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workbookProtection lockStructure="1"/>
  <bookViews>
    <workbookView xWindow="0" yWindow="9108" windowWidth="20736" windowHeight="11160" activeTab="4"/>
  </bookViews>
  <sheets>
    <sheet name="SUMMARY" sheetId="1" r:id="rId1"/>
    <sheet name="REVENUE" sheetId="2" r:id="rId2"/>
    <sheet name="RECURRENT" sheetId="4" r:id="rId3"/>
    <sheet name="CAPITAL" sheetId="3" r:id="rId4"/>
    <sheet name="Sheet5" sheetId="5" r:id="rId5"/>
  </sheets>
  <definedNames>
    <definedName name="_xlnm.Print_Area" localSheetId="3">CAPITAL!$A$1:$I$150</definedName>
    <definedName name="_xlnm.Print_Area" localSheetId="2">RECURRENT!$I$1:$Q$2206</definedName>
    <definedName name="_xlnm.Print_Area" localSheetId="1">REVENUE!$A$1:$I$327</definedName>
    <definedName name="_xlnm.Print_Area" localSheetId="0">SUMMARY!$A$1:$H$52</definedName>
  </definedNames>
  <calcPr calcId="124519"/>
</workbook>
</file>

<file path=xl/calcChain.xml><?xml version="1.0" encoding="utf-8"?>
<calcChain xmlns="http://schemas.openxmlformats.org/spreadsheetml/2006/main">
  <c r="H28" i="1"/>
  <c r="H27"/>
  <c r="H26"/>
  <c r="H25"/>
  <c r="G47"/>
  <c r="H47"/>
  <c r="F43"/>
  <c r="G42"/>
  <c r="F14"/>
  <c r="G14"/>
  <c r="H14"/>
  <c r="F13"/>
  <c r="G13"/>
  <c r="H13"/>
  <c r="F12"/>
  <c r="G12"/>
  <c r="F11"/>
  <c r="G11"/>
  <c r="H11"/>
  <c r="F10"/>
  <c r="G10"/>
  <c r="H10"/>
  <c r="E14"/>
  <c r="E13"/>
  <c r="E12"/>
  <c r="E11"/>
  <c r="E10"/>
  <c r="F326" i="2"/>
  <c r="E47" i="1" s="1"/>
  <c r="G320" i="2"/>
  <c r="F46" i="1" s="1"/>
  <c r="H320" i="2"/>
  <c r="G46" i="1" s="1"/>
  <c r="I320" i="2"/>
  <c r="H46" i="1" s="1"/>
  <c r="F320" i="2"/>
  <c r="E46" i="1" s="1"/>
  <c r="G315" i="2"/>
  <c r="H315"/>
  <c r="I315"/>
  <c r="F315"/>
  <c r="G311"/>
  <c r="F45" i="1" s="1"/>
  <c r="H311" i="2"/>
  <c r="G45" i="1" s="1"/>
  <c r="I311" i="2"/>
  <c r="H45" i="1" s="1"/>
  <c r="F311" i="2"/>
  <c r="E45" i="1" s="1"/>
  <c r="G305" i="2"/>
  <c r="H305"/>
  <c r="I305"/>
  <c r="F305"/>
  <c r="G299"/>
  <c r="F44" i="1" s="1"/>
  <c r="H299" i="2"/>
  <c r="G44" i="1" s="1"/>
  <c r="I299" i="2"/>
  <c r="H44" i="1" s="1"/>
  <c r="F299" i="2"/>
  <c r="E44" i="1" s="1"/>
  <c r="G291" i="2"/>
  <c r="H291"/>
  <c r="G43" i="1" s="1"/>
  <c r="I291" i="2"/>
  <c r="H43" i="1" s="1"/>
  <c r="F291" i="2"/>
  <c r="E43" i="1" s="1"/>
  <c r="G281" i="2"/>
  <c r="F42" i="1" s="1"/>
  <c r="H281" i="2"/>
  <c r="I281"/>
  <c r="H42" i="1" s="1"/>
  <c r="F281" i="2"/>
  <c r="E42" i="1" s="1"/>
  <c r="G273" i="2"/>
  <c r="F41" i="1" s="1"/>
  <c r="H273" i="2"/>
  <c r="G41" i="1" s="1"/>
  <c r="I273" i="2"/>
  <c r="H41" i="1" s="1"/>
  <c r="F273" i="2"/>
  <c r="E41" i="1" s="1"/>
  <c r="G266" i="2"/>
  <c r="F40" i="1" s="1"/>
  <c r="H266" i="2"/>
  <c r="G40" i="1" s="1"/>
  <c r="I266" i="2"/>
  <c r="H40" i="1" s="1"/>
  <c r="F266" i="2"/>
  <c r="E40" i="1" s="1"/>
  <c r="G223" i="2"/>
  <c r="F39" i="1" s="1"/>
  <c r="H223" i="2"/>
  <c r="G39" i="1" s="1"/>
  <c r="I223" i="2"/>
  <c r="H39" i="1" s="1"/>
  <c r="F223" i="2"/>
  <c r="E39" i="1" s="1"/>
  <c r="G199" i="2"/>
  <c r="F38" i="1" s="1"/>
  <c r="H199" i="2"/>
  <c r="G38" i="1" s="1"/>
  <c r="I199" i="2"/>
  <c r="H38" i="1" s="1"/>
  <c r="F199" i="2"/>
  <c r="E38" i="1" s="1"/>
  <c r="G193" i="2"/>
  <c r="F37" i="1" s="1"/>
  <c r="H193" i="2"/>
  <c r="G37" i="1" s="1"/>
  <c r="I193" i="2"/>
  <c r="H37" i="1" s="1"/>
  <c r="F193" i="2"/>
  <c r="E37" i="1" s="1"/>
  <c r="G125" i="2"/>
  <c r="F36" i="1" s="1"/>
  <c r="H125" i="2"/>
  <c r="G36" i="1" s="1"/>
  <c r="I125" i="2"/>
  <c r="H36" i="1" s="1"/>
  <c r="F125" i="2"/>
  <c r="E36" i="1" s="1"/>
  <c r="G30" i="2"/>
  <c r="F35" i="1" s="1"/>
  <c r="H30" i="2"/>
  <c r="G35" i="1" s="1"/>
  <c r="I30" i="2"/>
  <c r="F30"/>
  <c r="E35" i="1" s="1"/>
  <c r="G24" i="2"/>
  <c r="F34" i="1" s="1"/>
  <c r="H24" i="2"/>
  <c r="G34" i="1" s="1"/>
  <c r="I24" i="2"/>
  <c r="H34" i="1" s="1"/>
  <c r="F24" i="2"/>
  <c r="E34" i="1" s="1"/>
  <c r="E48" s="1"/>
  <c r="H18" i="2"/>
  <c r="I18"/>
  <c r="G149" i="3"/>
  <c r="G12" s="1"/>
  <c r="H149"/>
  <c r="H12" s="1"/>
  <c r="I149"/>
  <c r="I12" s="1"/>
  <c r="F149"/>
  <c r="F12" s="1"/>
  <c r="G127"/>
  <c r="G11" s="1"/>
  <c r="H127"/>
  <c r="H11" s="1"/>
  <c r="I127"/>
  <c r="I11" s="1"/>
  <c r="F127"/>
  <c r="F11" s="1"/>
  <c r="G119"/>
  <c r="G10" s="1"/>
  <c r="H119"/>
  <c r="H10" s="1"/>
  <c r="I119"/>
  <c r="I10" s="1"/>
  <c r="F119"/>
  <c r="F10" s="1"/>
  <c r="G111"/>
  <c r="G9" s="1"/>
  <c r="H111"/>
  <c r="H9" s="1"/>
  <c r="I111"/>
  <c r="I9" s="1"/>
  <c r="F111"/>
  <c r="F9" s="1"/>
  <c r="G87"/>
  <c r="G8" s="1"/>
  <c r="H87"/>
  <c r="H8" s="1"/>
  <c r="I87"/>
  <c r="I8" s="1"/>
  <c r="F87"/>
  <c r="F8" s="1"/>
  <c r="G56"/>
  <c r="G7" s="1"/>
  <c r="H56"/>
  <c r="H7" s="1"/>
  <c r="I56"/>
  <c r="I7" s="1"/>
  <c r="F56"/>
  <c r="F150" s="1"/>
  <c r="H327" i="2" l="1"/>
  <c r="G8" i="1" s="1"/>
  <c r="G48"/>
  <c r="G15"/>
  <c r="G13" i="3"/>
  <c r="F19" i="1" s="1"/>
  <c r="H13" i="3"/>
  <c r="G19" i="1" s="1"/>
  <c r="F7" i="3"/>
  <c r="F13" s="1"/>
  <c r="E19" i="1" s="1"/>
  <c r="G150" i="3"/>
  <c r="H48" i="1"/>
  <c r="I327" i="2"/>
  <c r="H8" i="1" s="1"/>
  <c r="H15" s="1"/>
  <c r="H150" i="3"/>
  <c r="I13"/>
  <c r="H19" i="1" s="1"/>
  <c r="I150" i="3"/>
  <c r="N435" i="4"/>
  <c r="N436"/>
  <c r="N437"/>
  <c r="O2205"/>
  <c r="P2205"/>
  <c r="Q2205"/>
  <c r="P2204"/>
  <c r="Q2204"/>
  <c r="N2205"/>
  <c r="O2139"/>
  <c r="P2139"/>
  <c r="Q2139"/>
  <c r="O2138"/>
  <c r="P2138"/>
  <c r="Q2138"/>
  <c r="N2139"/>
  <c r="N2138"/>
  <c r="O2085"/>
  <c r="P2085"/>
  <c r="Q2085"/>
  <c r="Q2024" s="1"/>
  <c r="P2084"/>
  <c r="Q2084"/>
  <c r="N2085"/>
  <c r="O2010"/>
  <c r="P2010"/>
  <c r="Q2010"/>
  <c r="P2009"/>
  <c r="Q2009"/>
  <c r="N2010"/>
  <c r="O1950"/>
  <c r="P1950"/>
  <c r="Q1950"/>
  <c r="P1949"/>
  <c r="Q1949"/>
  <c r="N1950"/>
  <c r="O1901"/>
  <c r="O1835" s="1"/>
  <c r="P1901"/>
  <c r="Q1901"/>
  <c r="O1900"/>
  <c r="P1900"/>
  <c r="Q1900"/>
  <c r="N1901"/>
  <c r="N1900"/>
  <c r="O1819"/>
  <c r="O1764" s="1"/>
  <c r="P1819"/>
  <c r="P1764" s="1"/>
  <c r="Q1819"/>
  <c r="Q1764" s="1"/>
  <c r="P1818"/>
  <c r="P1765" s="1"/>
  <c r="Q1818"/>
  <c r="Q1765" s="1"/>
  <c r="N1819"/>
  <c r="N1764" s="1"/>
  <c r="O1752"/>
  <c r="P1752"/>
  <c r="Q1752"/>
  <c r="P1751"/>
  <c r="Q1751"/>
  <c r="N1752"/>
  <c r="O1694"/>
  <c r="P1694"/>
  <c r="Q1694"/>
  <c r="P1693"/>
  <c r="Q1693"/>
  <c r="Q1695" s="1"/>
  <c r="N1694"/>
  <c r="O1641"/>
  <c r="P1641"/>
  <c r="Q1641"/>
  <c r="P1640"/>
  <c r="Q1640"/>
  <c r="N1641"/>
  <c r="O1579"/>
  <c r="P1579"/>
  <c r="Q1579"/>
  <c r="P1578"/>
  <c r="Q1578"/>
  <c r="Q1580" s="1"/>
  <c r="N1579"/>
  <c r="O1523"/>
  <c r="P1523"/>
  <c r="Q1523"/>
  <c r="P1522"/>
  <c r="Q1522"/>
  <c r="N1523"/>
  <c r="O1465"/>
  <c r="O1410" s="1"/>
  <c r="P1465"/>
  <c r="Q1465"/>
  <c r="P1464"/>
  <c r="Q1464"/>
  <c r="N1465"/>
  <c r="O1392"/>
  <c r="P1392"/>
  <c r="Q1392"/>
  <c r="P1391"/>
  <c r="Q1391"/>
  <c r="N1392"/>
  <c r="O1345"/>
  <c r="P1345"/>
  <c r="Q1345"/>
  <c r="P1344"/>
  <c r="Q1344"/>
  <c r="Q1346" s="1"/>
  <c r="N1345"/>
  <c r="O1302"/>
  <c r="P1302"/>
  <c r="Q1302"/>
  <c r="P1301"/>
  <c r="Q1301"/>
  <c r="N1302"/>
  <c r="O1250"/>
  <c r="O1190" s="1"/>
  <c r="P1250"/>
  <c r="Q1250"/>
  <c r="P1249"/>
  <c r="Q1249"/>
  <c r="N1250"/>
  <c r="O1172"/>
  <c r="O1113" s="1"/>
  <c r="P1172"/>
  <c r="P1113" s="1"/>
  <c r="Q1172"/>
  <c r="Q1113" s="1"/>
  <c r="P1171"/>
  <c r="P1114" s="1"/>
  <c r="Q1171"/>
  <c r="N1172"/>
  <c r="N1113" s="1"/>
  <c r="O1093"/>
  <c r="P1093"/>
  <c r="Q1093"/>
  <c r="P1092"/>
  <c r="Q1092"/>
  <c r="Q1094" s="1"/>
  <c r="Q622" s="1"/>
  <c r="N1093"/>
  <c r="O1035"/>
  <c r="P1035"/>
  <c r="Q1035"/>
  <c r="O1034"/>
  <c r="P1034"/>
  <c r="Q1034"/>
  <c r="Q1036" s="1"/>
  <c r="Q621" s="1"/>
  <c r="N1035"/>
  <c r="N1034"/>
  <c r="O981"/>
  <c r="P981"/>
  <c r="Q981"/>
  <c r="P980"/>
  <c r="Q980"/>
  <c r="N981"/>
  <c r="O923"/>
  <c r="P923"/>
  <c r="Q923"/>
  <c r="P922"/>
  <c r="Q922"/>
  <c r="N923"/>
  <c r="O868"/>
  <c r="P868"/>
  <c r="Q868"/>
  <c r="P867"/>
  <c r="Q867"/>
  <c r="N868"/>
  <c r="O807"/>
  <c r="P807"/>
  <c r="Q807"/>
  <c r="P806"/>
  <c r="Q806"/>
  <c r="N807"/>
  <c r="O743"/>
  <c r="P743"/>
  <c r="Q743"/>
  <c r="O742"/>
  <c r="O744" s="1"/>
  <c r="O616" s="1"/>
  <c r="P742"/>
  <c r="Q742"/>
  <c r="N743"/>
  <c r="N742"/>
  <c r="O684"/>
  <c r="P684"/>
  <c r="Q684"/>
  <c r="P683"/>
  <c r="Q683"/>
  <c r="N684"/>
  <c r="P607"/>
  <c r="Q607"/>
  <c r="O606"/>
  <c r="P606"/>
  <c r="P608" s="1"/>
  <c r="P434" s="1"/>
  <c r="Q606"/>
  <c r="O556"/>
  <c r="P556"/>
  <c r="Q556"/>
  <c r="P555"/>
  <c r="Q555"/>
  <c r="N556"/>
  <c r="O496"/>
  <c r="P496"/>
  <c r="Q496"/>
  <c r="P495"/>
  <c r="Q495"/>
  <c r="N496"/>
  <c r="O424"/>
  <c r="O354" s="1"/>
  <c r="P424"/>
  <c r="P354" s="1"/>
  <c r="Q424"/>
  <c r="Q354" s="1"/>
  <c r="O423"/>
  <c r="O353" s="1"/>
  <c r="P423"/>
  <c r="P353" s="1"/>
  <c r="Q423"/>
  <c r="Q353" s="1"/>
  <c r="N424"/>
  <c r="N354" s="1"/>
  <c r="N423"/>
  <c r="N353" s="1"/>
  <c r="O333"/>
  <c r="O292" s="1"/>
  <c r="P333"/>
  <c r="P292" s="1"/>
  <c r="Q333"/>
  <c r="Q292" s="1"/>
  <c r="O332"/>
  <c r="O291" s="1"/>
  <c r="P332"/>
  <c r="P291" s="1"/>
  <c r="Q332"/>
  <c r="Q291" s="1"/>
  <c r="N333"/>
  <c r="N292" s="1"/>
  <c r="N332"/>
  <c r="N291" s="1"/>
  <c r="O272"/>
  <c r="P272"/>
  <c r="Q272"/>
  <c r="P271"/>
  <c r="Q271"/>
  <c r="N272"/>
  <c r="O239"/>
  <c r="P239"/>
  <c r="Q239"/>
  <c r="O238"/>
  <c r="P238"/>
  <c r="P201" s="1"/>
  <c r="Q238"/>
  <c r="N239"/>
  <c r="O183"/>
  <c r="P183"/>
  <c r="Q183"/>
  <c r="O182"/>
  <c r="P182"/>
  <c r="Q182"/>
  <c r="N183"/>
  <c r="O130"/>
  <c r="P130"/>
  <c r="Q130"/>
  <c r="O129"/>
  <c r="P129"/>
  <c r="Q129"/>
  <c r="N130"/>
  <c r="N129"/>
  <c r="O87"/>
  <c r="P87"/>
  <c r="Q87"/>
  <c r="O86"/>
  <c r="P86"/>
  <c r="Q86"/>
  <c r="N87"/>
  <c r="N39" s="1"/>
  <c r="N86"/>
  <c r="G326" i="2"/>
  <c r="F47" i="1" s="1"/>
  <c r="F48" s="1"/>
  <c r="G15" i="2"/>
  <c r="G18" s="1"/>
  <c r="F15"/>
  <c r="F12"/>
  <c r="F113" i="3"/>
  <c r="F112"/>
  <c r="F89"/>
  <c r="F58"/>
  <c r="F21"/>
  <c r="F20" s="1"/>
  <c r="O2184" i="4"/>
  <c r="O2204" s="1"/>
  <c r="O2206" s="1"/>
  <c r="N2184"/>
  <c r="N2204" s="1"/>
  <c r="O2065"/>
  <c r="N2065"/>
  <c r="O2058"/>
  <c r="N2058"/>
  <c r="O2041"/>
  <c r="N2041"/>
  <c r="O1990"/>
  <c r="N1990"/>
  <c r="O1983"/>
  <c r="N1983"/>
  <c r="O1934"/>
  <c r="N1934"/>
  <c r="O1917"/>
  <c r="N1917"/>
  <c r="O1805"/>
  <c r="O1818" s="1"/>
  <c r="N1805"/>
  <c r="N1818" s="1"/>
  <c r="O1734"/>
  <c r="O1751" s="1"/>
  <c r="O1753" s="1"/>
  <c r="N1734"/>
  <c r="N1751" s="1"/>
  <c r="O1681"/>
  <c r="N1681"/>
  <c r="O1674"/>
  <c r="N1674"/>
  <c r="O1619"/>
  <c r="O1640" s="1"/>
  <c r="O1642" s="1"/>
  <c r="N1619"/>
  <c r="N1640" s="1"/>
  <c r="O1563"/>
  <c r="O1578" s="1"/>
  <c r="O1580" s="1"/>
  <c r="N1563"/>
  <c r="N1578" s="1"/>
  <c r="N1580" s="1"/>
  <c r="O1505"/>
  <c r="O1522" s="1"/>
  <c r="O1524" s="1"/>
  <c r="N1505"/>
  <c r="N1522" s="1"/>
  <c r="O1444"/>
  <c r="N1444"/>
  <c r="O1427"/>
  <c r="N1427"/>
  <c r="O1387"/>
  <c r="O1385"/>
  <c r="N1385"/>
  <c r="O1378"/>
  <c r="N1378"/>
  <c r="O1371"/>
  <c r="N1371"/>
  <c r="O1361"/>
  <c r="N1361"/>
  <c r="O1334"/>
  <c r="O1344" s="1"/>
  <c r="O1346" s="1"/>
  <c r="N1334"/>
  <c r="N1344" s="1"/>
  <c r="O1290"/>
  <c r="O1301" s="1"/>
  <c r="O1303" s="1"/>
  <c r="N1290"/>
  <c r="N1301" s="1"/>
  <c r="O1231"/>
  <c r="O1249" s="1"/>
  <c r="N1231"/>
  <c r="N1249" s="1"/>
  <c r="O1147"/>
  <c r="O1171" s="1"/>
  <c r="N1147"/>
  <c r="N1171" s="1"/>
  <c r="O1069"/>
  <c r="O1092" s="1"/>
  <c r="O1094" s="1"/>
  <c r="O622" s="1"/>
  <c r="N1069"/>
  <c r="N1092" s="1"/>
  <c r="O963"/>
  <c r="N963"/>
  <c r="O939"/>
  <c r="N939"/>
  <c r="O910"/>
  <c r="O908"/>
  <c r="O901" s="1"/>
  <c r="N908"/>
  <c r="N901" s="1"/>
  <c r="O894"/>
  <c r="N894"/>
  <c r="O884"/>
  <c r="N884"/>
  <c r="O878"/>
  <c r="N878"/>
  <c r="N823"/>
  <c r="N867" s="1"/>
  <c r="O783"/>
  <c r="O806" s="1"/>
  <c r="O808" s="1"/>
  <c r="O617" s="1"/>
  <c r="N783"/>
  <c r="N806" s="1"/>
  <c r="O666"/>
  <c r="O683" s="1"/>
  <c r="N666"/>
  <c r="N683" s="1"/>
  <c r="O596"/>
  <c r="O607" s="1"/>
  <c r="N596"/>
  <c r="N607" s="1"/>
  <c r="O537"/>
  <c r="O555" s="1"/>
  <c r="N537"/>
  <c r="N555" s="1"/>
  <c r="O482"/>
  <c r="O495" s="1"/>
  <c r="N482"/>
  <c r="N495" s="1"/>
  <c r="O261"/>
  <c r="N261"/>
  <c r="O254"/>
  <c r="N254"/>
  <c r="N146"/>
  <c r="N182" s="1"/>
  <c r="N184" s="1"/>
  <c r="N32" s="1"/>
  <c r="N293" l="1"/>
  <c r="N355"/>
  <c r="O1902"/>
  <c r="N271"/>
  <c r="N273" s="1"/>
  <c r="N192" s="1"/>
  <c r="N980"/>
  <c r="N982" s="1"/>
  <c r="N620" s="1"/>
  <c r="O1464"/>
  <c r="P39"/>
  <c r="P184"/>
  <c r="P32" s="1"/>
  <c r="P497"/>
  <c r="P432" s="1"/>
  <c r="Q685"/>
  <c r="Q615" s="1"/>
  <c r="O625"/>
  <c r="Q982"/>
  <c r="Q620" s="1"/>
  <c r="Q1190"/>
  <c r="Q1303"/>
  <c r="Q1393"/>
  <c r="Q1410"/>
  <c r="Q1753"/>
  <c r="Q1951"/>
  <c r="O2024"/>
  <c r="O271"/>
  <c r="O273" s="1"/>
  <c r="O192" s="1"/>
  <c r="N910"/>
  <c r="O980"/>
  <c r="O982" s="1"/>
  <c r="O620" s="1"/>
  <c r="N1693"/>
  <c r="N1695" s="1"/>
  <c r="N1949"/>
  <c r="N1836" s="1"/>
  <c r="N2009"/>
  <c r="N2011" s="1"/>
  <c r="N2084"/>
  <c r="Q202"/>
  <c r="Q557"/>
  <c r="Q433" s="1"/>
  <c r="P685"/>
  <c r="P615" s="1"/>
  <c r="N744"/>
  <c r="N616" s="1"/>
  <c r="O1036"/>
  <c r="O621" s="1"/>
  <c r="N2140"/>
  <c r="Q2011"/>
  <c r="Q1835"/>
  <c r="F18" i="2"/>
  <c r="F327" s="1"/>
  <c r="E8" i="1" s="1"/>
  <c r="E15" s="1"/>
  <c r="O38" i="4"/>
  <c r="N131"/>
  <c r="N31" s="1"/>
  <c r="O293"/>
  <c r="O355"/>
  <c r="Q924"/>
  <c r="Q619" s="1"/>
  <c r="O557"/>
  <c r="O433" s="1"/>
  <c r="N2206"/>
  <c r="O202"/>
  <c r="P808"/>
  <c r="P617" s="1"/>
  <c r="P924"/>
  <c r="P619" s="1"/>
  <c r="P1094"/>
  <c r="P622" s="1"/>
  <c r="P1191"/>
  <c r="P1346"/>
  <c r="P1411"/>
  <c r="P1580"/>
  <c r="P1695"/>
  <c r="P2011"/>
  <c r="N2024"/>
  <c r="P2024"/>
  <c r="P2206"/>
  <c r="N808"/>
  <c r="N617" s="1"/>
  <c r="N1094"/>
  <c r="N622" s="1"/>
  <c r="G327" i="2"/>
  <c r="F8" i="1" s="1"/>
  <c r="F15" s="1"/>
  <c r="N877" i="4"/>
  <c r="O1391"/>
  <c r="O1393" s="1"/>
  <c r="N1464"/>
  <c r="N1524"/>
  <c r="N1642"/>
  <c r="N625"/>
  <c r="P625"/>
  <c r="P1836"/>
  <c r="Q2206"/>
  <c r="N557"/>
  <c r="N433" s="1"/>
  <c r="N869"/>
  <c r="N618" s="1"/>
  <c r="O922"/>
  <c r="O924" s="1"/>
  <c r="O619" s="1"/>
  <c r="N1303"/>
  <c r="N1387"/>
  <c r="O1693"/>
  <c r="O1695" s="1"/>
  <c r="O1949"/>
  <c r="O1951" s="1"/>
  <c r="O2009"/>
  <c r="O2011" s="1"/>
  <c r="O2084"/>
  <c r="O2025" s="1"/>
  <c r="O2026" s="1"/>
  <c r="P202"/>
  <c r="P273"/>
  <c r="P192" s="1"/>
  <c r="P442"/>
  <c r="P557"/>
  <c r="P433" s="1"/>
  <c r="P439" s="1"/>
  <c r="P869"/>
  <c r="P618" s="1"/>
  <c r="P982"/>
  <c r="P620" s="1"/>
  <c r="N1036"/>
  <c r="N621" s="1"/>
  <c r="N1190"/>
  <c r="P1190"/>
  <c r="P1303"/>
  <c r="P1393"/>
  <c r="N1410"/>
  <c r="P1410"/>
  <c r="P1524"/>
  <c r="P1642"/>
  <c r="P1753"/>
  <c r="P1835"/>
  <c r="P1951"/>
  <c r="P2025"/>
  <c r="O608"/>
  <c r="O434" s="1"/>
  <c r="N1753"/>
  <c r="P38"/>
  <c r="P40" s="1"/>
  <c r="O39"/>
  <c r="O40" s="1"/>
  <c r="P131"/>
  <c r="P31" s="1"/>
  <c r="O131"/>
  <c r="O31" s="1"/>
  <c r="O184"/>
  <c r="O32" s="1"/>
  <c r="N202"/>
  <c r="P744"/>
  <c r="P616" s="1"/>
  <c r="P1036"/>
  <c r="P621" s="1"/>
  <c r="Q1524"/>
  <c r="Q1642"/>
  <c r="N1835"/>
  <c r="P2140"/>
  <c r="O2140"/>
  <c r="Q2140"/>
  <c r="Q1173"/>
  <c r="Q1101" s="1"/>
  <c r="Q1111" s="1"/>
  <c r="Q869"/>
  <c r="Q618" s="1"/>
  <c r="Q808"/>
  <c r="Q617" s="1"/>
  <c r="Q625"/>
  <c r="Q273"/>
  <c r="Q192" s="1"/>
  <c r="Q240"/>
  <c r="Q191" s="1"/>
  <c r="Q184"/>
  <c r="Q32" s="1"/>
  <c r="N201"/>
  <c r="N203" s="1"/>
  <c r="N497"/>
  <c r="N432" s="1"/>
  <c r="N1251"/>
  <c r="O1411"/>
  <c r="O1466"/>
  <c r="O1765"/>
  <c r="O1820"/>
  <c r="O201"/>
  <c r="O203" s="1"/>
  <c r="Q293"/>
  <c r="P1115"/>
  <c r="O685"/>
  <c r="O615" s="1"/>
  <c r="O1173"/>
  <c r="O1101" s="1"/>
  <c r="O1111" s="1"/>
  <c r="O1114"/>
  <c r="O1115" s="1"/>
  <c r="N1411"/>
  <c r="N1466"/>
  <c r="N1765"/>
  <c r="N1820"/>
  <c r="P203"/>
  <c r="O442"/>
  <c r="N38"/>
  <c r="N40" s="1"/>
  <c r="N442"/>
  <c r="N685"/>
  <c r="N615" s="1"/>
  <c r="N1114"/>
  <c r="N1115" s="1"/>
  <c r="N1173"/>
  <c r="O497"/>
  <c r="O432" s="1"/>
  <c r="O441"/>
  <c r="O1251"/>
  <c r="N2025"/>
  <c r="N2026" s="1"/>
  <c r="N2086"/>
  <c r="P293"/>
  <c r="P355"/>
  <c r="Q334"/>
  <c r="Q280" s="1"/>
  <c r="Q289" s="1"/>
  <c r="O425"/>
  <c r="O341" s="1"/>
  <c r="O351" s="1"/>
  <c r="Q442"/>
  <c r="P1173"/>
  <c r="P1101" s="1"/>
  <c r="P1111" s="1"/>
  <c r="P1466"/>
  <c r="Q201"/>
  <c r="O877"/>
  <c r="N88"/>
  <c r="N30" s="1"/>
  <c r="N36" s="1"/>
  <c r="Q88"/>
  <c r="Q30" s="1"/>
  <c r="O88"/>
  <c r="O30" s="1"/>
  <c r="Q38"/>
  <c r="O240"/>
  <c r="O191" s="1"/>
  <c r="O199" s="1"/>
  <c r="P425"/>
  <c r="P341" s="1"/>
  <c r="P351" s="1"/>
  <c r="P1251"/>
  <c r="N1391"/>
  <c r="N1393" s="1"/>
  <c r="P1837"/>
  <c r="P441"/>
  <c r="P626"/>
  <c r="P627" s="1"/>
  <c r="P88"/>
  <c r="P30" s="1"/>
  <c r="P240"/>
  <c r="P191" s="1"/>
  <c r="O334"/>
  <c r="O280" s="1"/>
  <c r="O289" s="1"/>
  <c r="N922"/>
  <c r="N924" s="1"/>
  <c r="N619" s="1"/>
  <c r="P1820"/>
  <c r="N1902"/>
  <c r="P2086"/>
  <c r="Q1114"/>
  <c r="Q1115" s="1"/>
  <c r="N334"/>
  <c r="N280" s="1"/>
  <c r="N289" s="1"/>
  <c r="P334"/>
  <c r="P280" s="1"/>
  <c r="P289" s="1"/>
  <c r="Q355"/>
  <c r="P1902"/>
  <c r="Q39"/>
  <c r="Q40" s="1"/>
  <c r="C27" i="1"/>
  <c r="Q2025" i="4"/>
  <c r="Q2026" s="1"/>
  <c r="Q2086"/>
  <c r="Q1836"/>
  <c r="Q1837" s="1"/>
  <c r="Q1902"/>
  <c r="Q1820"/>
  <c r="Q1411"/>
  <c r="Q1466"/>
  <c r="Q1191"/>
  <c r="Q1192" s="1"/>
  <c r="Q1251"/>
  <c r="Q626"/>
  <c r="Q744"/>
  <c r="Q616" s="1"/>
  <c r="Q608"/>
  <c r="Q434" s="1"/>
  <c r="Q441"/>
  <c r="Q443" s="1"/>
  <c r="Q497"/>
  <c r="Q432" s="1"/>
  <c r="Q425"/>
  <c r="Q341" s="1"/>
  <c r="Q351" s="1"/>
  <c r="Q131"/>
  <c r="Q31" s="1"/>
  <c r="Q36" s="1"/>
  <c r="N425"/>
  <c r="N341" s="1"/>
  <c r="N351" s="1"/>
  <c r="O823"/>
  <c r="O867" s="1"/>
  <c r="O869" s="1"/>
  <c r="O618" s="1"/>
  <c r="N1346"/>
  <c r="N606"/>
  <c r="N608" s="1"/>
  <c r="N434" s="1"/>
  <c r="N240"/>
  <c r="N191" s="1"/>
  <c r="Q203" l="1"/>
  <c r="N1951"/>
  <c r="P2026"/>
  <c r="P36"/>
  <c r="O439"/>
  <c r="N199"/>
  <c r="P443"/>
  <c r="O1191"/>
  <c r="O1192" s="1"/>
  <c r="O2086"/>
  <c r="P1192"/>
  <c r="P623"/>
  <c r="Q623"/>
  <c r="O36"/>
  <c r="O1836"/>
  <c r="O1837" s="1"/>
  <c r="P199"/>
  <c r="Q627"/>
  <c r="Q199"/>
  <c r="O623"/>
  <c r="N1191"/>
  <c r="N1192" s="1"/>
  <c r="O626"/>
  <c r="O627" s="1"/>
  <c r="N626"/>
  <c r="N627" s="1"/>
  <c r="N439"/>
  <c r="Q439"/>
  <c r="O443"/>
  <c r="N623"/>
  <c r="N441"/>
  <c r="N443" s="1"/>
  <c r="F49" i="1"/>
  <c r="G49"/>
  <c r="H49"/>
  <c r="F50"/>
  <c r="G50"/>
  <c r="H50"/>
  <c r="F51"/>
  <c r="G51"/>
  <c r="H51"/>
  <c r="E49"/>
  <c r="E51"/>
  <c r="E50"/>
  <c r="F52" l="1"/>
  <c r="H52" l="1"/>
  <c r="E52"/>
  <c r="G52"/>
  <c r="P1760" i="4" l="1"/>
  <c r="P1762" s="1"/>
  <c r="O1401"/>
  <c r="N1404"/>
  <c r="P1400"/>
  <c r="N1400"/>
  <c r="N1403"/>
  <c r="P2018"/>
  <c r="N1405"/>
  <c r="P1828"/>
  <c r="N1829"/>
  <c r="O1405"/>
  <c r="O1828"/>
  <c r="O2018"/>
  <c r="N2019"/>
  <c r="O2019"/>
  <c r="Q1183"/>
  <c r="O1183"/>
  <c r="O1400"/>
  <c r="N1183"/>
  <c r="N1402"/>
  <c r="P1183"/>
  <c r="P1402"/>
  <c r="P13" l="1"/>
  <c r="N1401"/>
  <c r="N1408" s="1"/>
  <c r="N15" s="1"/>
  <c r="O1402"/>
  <c r="O1829"/>
  <c r="Q13"/>
  <c r="N1828"/>
  <c r="O1760"/>
  <c r="O1404"/>
  <c r="Q1401"/>
  <c r="Q1402"/>
  <c r="N1101"/>
  <c r="Q1400"/>
  <c r="N1766"/>
  <c r="N1760"/>
  <c r="N1762" s="1"/>
  <c r="N16" s="1"/>
  <c r="N2018"/>
  <c r="O1827"/>
  <c r="O1181"/>
  <c r="O1180"/>
  <c r="N1837"/>
  <c r="Q1404"/>
  <c r="P1404"/>
  <c r="O1403"/>
  <c r="N1412"/>
  <c r="P1401"/>
  <c r="N1180"/>
  <c r="N1827"/>
  <c r="P1829"/>
  <c r="P1766"/>
  <c r="P1403"/>
  <c r="P1412"/>
  <c r="Q1828"/>
  <c r="P1405"/>
  <c r="P2019"/>
  <c r="P2020"/>
  <c r="Q2020"/>
  <c r="N1181"/>
  <c r="P1827"/>
  <c r="O2020"/>
  <c r="Q2019"/>
  <c r="Q1827"/>
  <c r="Q1405"/>
  <c r="Q1403"/>
  <c r="Q1181"/>
  <c r="Q2018"/>
  <c r="Q1829"/>
  <c r="Q1412"/>
  <c r="Q1760"/>
  <c r="Q1762" s="1"/>
  <c r="Q16" s="1"/>
  <c r="Q1766"/>
  <c r="Q1182"/>
  <c r="P1180"/>
  <c r="P1182"/>
  <c r="O1182"/>
  <c r="N1182"/>
  <c r="P16"/>
  <c r="N1111" l="1"/>
  <c r="N13" s="1"/>
  <c r="O2022"/>
  <c r="O1766"/>
  <c r="O1412"/>
  <c r="O1762"/>
  <c r="O1833"/>
  <c r="O1188"/>
  <c r="N1188"/>
  <c r="N14" s="1"/>
  <c r="O1408"/>
  <c r="Q2022"/>
  <c r="Q18" s="1"/>
  <c r="Q1408"/>
  <c r="Q15" s="1"/>
  <c r="N1833"/>
  <c r="N17" s="1"/>
  <c r="P1408"/>
  <c r="P15" s="1"/>
  <c r="P1833"/>
  <c r="P17" s="1"/>
  <c r="P2022"/>
  <c r="P18" s="1"/>
  <c r="Q1833"/>
  <c r="Q17" s="1"/>
  <c r="P9"/>
  <c r="O15" l="1"/>
  <c r="O14"/>
  <c r="O16"/>
  <c r="O13"/>
  <c r="O18"/>
  <c r="O17"/>
  <c r="N22"/>
  <c r="E18" i="1" s="1"/>
  <c r="Q22" i="4"/>
  <c r="H18" i="1" s="1"/>
  <c r="C26" s="1"/>
  <c r="P22" i="4"/>
  <c r="G18" i="1" s="1"/>
  <c r="N11" i="4"/>
  <c r="N10"/>
  <c r="Q9"/>
  <c r="N12"/>
  <c r="P10"/>
  <c r="Q10"/>
  <c r="N9"/>
  <c r="P1181"/>
  <c r="P1188" s="1"/>
  <c r="P8"/>
  <c r="O22"/>
  <c r="F18" i="1" s="1"/>
  <c r="Q12" i="4"/>
  <c r="Q8"/>
  <c r="N8"/>
  <c r="O11" l="1"/>
  <c r="O9"/>
  <c r="Q11"/>
  <c r="P21"/>
  <c r="G17" i="1" s="1"/>
  <c r="G20" s="1"/>
  <c r="O21" i="4"/>
  <c r="F17" i="1" s="1"/>
  <c r="F20" s="1"/>
  <c r="O7" i="4"/>
  <c r="N7"/>
  <c r="P7"/>
  <c r="P11"/>
  <c r="O8" l="1"/>
  <c r="O12"/>
  <c r="P14"/>
  <c r="P23"/>
  <c r="O23"/>
  <c r="P12" l="1"/>
  <c r="P19" s="1"/>
  <c r="O10" l="1"/>
  <c r="O19" s="1"/>
  <c r="Q1180"/>
  <c r="Q1188" l="1"/>
  <c r="Q14" s="1"/>
  <c r="N21" l="1"/>
  <c r="E17" i="1" s="1"/>
  <c r="E20" s="1"/>
  <c r="N2020" i="4"/>
  <c r="N2022" s="1"/>
  <c r="N18" s="1"/>
  <c r="N19" s="1"/>
  <c r="N23" l="1"/>
  <c r="Q7" l="1"/>
  <c r="Q19" s="1"/>
  <c r="Q21" l="1"/>
  <c r="H17" i="1" s="1"/>
  <c r="C25" l="1"/>
  <c r="C28" s="1"/>
  <c r="H20"/>
  <c r="Q23" i="4"/>
  <c r="G21" i="1" l="1"/>
</calcChain>
</file>

<file path=xl/sharedStrings.xml><?xml version="1.0" encoding="utf-8"?>
<sst xmlns="http://schemas.openxmlformats.org/spreadsheetml/2006/main" count="4621" uniqueCount="910">
  <si>
    <t>KANO STATE GOVERNMENT</t>
  </si>
  <si>
    <t>ECONOMIC 
CODE</t>
  </si>
  <si>
    <t>FUND CODE</t>
  </si>
  <si>
    <t>GEO
CODE</t>
  </si>
  <si>
    <t xml:space="preserve">DESCRIPTION </t>
  </si>
  <si>
    <t>14070102</t>
  </si>
  <si>
    <t>CASH AT HAND AND BANK</t>
  </si>
  <si>
    <t>12021102</t>
  </si>
  <si>
    <t>INVESTMENT</t>
  </si>
  <si>
    <t>SUMMARY OF REVENUE:</t>
  </si>
  <si>
    <t>12000000</t>
  </si>
  <si>
    <t>10101</t>
  </si>
  <si>
    <t>Intenal Revenue</t>
  </si>
  <si>
    <t>STATUTORY REVENUE:</t>
  </si>
  <si>
    <t>11010101</t>
  </si>
  <si>
    <t>01101</t>
  </si>
  <si>
    <t>Federal Allocation</t>
  </si>
  <si>
    <t>11010201</t>
  </si>
  <si>
    <t>01102</t>
  </si>
  <si>
    <t>VAT</t>
  </si>
  <si>
    <t>11010401</t>
  </si>
  <si>
    <t>06106</t>
  </si>
  <si>
    <t>Other Federally Allocated Revenue</t>
  </si>
  <si>
    <t>31030102</t>
  </si>
  <si>
    <t>01108</t>
  </si>
  <si>
    <t>10% State Allocation</t>
  </si>
  <si>
    <t>11010300</t>
  </si>
  <si>
    <t>Others Receipts (Bailout)</t>
  </si>
  <si>
    <t>TOTAL REVENUE</t>
  </si>
  <si>
    <t>SUMMARY OF EXPENDITURE:</t>
  </si>
  <si>
    <t>21000000</t>
  </si>
  <si>
    <t>Personnel Cost</t>
  </si>
  <si>
    <t>22020000</t>
  </si>
  <si>
    <t>Overhead Cost</t>
  </si>
  <si>
    <t>23000000</t>
  </si>
  <si>
    <t>Capital Expenditure</t>
  </si>
  <si>
    <t>TOTAL EXPENDITURE</t>
  </si>
  <si>
    <t>BUDGET SURPLUS,DEFICIT OR BALANCED</t>
  </si>
  <si>
    <t>BUDGET ANALYSIS TABLE</t>
  </si>
  <si>
    <t>EXPENDITURE</t>
  </si>
  <si>
    <t>TOTAL PERCENTAGE OF THE BUDGET</t>
  </si>
  <si>
    <t>PERCENTAGE (%)</t>
  </si>
  <si>
    <t>PERSONNEL COST</t>
  </si>
  <si>
    <t>%</t>
  </si>
  <si>
    <t>OVER HEAD COST</t>
  </si>
  <si>
    <t>CAPITAL</t>
  </si>
  <si>
    <t>TOTAL</t>
  </si>
  <si>
    <t>SUMMARY OF THE REVENUE</t>
  </si>
  <si>
    <t>CLASSIFICATION</t>
  </si>
  <si>
    <t>TAX REVENUE</t>
  </si>
  <si>
    <t>CAPITAL GAIN TAX</t>
  </si>
  <si>
    <t>LICENSE</t>
  </si>
  <si>
    <t>12020400</t>
  </si>
  <si>
    <t>FEES MAIN</t>
  </si>
  <si>
    <t>FINE MAIN</t>
  </si>
  <si>
    <t>SALES MAIN</t>
  </si>
  <si>
    <t>EARNING MAIN</t>
  </si>
  <si>
    <t>12020900</t>
  </si>
  <si>
    <t>RENT ON LAND AND OTHER</t>
  </si>
  <si>
    <t>PREPAYMENT</t>
  </si>
  <si>
    <t>INTEREST EARNING NAIN</t>
  </si>
  <si>
    <t>DOMESTIC AID</t>
  </si>
  <si>
    <t>14070100</t>
  </si>
  <si>
    <t>EXTRA ORDINARY ITEMS</t>
  </si>
  <si>
    <t>310800</t>
  </si>
  <si>
    <t>PREPAYMENT/ARREARS</t>
  </si>
  <si>
    <t>TOTAL INTERNAL REVENUE</t>
  </si>
  <si>
    <t>STATUTORY ALLOCATION</t>
  </si>
  <si>
    <t>10% STATE ALLOCATION</t>
  </si>
  <si>
    <t>OTHER RECIEPT</t>
  </si>
  <si>
    <t>GRAND -TOTAL</t>
  </si>
  <si>
    <t>ECONOMIC CODE</t>
  </si>
  <si>
    <t>FUND 
CODE</t>
  </si>
  <si>
    <t>DESCRIPTION</t>
  </si>
  <si>
    <t>10000000</t>
  </si>
  <si>
    <t>REVENUE</t>
  </si>
  <si>
    <t>FEDERATION ACCOUNTS REVENUE (FAAC)-GENERAL</t>
  </si>
  <si>
    <t>Statutory Allocation</t>
  </si>
  <si>
    <t>SHARE OF VAT</t>
  </si>
  <si>
    <t>share  of VAT</t>
  </si>
  <si>
    <t>CASH TRANSFER - STATUTORY TRANSFERS</t>
  </si>
  <si>
    <t>10%  State Alloacation</t>
  </si>
  <si>
    <t>OTHER CAPITAL RECEIPTS</t>
  </si>
  <si>
    <t>Other Reciepts to CDF (Bailout)</t>
  </si>
  <si>
    <t>sale of fixed assets</t>
  </si>
  <si>
    <t>SUB- TOTAL</t>
  </si>
  <si>
    <t>INTERNALLY GENERATED REVENUE(IGR)-GENERAL</t>
  </si>
  <si>
    <t>Tax Revenue</t>
  </si>
  <si>
    <t>Tenament Rates</t>
  </si>
  <si>
    <t>Penality on Tenament Rates</t>
  </si>
  <si>
    <t>Arrears on Tenament Rates</t>
  </si>
  <si>
    <t>Capital Gains Tax (Individual)-Main</t>
  </si>
  <si>
    <t xml:space="preserve"> Sale of Physical Assets ( Plant, Machinery &amp; Equipment)</t>
  </si>
  <si>
    <t>Other Taxes</t>
  </si>
  <si>
    <t>Stamp Duties</t>
  </si>
  <si>
    <t>Development Levy</t>
  </si>
  <si>
    <t>Non-Tax Revenue</t>
  </si>
  <si>
    <t>Licenses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</si>
  <si>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</si>
  <si>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</si>
  <si>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</si>
  <si>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</si>
  <si>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</si>
  <si>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</si>
  <si>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</si>
  <si>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</si>
  <si>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</si>
  <si>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</si>
  <si>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</si>
  <si>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>Fishing Permit</t>
  </si>
  <si>
    <t>Squatters /Hawkers permit fees</t>
  </si>
  <si>
    <t>Animal Health Care Licence</t>
  </si>
  <si>
    <t>Abbatoir/Slaughter Licence</t>
  </si>
  <si>
    <t>Renewal of Fisher Licence</t>
  </si>
  <si>
    <t>Hiring Services</t>
  </si>
  <si>
    <t>Borehole Drilling Licence</t>
  </si>
  <si>
    <t>Native liquor licenses fees</t>
  </si>
  <si>
    <t>Trade Permit</t>
  </si>
  <si>
    <t>Advertisement Licence</t>
  </si>
  <si>
    <t xml:space="preserve">Approval opf  Building plan </t>
  </si>
  <si>
    <t>Auctioneers Licence</t>
  </si>
  <si>
    <t xml:space="preserve">Battery charger licenses </t>
  </si>
  <si>
    <t xml:space="preserve">Birth and Death Registration </t>
  </si>
  <si>
    <t xml:space="preserve">Blacksmith workshop licenses  </t>
  </si>
  <si>
    <t>Block making machine  fees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</si>
  <si>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</si>
  <si>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</si>
  <si>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</si>
  <si>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</si>
  <si>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</si>
  <si>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</si>
  <si>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</si>
  <si>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Control of Noise Permit Licence</t>
  </si>
  <si>
    <t>Corn Grinding mill licenses</t>
  </si>
  <si>
    <t>Dislodging  of septic Tank charges</t>
  </si>
  <si>
    <t>Dispensary and maternity fees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</si>
  <si>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</si>
  <si>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</si>
  <si>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</si>
  <si>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</si>
  <si>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</si>
  <si>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</si>
  <si>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</si>
  <si>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</si>
  <si>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</si>
  <si>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</si>
  <si>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</si>
  <si>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</si>
  <si>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>Motor Vehicle Licence</t>
  </si>
  <si>
    <t>Naming of Street Registration Licence</t>
  </si>
  <si>
    <t>Night soil Disposal/Deposit fees</t>
  </si>
  <si>
    <t>Open Air Preaching Permit Licence</t>
  </si>
  <si>
    <t xml:space="preserve">Panel Beater licenses </t>
  </si>
  <si>
    <t>Pest control  and  Disinfection</t>
  </si>
  <si>
    <t>Pety  Trader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</si>
  <si>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</si>
  <si>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</si>
  <si>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</si>
  <si>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</si>
  <si>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</si>
  <si>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</si>
  <si>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</si>
  <si>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</si>
  <si>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</si>
  <si>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</si>
  <si>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</si>
  <si>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Tent at sea beach permit fees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</si>
  <si>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</si>
  <si>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</si>
  <si>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</si>
  <si>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</si>
  <si>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</si>
  <si>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</si>
  <si>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</si>
  <si>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</si>
  <si>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</si>
  <si>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</si>
  <si>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</si>
  <si>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</si>
  <si>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</si>
  <si>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</si>
  <si>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</si>
  <si>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</si>
  <si>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</si>
  <si>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</si>
  <si>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Slaughter Slab Fees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</si>
  <si>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</si>
  <si>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</si>
  <si>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</si>
  <si>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</si>
  <si>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</si>
  <si>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</si>
  <si>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</si>
  <si>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</si>
  <si>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</si>
  <si>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</si>
  <si>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</si>
  <si>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</si>
  <si>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</si>
  <si>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</si>
  <si>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</si>
  <si>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</si>
  <si>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</si>
  <si>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</si>
  <si>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</si>
  <si>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</si>
  <si>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</si>
  <si>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</si>
  <si>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</si>
  <si>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</si>
  <si>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</si>
  <si>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</si>
  <si>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</si>
  <si>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</si>
  <si>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Consultancy Services Fees      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</si>
  <si>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</si>
  <si>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</si>
  <si>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</si>
  <si>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 xml:space="preserve">Private Hospital Registration                                         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</si>
  <si>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</si>
  <si>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</si>
  <si>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</si>
  <si>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</si>
  <si>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</si>
  <si>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</si>
  <si>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</si>
  <si>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</si>
  <si>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</si>
  <si>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</si>
  <si>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</si>
  <si>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</si>
  <si>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</si>
  <si>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</si>
  <si>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</si>
  <si>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</si>
  <si>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</si>
  <si>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</si>
  <si>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local indigene certificate</t>
  </si>
  <si>
    <t>Bus Commercial Vehicle/Truck Fees</t>
  </si>
  <si>
    <t>General Contractor Registration fees</t>
  </si>
  <si>
    <t>Fines -(Main)</t>
  </si>
  <si>
    <t xml:space="preserve">Road Traffic Offenses    (Illigal parking)                </t>
  </si>
  <si>
    <t>Other Fines</t>
  </si>
  <si>
    <t>Towing vechicles fine and fees</t>
  </si>
  <si>
    <t>Fine overdue /lost of library books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</si>
  <si>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</si>
  <si>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</si>
  <si>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</si>
  <si>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</si>
  <si>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</si>
  <si>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</si>
  <si>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</si>
  <si>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</si>
  <si>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</si>
  <si>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</si>
  <si>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</si>
  <si>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</si>
  <si>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</si>
  <si>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</si>
  <si>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</si>
  <si>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</si>
  <si>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</si>
  <si>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</si>
  <si>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</si>
  <si>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 xml:space="preserve">Sale of Forms </t>
  </si>
  <si>
    <t>Sales of Fertilizer</t>
  </si>
  <si>
    <t>Other Sales</t>
  </si>
  <si>
    <t>Earnings -Main</t>
  </si>
  <si>
    <t>Plant Hire Services(Tractor)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</si>
  <si>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</si>
  <si>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</si>
  <si>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</si>
  <si>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</si>
  <si>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</si>
  <si>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</si>
  <si>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</si>
  <si>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</si>
  <si>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</si>
  <si>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</si>
  <si>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</si>
  <si>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</si>
  <si>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</si>
  <si>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</si>
  <si>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</si>
  <si>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</si>
  <si>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</si>
  <si>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</si>
  <si>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</si>
  <si>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</si>
  <si>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</si>
  <si>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</si>
  <si>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</si>
  <si>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</si>
  <si>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</si>
  <si>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</si>
  <si>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</si>
  <si>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</si>
  <si>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</si>
  <si>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</si>
  <si>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</si>
  <si>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</si>
  <si>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</si>
  <si>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>Ground Rate Charges</t>
  </si>
  <si>
    <t xml:space="preserve">(Customery) Right of Occupancy                 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</si>
  <si>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</si>
  <si>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</si>
  <si>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 xml:space="preserve">Other Earnings                                                         </t>
  </si>
  <si>
    <t>Commission on transfer of plot</t>
  </si>
  <si>
    <t>Hide &amp; Skin Buyer Licenses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</si>
  <si>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</si>
  <si>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</si>
  <si>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</si>
  <si>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</si>
  <si>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</si>
  <si>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</si>
  <si>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</si>
  <si>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</si>
  <si>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</si>
  <si>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</si>
  <si>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</si>
  <si>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</si>
  <si>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</si>
  <si>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</si>
  <si>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 xml:space="preserve">Dividend Income from  Unquoted Stocks </t>
  </si>
  <si>
    <t>Sales of Shares</t>
  </si>
  <si>
    <t>Market</t>
  </si>
  <si>
    <t>Motor Park</t>
  </si>
  <si>
    <t>Shop and Shopping Centres</t>
  </si>
  <si>
    <t>Proceeds from Sales and Consumable Goods</t>
  </si>
  <si>
    <t>Cattle Market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</si>
  <si>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</si>
  <si>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</si>
  <si>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</si>
  <si>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</si>
  <si>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</si>
  <si>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</si>
  <si>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</si>
  <si>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Current Domestic Aids</t>
  </si>
  <si>
    <t>Capital Domestic Aids</t>
  </si>
  <si>
    <t>DOMESTIC LOANS/ BORROWINGS RECEIPT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</si>
  <si>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</si>
  <si>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</si>
  <si>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</si>
  <si>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</si>
  <si>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Unspecified Revenue (comunication mass)</t>
  </si>
  <si>
    <t>PRE-PAYMENT/ARREARS OF REVENUE</t>
  </si>
  <si>
    <t>PRE-PAYMENT-GENERAL</t>
  </si>
  <si>
    <t>Payment in lieu of Resignation</t>
  </si>
  <si>
    <t>GRAND TOTAL</t>
  </si>
  <si>
    <t>CAPITAL EXPENDITURE</t>
  </si>
  <si>
    <t>ECONOMIC
 CODE</t>
  </si>
  <si>
    <t>FUNCTIONAL
CODE</t>
  </si>
  <si>
    <t>CONSTRUCTION / PROVISION</t>
  </si>
  <si>
    <t>REHABILITATION / REPAIRS</t>
  </si>
  <si>
    <t>PRESERVATION OF THE ENVIRONMENT</t>
  </si>
  <si>
    <t>OTHER CAPITAL PROJECTS</t>
  </si>
  <si>
    <t>23</t>
  </si>
  <si>
    <t>2301</t>
  </si>
  <si>
    <t>FIXED ASSETS ProcurementD</t>
  </si>
  <si>
    <t>Procurement OF FIXED ASSETS - GENERAL</t>
  </si>
  <si>
    <t>Procurement of Office Buildings</t>
  </si>
  <si>
    <t>Procurement of Residential Buildings</t>
  </si>
  <si>
    <t>Procurement of Motor Cycles</t>
  </si>
  <si>
    <t>Procurement Of Motor Vehicles</t>
  </si>
  <si>
    <t>Procurement Of Vans</t>
  </si>
  <si>
    <t>Procurement Of Trucks</t>
  </si>
  <si>
    <t>Procurement Of Buses</t>
  </si>
  <si>
    <t>Procurement Of Sea Boats</t>
  </si>
  <si>
    <t>Procurement Of Office Furniture/Fittings</t>
  </si>
  <si>
    <t>Procurement Of Computers</t>
  </si>
  <si>
    <t>Procurement Of Computer Printers</t>
  </si>
  <si>
    <t>Procurement Of Photocopying Machines</t>
  </si>
  <si>
    <t>Procurement Of Typewriters</t>
  </si>
  <si>
    <t>Procurement Of Shredding Machines</t>
  </si>
  <si>
    <t>Procurement Of Scanners</t>
  </si>
  <si>
    <t xml:space="preserve">Procurement Of Power Generating Set </t>
  </si>
  <si>
    <t>Procurement Of Canteen/Kitchen Equipment</t>
  </si>
  <si>
    <t>Procurement Of Residential Furniture</t>
  </si>
  <si>
    <t xml:space="preserve">Procurement Of Health/Medical Equipment </t>
  </si>
  <si>
    <t>Procurement Of Fire Fighting Equipment</t>
  </si>
  <si>
    <t>Procurement Of Teaching/Learning Aid Equipment</t>
  </si>
  <si>
    <t>Procurement Of Library Books &amp; Equipment</t>
  </si>
  <si>
    <t>Procurement Of Sporting / Gaming Equipment</t>
  </si>
  <si>
    <t>Procurement Of Agricultural Equipment</t>
  </si>
  <si>
    <t>Procurement Of Security Equipment</t>
  </si>
  <si>
    <t xml:space="preserve">Procurement Of Industrial Equipment </t>
  </si>
  <si>
    <t>Procurement Of Recreational Facilities</t>
  </si>
  <si>
    <t>Procurement Of Surveying Equipment</t>
  </si>
  <si>
    <t>Procurement Of Diving Equipment</t>
  </si>
  <si>
    <t>Procurement Of Tricycle</t>
  </si>
  <si>
    <t>Sub-Total</t>
  </si>
  <si>
    <t>2302</t>
  </si>
  <si>
    <t>23020100</t>
  </si>
  <si>
    <t>CONSTRUCTION / PROVISION OF FIXED ASSETS - GENERAL</t>
  </si>
  <si>
    <t>23020101</t>
  </si>
  <si>
    <t>Construction/Provision Of Housing</t>
  </si>
  <si>
    <t>Construction / Provision Of Fire Fighting Stations</t>
  </si>
  <si>
    <t>Construction / Provision Of Libraries</t>
  </si>
  <si>
    <t>Construction / Provision Of Sporting Facilities</t>
  </si>
  <si>
    <t>Construction / Provision Of Agricultural Facilities</t>
  </si>
  <si>
    <t>Construction / Provision Of Recreational Facilities</t>
  </si>
  <si>
    <t>Construction Of Boundary Pillars/ Right Of Ways</t>
  </si>
  <si>
    <t>Construction/Provision Of Cemeteries</t>
  </si>
  <si>
    <t>Construction Of ICT Infrastructures</t>
  </si>
  <si>
    <t xml:space="preserve">Construction Of Irrigation Canals </t>
  </si>
  <si>
    <t>Rehabilitation/ Repairs of Fixed Assets - General</t>
  </si>
  <si>
    <t>Rehabilitation/Repairs Of Residential Buildings</t>
  </si>
  <si>
    <t>Rehabilitation/Repairs - Electricity</t>
  </si>
  <si>
    <t>Rehabilitation/Repairs - Housing</t>
  </si>
  <si>
    <t>Rehabilitation/Repairs - Water Facilities</t>
  </si>
  <si>
    <t>Rehabilitation/Repairs-Hospitals/Health Centres</t>
  </si>
  <si>
    <t>Rehabilitation / Repairs - Fire Fighting Stations</t>
  </si>
  <si>
    <t>Rehabilitation / Repairs - Libraries</t>
  </si>
  <si>
    <t>Rehabilitation / Repairs - Sporting Facilities</t>
  </si>
  <si>
    <t>Rehabilitation / Repairs - Agricicultural Facilities</t>
  </si>
  <si>
    <t>Rehabilitation / Repairs - Recreational Facilities</t>
  </si>
  <si>
    <t>Rehabilitation/Repairs Of Boundaries</t>
  </si>
  <si>
    <t>Rehabilitation/Repairs- Traffic /Street Lights</t>
  </si>
  <si>
    <t>Rehabilitation/Repairs- Markets/Parks</t>
  </si>
  <si>
    <t>Rehabilitation/Repairs- Power Generating Plants</t>
  </si>
  <si>
    <t>Rehabilitation/Repairs Of Cemeteries</t>
  </si>
  <si>
    <t>Rehabilitation of Dams</t>
  </si>
  <si>
    <t>Rehabilitation of Irrigation Facilities</t>
  </si>
  <si>
    <t>Preservation of the Environment - General</t>
  </si>
  <si>
    <t>Tree Planting</t>
  </si>
  <si>
    <t>Erosion &amp; Flood Control (Drainages/Culverts)</t>
  </si>
  <si>
    <t xml:space="preserve">Wildlife Conservation </t>
  </si>
  <si>
    <t>Industrial Pollution Prevention &amp; Control</t>
  </si>
  <si>
    <t>Water Pollution Prevention &amp; Control</t>
  </si>
  <si>
    <t>Acquisition of Non-Tangible Asset</t>
  </si>
  <si>
    <t>Research And Development</t>
  </si>
  <si>
    <t>Computer Software Acquisition</t>
  </si>
  <si>
    <t>Monitoring And Evaluation</t>
  </si>
  <si>
    <t>Anniversaries/Celebrations</t>
  </si>
  <si>
    <t>Margin for increase in Costs</t>
  </si>
  <si>
    <t>LIABILITIES/EQUITY</t>
  </si>
  <si>
    <t>Liabilities/ Equity</t>
  </si>
  <si>
    <t>Deposits - General</t>
  </si>
  <si>
    <t>Contract Retention Fees</t>
  </si>
  <si>
    <t>Unremitted Deductions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</si>
  <si>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</si>
  <si>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</si>
  <si>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</si>
  <si>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</si>
  <si>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</si>
  <si>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National Health Insurance Scheme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</si>
  <si>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</si>
  <si>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</si>
  <si>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</si>
  <si>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</si>
  <si>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</si>
  <si>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</si>
  <si>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Welfare Loan Scheme</t>
  </si>
  <si>
    <t>Dependent Fund</t>
  </si>
  <si>
    <t>RECURRENT EXPENDITURE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</si>
  <si>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</si>
  <si>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</si>
  <si>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</si>
  <si>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</si>
  <si>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</si>
  <si>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</si>
  <si>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</si>
  <si>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</si>
  <si>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WORKS &amp; HOUSING</t>
  </si>
  <si>
    <t>DISTRICT ADMIN</t>
  </si>
  <si>
    <t>P.R.S.</t>
  </si>
  <si>
    <t>WESH</t>
  </si>
  <si>
    <t>SUMMARY</t>
  </si>
  <si>
    <t>DEPARTMENT:-  OFFICE OF THE CHAIRMAN    CODE:-011100100100</t>
  </si>
  <si>
    <t>CHAIRMAN OFFICE</t>
  </si>
  <si>
    <t>INTERNAL AUDIT OFFICE</t>
  </si>
  <si>
    <t>SPECIAL SERVICE UNIT OFFICE</t>
  </si>
  <si>
    <t>GRAND-TOTAL</t>
  </si>
  <si>
    <t xml:space="preserve">                                                                   DEPARTMENT: OFFICE OF THE CHAIRMAN</t>
  </si>
  <si>
    <t>BASIC SALARY</t>
  </si>
  <si>
    <t>Salaries Of Statutory Office Holders</t>
  </si>
  <si>
    <t>Salary Of Political Appointees (CHM, VCHM, SUP.C &amp; ADVS)</t>
  </si>
  <si>
    <t>ALLOWANCES</t>
  </si>
  <si>
    <t>ALLOWANCES FOR POLITICAL OFFICE HOLDERS</t>
  </si>
  <si>
    <t>Housing / Rent Allowances</t>
  </si>
  <si>
    <t xml:space="preserve">Utility Allowance                                                     </t>
  </si>
  <si>
    <t xml:space="preserve">Entertainment Allowance                                                </t>
  </si>
  <si>
    <t>Leave Grant</t>
  </si>
  <si>
    <t>Furniture Allowance</t>
  </si>
  <si>
    <t xml:space="preserve">Ramadan  / Sallah Gesture                                               </t>
  </si>
  <si>
    <t xml:space="preserve">Domestic Servant Allowance                                            </t>
  </si>
  <si>
    <t xml:space="preserve">Journal Allowance                                                     </t>
  </si>
  <si>
    <t>Other Allowances(per.Asst)</t>
  </si>
  <si>
    <t>PERSONNEL COST FOR NON-STAFF</t>
  </si>
  <si>
    <t>Security Personnel Allowance and Special Assistants</t>
  </si>
  <si>
    <t>OVERHEAD COST</t>
  </si>
  <si>
    <t>TRAVEL&amp; TRANSPORT-GENERAL</t>
  </si>
  <si>
    <t>Local Travel &amp; Transport: Others</t>
  </si>
  <si>
    <t>International Travel &amp; Transport: Others</t>
  </si>
  <si>
    <t>MATERIALS AND SUPPLIES - GENERAL</t>
  </si>
  <si>
    <t>News Papers</t>
  </si>
  <si>
    <t>MAINTENANCE SERVICE -GENERAL</t>
  </si>
  <si>
    <t>TRAINING - GENERAL</t>
  </si>
  <si>
    <t xml:space="preserve">Local Training </t>
  </si>
  <si>
    <t>OTHER SERVICES - GENERAL</t>
  </si>
  <si>
    <t>Security services (Election &amp; others)</t>
  </si>
  <si>
    <t>Security Vote (Including Operations)</t>
  </si>
  <si>
    <t>CONSULTING &amp; PROFESSIONAL SERVICE</t>
  </si>
  <si>
    <t>Other professional services</t>
  </si>
  <si>
    <t>MISCELLANEOUS EXPENSES GENERAL</t>
  </si>
  <si>
    <t>Refreshment and Meals</t>
  </si>
  <si>
    <t>Event Packages &amp; Consumables</t>
  </si>
  <si>
    <t>Honorarium and Sitting Allowance Payments</t>
  </si>
  <si>
    <t>LOCAL GRANTS AND CONTRIBUTIONS</t>
  </si>
  <si>
    <t>Grants to Communities/NGOs/FBOs/CBOs</t>
  </si>
  <si>
    <t xml:space="preserve">                                                                   DEPARTMENT:01 11 183 001 00 Internal Audit unit</t>
  </si>
  <si>
    <t>Salary Of Management Staff</t>
  </si>
  <si>
    <t>Salary Of Senior Staff</t>
  </si>
  <si>
    <t>Salary Of Junior Staff</t>
  </si>
  <si>
    <t>Salary of Contract Staff</t>
  </si>
  <si>
    <t>Provision of Salary Increase</t>
  </si>
  <si>
    <t>ALLOWANCES FOR MANAGEMENT STAFF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</si>
  <si>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</si>
  <si>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</si>
  <si>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</si>
  <si>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Ramadan/ Sallah Gesture                                               </t>
  </si>
  <si>
    <t xml:space="preserve">Medical Allowance                                                     </t>
  </si>
  <si>
    <t>Responsibility Allowance</t>
  </si>
  <si>
    <t>Provision of anticipated Salary Increment</t>
  </si>
  <si>
    <t>TRAVEL&amp;TRANSPORT-GENERAL</t>
  </si>
  <si>
    <t>Local travel &amp; Transport Others</t>
  </si>
  <si>
    <t>MATERIALS&amp;SUPPLIES-GENERAL</t>
  </si>
  <si>
    <t>Others</t>
  </si>
  <si>
    <t>Monitoring and evaluation</t>
  </si>
  <si>
    <t>PERS0RNAL COST</t>
  </si>
  <si>
    <t xml:space="preserve">                                        DEPARTMENT;    (specail service unit)  011101800100</t>
  </si>
  <si>
    <t>Salary Of Contract Staff</t>
  </si>
  <si>
    <t>ALLOWANCES FOR SENIOR STAFF</t>
  </si>
  <si>
    <t>ALLOWANCES FOR JUNIOR STAFF</t>
  </si>
  <si>
    <t>Security Personal Allowance</t>
  </si>
  <si>
    <t>Local Travel &amp;Transport;Other</t>
  </si>
  <si>
    <t>MATERIALS &amp; SUPPLIES - GENERAL</t>
  </si>
  <si>
    <t>Printing Of Security Documents</t>
  </si>
  <si>
    <t xml:space="preserve">Security personnel Allowance (Neghbour hood watch men vigilant security Allowance) </t>
  </si>
  <si>
    <t xml:space="preserve">DEPARTMENT:- OFFICE  OF THE SECRETARY                                        </t>
  </si>
  <si>
    <t>SECRETARY OFFICE</t>
  </si>
  <si>
    <t>LEGAL SERVICE</t>
  </si>
  <si>
    <t>OVER HEAD</t>
  </si>
  <si>
    <t xml:space="preserve">                                            DEPARTMENT: 01 11 013 001 00 OFFICE OF THE SECRETARY</t>
  </si>
  <si>
    <t>Salary Of Political Appointees</t>
  </si>
  <si>
    <t>Rent / Housing Allowance</t>
  </si>
  <si>
    <t>Other Allowances(Per.Asst)</t>
  </si>
  <si>
    <t>TRAVEL&amp; TRANSPORT - GENERAL</t>
  </si>
  <si>
    <t>Local Travel &amp; Transport: Training</t>
  </si>
  <si>
    <t>International Travel &amp; Transport: Training</t>
  </si>
  <si>
    <t>MATERIALS &amp; SUPPLIES- GENERAL</t>
  </si>
  <si>
    <t>TRAINING -GENERAL</t>
  </si>
  <si>
    <t>Local training</t>
  </si>
  <si>
    <t>Miscellaneous Expenses - General</t>
  </si>
  <si>
    <t xml:space="preserve">              DEPARTMENT: 01 11 013 001 00 OFFICE OF THE SECRETARY ( Legal service unit) 01 11 013 001 01</t>
  </si>
  <si>
    <t>Salary of Junior Staff</t>
  </si>
  <si>
    <t>Provision of Anticipated Salary increase</t>
  </si>
  <si>
    <t xml:space="preserve">Non Regular Allowance                                                 </t>
  </si>
  <si>
    <t>CONSULTING &amp; PROFESSIONAL SERVICES - GENERAL</t>
  </si>
  <si>
    <t>Legal Services</t>
  </si>
  <si>
    <t>RECURRENT EXPENDITURE SUMMARY</t>
  </si>
  <si>
    <t xml:space="preserve">DEPARTMENT:- COUNCIL                                      </t>
  </si>
  <si>
    <t xml:space="preserve"> DEPARTMENT; 01 12 001 001 00 COUNCIL</t>
  </si>
  <si>
    <t>Salaries Of Political Office Holders (H/Leader, D/H/Leader,M/Leader,Minority,Whip &amp; Other Councillors)</t>
  </si>
  <si>
    <t>ALLOWANCES FOR POLITICAL  OFFICE HOLDERS</t>
  </si>
  <si>
    <t xml:space="preserve">Responsibility Allowance                                              </t>
  </si>
  <si>
    <t>Recess Allowance</t>
  </si>
  <si>
    <t>Furnitures Allowances</t>
  </si>
  <si>
    <t>Ramadan Gesture</t>
  </si>
  <si>
    <t>Journal Allowance</t>
  </si>
  <si>
    <t>Ward robe  Allowance</t>
  </si>
  <si>
    <t>MATERIALS &amp; SUPPLIES-GENERAL</t>
  </si>
  <si>
    <t>News papers</t>
  </si>
  <si>
    <t>International Training</t>
  </si>
  <si>
    <t>Refreshment  and Meals</t>
  </si>
  <si>
    <t>Welfare Packages</t>
  </si>
  <si>
    <t xml:space="preserve">DEPARTMENT:-    PERSONNEL MANAGEMENT    </t>
  </si>
  <si>
    <t>OFFICE OF THE DIRECTOR PERSONNEL MANAGEMENT</t>
  </si>
  <si>
    <t xml:space="preserve"> </t>
  </si>
  <si>
    <t xml:space="preserve">                                DEPARTMENT; 01 25 001 001 00  DIRECTOR PERSONAL MANAGEMENT</t>
  </si>
  <si>
    <t>Provision of anticipated salary increment</t>
  </si>
  <si>
    <t>Security Personnel Allowance</t>
  </si>
  <si>
    <t>Casual Workers Allowance</t>
  </si>
  <si>
    <t>OTHER RECURRENT COSTS</t>
  </si>
  <si>
    <t>SOCIAL BENEFITS</t>
  </si>
  <si>
    <t>BRAVED FAMILY ALL.</t>
  </si>
  <si>
    <t>Newspapers</t>
  </si>
  <si>
    <t>Uniforms &amp; Other Clothing</t>
  </si>
  <si>
    <t>Others (1% Training Fund)</t>
  </si>
  <si>
    <t>other professional service</t>
  </si>
  <si>
    <t>Recruitment, Appointment, Promotion and Disciplinary Expenses</t>
  </si>
  <si>
    <t>Special Day Celebration</t>
  </si>
  <si>
    <t xml:space="preserve">DEPARTMENT:- TREASURY   CODE:- 02 20 001 001 00                                     </t>
  </si>
  <si>
    <t>ACCOUNT</t>
  </si>
  <si>
    <t>STORE</t>
  </si>
  <si>
    <t>Office stationery/ computer consumbles</t>
  </si>
  <si>
    <t xml:space="preserve">Financial  Professional Services </t>
  </si>
  <si>
    <t>Publicity and Advertisements</t>
  </si>
  <si>
    <t>Other Miscellaneous Expenses</t>
  </si>
  <si>
    <t>PERSONNEL</t>
  </si>
  <si>
    <t xml:space="preserve">                                         DEPARTMENT: Treasury (Account section) CODE:- 02 20 001 001 02</t>
  </si>
  <si>
    <t>Domestic servant allowance</t>
  </si>
  <si>
    <t>Responsibility allowance</t>
  </si>
  <si>
    <t>Entertaiment allowance</t>
  </si>
  <si>
    <t>SOCIAL CONTRIBUTIONS</t>
  </si>
  <si>
    <t>17% Govt. Pension Contribution To Staff</t>
  </si>
  <si>
    <t>Office stationaries/computer consumable</t>
  </si>
  <si>
    <t>MAINTENANCE SERVICES - GENERAL</t>
  </si>
  <si>
    <t>Other Maintenance Services</t>
  </si>
  <si>
    <t>FINANCIAL CHARGES - GENERAL</t>
  </si>
  <si>
    <t>Bank Charges</t>
  </si>
  <si>
    <t>Interest on Overdraft</t>
  </si>
  <si>
    <t xml:space="preserve">                                              DEPARTMENT: Treasury (Store section) CODE:- 02 20 001 001 03</t>
  </si>
  <si>
    <t>Office Stationery / Computer Consumables</t>
  </si>
  <si>
    <t>Printing Of Non Security Documents</t>
  </si>
  <si>
    <t xml:space="preserve">Other </t>
  </si>
  <si>
    <t>DEPARTMENT:- COMMUNITY  DEV. &amp; CULTURE     CODE:- 05 051 003 001 00</t>
  </si>
  <si>
    <t>ADMIN CODE</t>
  </si>
  <si>
    <t>PRIMARY EDUCATION</t>
  </si>
  <si>
    <t>SOCIAL WELFARE</t>
  </si>
  <si>
    <t>INFORMATION YOUTH &amp; CULTURE</t>
  </si>
  <si>
    <t>ADULT EDUCATION</t>
  </si>
  <si>
    <t>WOMEN AFFAIRS</t>
  </si>
  <si>
    <t>COOPERATIVE</t>
  </si>
  <si>
    <t>COMMERCE &amp; INDUSTRY</t>
  </si>
  <si>
    <t xml:space="preserve">                    DEPARTMENT:05 17 001 001 00 EDUCATION (L.G.PRIMARY SCHOOL) 05 17 025 000 00</t>
  </si>
  <si>
    <t>Books</t>
  </si>
  <si>
    <t>Food Stuff / Catering Materials Supplies (Schools feeding)</t>
  </si>
  <si>
    <t xml:space="preserve">Teaching Aids / Instruction Materials </t>
  </si>
  <si>
    <t>TRAINING-GENERAL</t>
  </si>
  <si>
    <t>Others (scholarship)</t>
  </si>
  <si>
    <t xml:space="preserve">Internal Examination Fees </t>
  </si>
  <si>
    <t xml:space="preserve">External Examination Fees </t>
  </si>
  <si>
    <t>Grants to communities/NGOs/FBOs/CBOs (Musabaqa)</t>
  </si>
  <si>
    <t xml:space="preserve">          DEPARTMENT: COMMUNITY DEV. AND CULTURE (Comm. section) 05 051 003 001 01</t>
  </si>
  <si>
    <t>ALLOWANCES FOR SENIOR  STAFF</t>
  </si>
  <si>
    <t>ALLOWANCES FOR JUNIOR  STAFF</t>
  </si>
  <si>
    <t>Food Stuff / Catering Materials Supplies</t>
  </si>
  <si>
    <t>OTHER SERVICES-GENERAL</t>
  </si>
  <si>
    <t>Security services (Vigilante &amp; Others)</t>
  </si>
  <si>
    <t>Special day celebration</t>
  </si>
  <si>
    <t>GRANTS AND CONTRIBUTIONS GENERAL</t>
  </si>
  <si>
    <t>Grants to Communities /NGOs/FBOs/CBOs (Hisbah &amp; Others)</t>
  </si>
  <si>
    <t xml:space="preserve">         DEPARTMENT: COMMUNITY DEV. AND CULTURE (Social welfare) 05 051 003 001 02</t>
  </si>
  <si>
    <t>Others Disable, etc</t>
  </si>
  <si>
    <t>Food Stuff / Catering Materials Supplies (Ramadan Feeding)</t>
  </si>
  <si>
    <t>MISCELLANEOUS EXPENSES-GENERAL</t>
  </si>
  <si>
    <t>Medical Expenses</t>
  </si>
  <si>
    <t>Medical Expenses International</t>
  </si>
  <si>
    <t>Other Services - General</t>
  </si>
  <si>
    <t>Payment on Hajj Operation</t>
  </si>
  <si>
    <t xml:space="preserve">Grants to Communities/NGOs/FBOs/CBOs </t>
  </si>
  <si>
    <t xml:space="preserve">    DEPARTMENT: COMMUNITY DEV. AND CULTURE (Inf. Youth &amp; sport) 05 051 003 001 03</t>
  </si>
  <si>
    <t>NYSC/ It Allowances</t>
  </si>
  <si>
    <t>Information Technology Consulting</t>
  </si>
  <si>
    <t>Sporting Activities</t>
  </si>
  <si>
    <t xml:space="preserve">       DEPARTMENT: COMMUNITY DEV. AND CULTURE (Adult Education) 05 051 003 001 04</t>
  </si>
  <si>
    <t>Teaching Aids / Instruction Materials</t>
  </si>
  <si>
    <t xml:space="preserve">                           DEPARTMENT: COMMUNITY DEV. AND CULTURE (Woman Affairs) 05 051 003 001 05</t>
  </si>
  <si>
    <t>CODE</t>
  </si>
  <si>
    <t xml:space="preserve">         DEPARTMENT: COMMUNITY DEV. AND CULTURE (Cooperative Section) 05 051 003 001 06</t>
  </si>
  <si>
    <t>Materials And Supplies - General</t>
  </si>
  <si>
    <t xml:space="preserve">Others </t>
  </si>
  <si>
    <t>LOANS AND ADVANCES</t>
  </si>
  <si>
    <t>DEPARTMENT:-     PRIMARY HEALTH CARE   CODE:- 05 21 001 001 00</t>
  </si>
  <si>
    <t>CURATIVE</t>
  </si>
  <si>
    <t xml:space="preserve">                DEPARTMENT: HEALTH 05 21 001 001 00 (Currative section) 05 21 001 001 02</t>
  </si>
  <si>
    <t>CONSOLIDATED SALARY</t>
  </si>
  <si>
    <t>Cons. Salary Of Management Staff</t>
  </si>
  <si>
    <t>Cons. Salary Of Senior Staff</t>
  </si>
  <si>
    <t>Cons. Salary Of Junior Staff</t>
  </si>
  <si>
    <t xml:space="preserve">Shifting Allowance                                                    </t>
  </si>
  <si>
    <t xml:space="preserve">Hazard Allowance                                                      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</si>
  <si>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</si>
  <si>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</si>
  <si>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</si>
  <si>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>Other Allowances</t>
  </si>
  <si>
    <t>PERSONNEL COST OF NON STAFF</t>
  </si>
  <si>
    <t>Casual workers allowance</t>
  </si>
  <si>
    <t>Drugs/Laboratory/Medical Supplies</t>
  </si>
  <si>
    <t>Others (FYP)/Child food nutrition activities</t>
  </si>
  <si>
    <t>Local Training (woman for Health)</t>
  </si>
  <si>
    <t>Medical Consulting</t>
  </si>
  <si>
    <t>Other Professional Services</t>
  </si>
  <si>
    <t>FUEL &amp; LUBRICANT GENERAL</t>
  </si>
  <si>
    <t>Motor Vehicle Fuel Cost</t>
  </si>
  <si>
    <t>Plant / Generator Fuel Cost</t>
  </si>
  <si>
    <t>Other Miscellaneous Expenses/Immunization (Polio)</t>
  </si>
  <si>
    <t>Grants to Communities/NGOs/FBOs/CBOs (1% Health Contribution)</t>
  </si>
  <si>
    <t>DEPARTMENT:- AGRIC ULTURE &amp; NATURAL RES.     CODE:-02 15 001 001 00</t>
  </si>
  <si>
    <t>ADMIN
 CODE</t>
  </si>
  <si>
    <t>21500100101</t>
  </si>
  <si>
    <t>AGRIC SERVICES</t>
  </si>
  <si>
    <t>FORESTRY</t>
  </si>
  <si>
    <t>VETINARY</t>
  </si>
  <si>
    <t>FISHERY</t>
  </si>
  <si>
    <t xml:space="preserve">                                    DEPARTMENT: 02 15 001 001 00 AGRICULTURE (Agric section) 02 15 001 001 01</t>
  </si>
  <si>
    <t>21020312</t>
  </si>
  <si>
    <t>22020313</t>
  </si>
  <si>
    <t>Maintenance Of Motor Vehicle / Transport Equipment</t>
  </si>
  <si>
    <t>FUEL &amp; LUBRICANTS - GENERAL</t>
  </si>
  <si>
    <t>22021017</t>
  </si>
  <si>
    <t>Other miscellaneous Expenses</t>
  </si>
  <si>
    <t xml:space="preserve">                          DEPARTMENT: 02 15 001 001 00 AGRICULTURE (Forestry section) 02 15 001 001 02</t>
  </si>
  <si>
    <t>21020512</t>
  </si>
  <si>
    <t xml:space="preserve">                     DEPARTMENT: 02 15 001 001 00 AGRICULTURE (Vetinary section) 02 15 001 001 03</t>
  </si>
  <si>
    <t xml:space="preserve"> Salary Of Management Staff</t>
  </si>
  <si>
    <t>Non-clinical</t>
  </si>
  <si>
    <t>22020307</t>
  </si>
  <si>
    <t>Others/Cattle Vaccination activities</t>
  </si>
  <si>
    <t xml:space="preserve">                            DEPARTMENT: 02 15 001 001 00 AGRICULTURE (Fishery section) 02 15 001 001 04</t>
  </si>
  <si>
    <t>21020300</t>
  </si>
  <si>
    <t>DEPARTMENT:- WORKS &amp; HOUSING  CODE:- 02 24 001 001 00</t>
  </si>
  <si>
    <t>ADMIN 
CODE</t>
  </si>
  <si>
    <t>ROAD</t>
  </si>
  <si>
    <t>MECHNICAL</t>
  </si>
  <si>
    <t>ELECTRICAL</t>
  </si>
  <si>
    <t>BUILDING</t>
  </si>
  <si>
    <t>LAND &amp; SURVEY</t>
  </si>
  <si>
    <t>ESTATE</t>
  </si>
  <si>
    <t xml:space="preserve">                    DEPARTMENT: WORKS 02 24 001 001 00 (Road section) 02 24 001 001 01 </t>
  </si>
  <si>
    <t>21010105</t>
  </si>
  <si>
    <t>21020314</t>
  </si>
  <si>
    <t>21020305</t>
  </si>
  <si>
    <t>21020306</t>
  </si>
  <si>
    <t>PESONNEL COST FOR NON-STAFF</t>
  </si>
  <si>
    <t>Minor Road Maintenance</t>
  </si>
  <si>
    <t>22020406</t>
  </si>
  <si>
    <t>others</t>
  </si>
  <si>
    <t xml:space="preserve">                                   DEPARTMENT: W0RKS 02 24 001 001 00 (Mechanical  section) 02 24 001 001 02 </t>
  </si>
  <si>
    <t>21020403</t>
  </si>
  <si>
    <t>Maintenance of Plant / Generators</t>
  </si>
  <si>
    <t>Plant/Generator Fuel Cost</t>
  </si>
  <si>
    <t xml:space="preserve">                               DEPARTMENT: WORKS 02 24 001 001 00 (Electrical  section) 02 24 001 001 04</t>
  </si>
  <si>
    <t>UTILITIES - GENERAL</t>
  </si>
  <si>
    <t>Electricity Charges</t>
  </si>
  <si>
    <t>Maintenance Of Street Lightings</t>
  </si>
  <si>
    <t xml:space="preserve">                       DEPARTMENT: WORKS  02 24 001 001 00 (Building section) 02 24 001 001 05</t>
  </si>
  <si>
    <t>21010104</t>
  </si>
  <si>
    <t>Salary Of Jenior Staff</t>
  </si>
  <si>
    <t>Sewerage Charges</t>
  </si>
  <si>
    <t xml:space="preserve">Maintenance Of Office Furniture </t>
  </si>
  <si>
    <t>Maintenance Of Office Building / Residential Qtrs.</t>
  </si>
  <si>
    <t>Maintenance Of Markets/Public Places</t>
  </si>
  <si>
    <t>Office Rent</t>
  </si>
  <si>
    <t>Residential Rent</t>
  </si>
  <si>
    <t xml:space="preserve">                                  DEPARTMENT: WORKS 02 24 001 001 00 (Land&amp;Survey) 02 24 001 001 06</t>
  </si>
  <si>
    <t>CONSULTING &amp; PROFESSIONAL SERVICE-GENERAL</t>
  </si>
  <si>
    <t>Surveying Services</t>
  </si>
  <si>
    <t xml:space="preserve">                      DEPARTMENT: WORKS 02 24 001 001 00 (Estate section) 02 24 001 001 07</t>
  </si>
  <si>
    <t>22020400</t>
  </si>
  <si>
    <t>Maitenance Services - General</t>
  </si>
  <si>
    <t>22020402</t>
  </si>
  <si>
    <t>22020403</t>
  </si>
  <si>
    <t>Maintenance Of office/residential buildings</t>
  </si>
  <si>
    <t>DEPARTMENT:- DISTRICT ADMIN          CODE:- 05 51 002 001 00</t>
  </si>
  <si>
    <t>TRADITIONAL RULERS</t>
  </si>
  <si>
    <t xml:space="preserve">                                                     DEPARTMENT: 05 051 002 001 00 Traditional Rulers</t>
  </si>
  <si>
    <t>Traditional Rulers Allowances (Limamai, Na'ibai and Ladanai)</t>
  </si>
  <si>
    <t>22021000</t>
  </si>
  <si>
    <t>MISCELLANEOUS EXPENSES - GENERAL</t>
  </si>
  <si>
    <t>GRANT AND CONTRIBUTION GENERAL</t>
  </si>
  <si>
    <t>LOCAL GRANT AND CONTRIBUTION</t>
  </si>
  <si>
    <t>Grants to Communities /NGOs/FBOs/CBOs (3% Emirate Council and others)</t>
  </si>
  <si>
    <t>DEPARTMENT:- PLANING, BUDGET, RESEARCH &amp; STATISTIC CODE:-02 20 003 001 00</t>
  </si>
  <si>
    <t>PLANNING</t>
  </si>
  <si>
    <t>BUDGET</t>
  </si>
  <si>
    <t>STATISTICS</t>
  </si>
  <si>
    <t xml:space="preserve">                       DEPARTMENT: 02 20 003 001 00 Planning ,Research&amp;Statactics (Planing Unit) 02 20 003 001 01</t>
  </si>
  <si>
    <t xml:space="preserve">                  DEPARTMENT: 02 20 003 001 02 Planning , Research &amp; Statactics (Budget  Unit) 02 20 003 001 02</t>
  </si>
  <si>
    <t>Annual Budget Preparation Expenses</t>
  </si>
  <si>
    <t xml:space="preserve">                  DEPARTMENT: 02 20 003 001 00 Planning , Research &amp; Statactics (Statistics Unit) 02 20 003 001 03</t>
  </si>
  <si>
    <t>22021001</t>
  </si>
  <si>
    <t>Consulting and Professional Services - General</t>
  </si>
  <si>
    <t>Research And Documentations</t>
  </si>
  <si>
    <t xml:space="preserve">  DEPARTMENT: 05 35 001 001 00 Water, Environment, Sanitation and Hygiene (WESH)</t>
  </si>
  <si>
    <t>WATER SUPPLY</t>
  </si>
  <si>
    <t>ENVIRONMENTAL, SANITATION AND HYGIENE</t>
  </si>
  <si>
    <t>MONITORING AND EVALUATION</t>
  </si>
  <si>
    <t xml:space="preserve">   DEPARTMENT: 05 35 001 001 00 Water, Environment, Sanitation and Hygiene (Water Supply) 05 35 001 001 01</t>
  </si>
  <si>
    <t>UTILITIES-GENERAL</t>
  </si>
  <si>
    <t>Water  Rates</t>
  </si>
  <si>
    <t>MATERIAL AND SUPPLIES- GENERAL</t>
  </si>
  <si>
    <t>22020312</t>
  </si>
  <si>
    <t>water treatment chemicals</t>
  </si>
  <si>
    <t>FUEL AND LUBRICANT CONSULT</t>
  </si>
  <si>
    <t>Other Fuelling</t>
  </si>
  <si>
    <t xml:space="preserve">Grants to Communities /NGOs/FBOs/CBOs </t>
  </si>
  <si>
    <t xml:space="preserve">   DEPARTMENT: 05 35 001 001 00 Water, Environment, Sanitation and Hygiene (Enviromental, Sanitation and Hygiene Section) 05 35 001 001 02</t>
  </si>
  <si>
    <t>Other Allowances (Non-clinical)</t>
  </si>
  <si>
    <t xml:space="preserve">Shifting Allowance  </t>
  </si>
  <si>
    <t>Drugs/Laboratories/Medical Supplies</t>
  </si>
  <si>
    <t>Local Training</t>
  </si>
  <si>
    <t>Cleaning &amp; Fumigation Services</t>
  </si>
  <si>
    <t>CONSULTNIG &amp; PROFESSIONAL SERVICE GENERAL</t>
  </si>
  <si>
    <t>Monitoring &amp; Evaluation</t>
  </si>
  <si>
    <t>10102</t>
  </si>
  <si>
    <t>10103</t>
  </si>
  <si>
    <t>10104</t>
  </si>
  <si>
    <t>10105</t>
  </si>
  <si>
    <t>10106</t>
  </si>
  <si>
    <t>10107</t>
  </si>
  <si>
    <t xml:space="preserve">    DEPARTMENT: COMMUNITY DEV. AND CULTURE (TRADE,COMM &amp; INDUSTRY) 05 051 003 001 07</t>
  </si>
  <si>
    <t>FIXED  ASSETS PROCUREMENT</t>
  </si>
  <si>
    <t>Other Fuel Cost (supply of diesel to water T. plant and street light)</t>
  </si>
  <si>
    <t>Poverty Alleviation Scheme (empowerment prog.</t>
  </si>
  <si>
    <t>Construction Of Power Generating Plants (10m ind. Power proj.</t>
  </si>
  <si>
    <t xml:space="preserve">                DEPARTMENT: 05 35 001 001 00 Water, Environment, Sanitation and Hygiene (Monitoring and Evaluation Section) 05 35 001 001 03</t>
  </si>
  <si>
    <t>MINJIBIR  LOCAL GOVERNMENT</t>
  </si>
  <si>
    <t xml:space="preserve">MINJIBIR  LOCAL GOVERNMENT        </t>
  </si>
  <si>
    <t>Severance gratuity</t>
  </si>
  <si>
    <t>severance gratuity</t>
  </si>
  <si>
    <t>Others (censes and others)</t>
  </si>
  <si>
    <t>Construction/Provison of Residential Buildings (zauren silhu)</t>
  </si>
  <si>
    <t>50m dangoro</t>
  </si>
  <si>
    <t>5 independent p p</t>
  </si>
  <si>
    <t>1.5m isslami sh+1m tech sch</t>
  </si>
  <si>
    <t>20m drainage</t>
  </si>
  <si>
    <t>MINJIBIR LOCAL GOVERNMENT</t>
  </si>
  <si>
    <t>31923001 31923002 31923003 31923004 31923005 31923006 31923007 31923008 31923009 31923010 31923011</t>
  </si>
  <si>
    <t>3No BH 80.3M</t>
  </si>
  <si>
    <t>Cons. Salary Of Junior Staff( N2,463,637.34 provision for employment of new  staff</t>
  </si>
  <si>
    <t>BUDGET PERFORMANCE AND IMPLEMENTATION FOR THE YEAR 2023</t>
  </si>
  <si>
    <t>Rehabilitation/Repairs- ICT Infrastructures (10m for EU./UNICEF assisted proj. and 2m for FYP)</t>
  </si>
  <si>
    <t>100M p heath care</t>
  </si>
  <si>
    <t>Other Miscellaneous Expenses (intergrate e c education)</t>
  </si>
  <si>
    <t>6.5+5+50+100m toilet</t>
  </si>
  <si>
    <t xml:space="preserve">MINJIBIR LOCAL GOVERNMENT </t>
  </si>
  <si>
    <t>KANO STATE</t>
  </si>
  <si>
    <t>2022 ACTUAL   
(JAN - DEC)</t>
  </si>
  <si>
    <t>2023  ACTUAL JAN-SEPT</t>
  </si>
  <si>
    <t>2023 APPROVED BUDGET</t>
  </si>
  <si>
    <t>12020108</t>
  </si>
  <si>
    <t>Cinematography Licenses</t>
  </si>
  <si>
    <t xml:space="preserve">Television  licenses  </t>
  </si>
  <si>
    <t xml:space="preserve">Motor machanic/car wash licenses </t>
  </si>
  <si>
    <t>Painting, Spraying and Sign Writing Workshop lice</t>
  </si>
  <si>
    <t>Dog licenses fees</t>
  </si>
  <si>
    <t>Hunting Licence fees</t>
  </si>
  <si>
    <t>Produce Buying Licence fees</t>
  </si>
  <si>
    <t>Driving licence Registration form fees</t>
  </si>
  <si>
    <t>Petent Medicing Licences Fees</t>
  </si>
  <si>
    <t>Petent Medicing and Drugs Store Licences</t>
  </si>
  <si>
    <t>Private School Licences</t>
  </si>
  <si>
    <t>Health Facility Licences</t>
  </si>
  <si>
    <t>Palm Wine Tappers Sales Licences</t>
  </si>
  <si>
    <t>Registration of loundry &amp; Dry Cleaning</t>
  </si>
  <si>
    <t>printing Press Licences fee</t>
  </si>
  <si>
    <t>Surface  Tank/Kerosene Licences Fees</t>
  </si>
  <si>
    <t>Mobile sales promotion Licences Fees</t>
  </si>
  <si>
    <t>Rent from Other Local Govt. Landed properties</t>
  </si>
  <si>
    <t>12021300</t>
  </si>
  <si>
    <t>Refund and Re-imbursement</t>
  </si>
  <si>
    <t>Refund From Federal Government</t>
  </si>
  <si>
    <t>Refund From State Government</t>
  </si>
  <si>
    <t>Refund From Local Government</t>
  </si>
  <si>
    <t xml:space="preserve">Refund from Other </t>
  </si>
  <si>
    <t>12021301</t>
  </si>
  <si>
    <t>12021302</t>
  </si>
  <si>
    <t>12021303</t>
  </si>
  <si>
    <t>12021304</t>
  </si>
  <si>
    <t>Unclaimed Deposit</t>
  </si>
  <si>
    <t>31080103</t>
  </si>
  <si>
    <t>Payment of (Liability &amp; Equity)</t>
  </si>
  <si>
    <t>Towm Planing</t>
  </si>
  <si>
    <t>5m unicef2m fyp</t>
  </si>
  <si>
    <t>50m empowerment</t>
  </si>
  <si>
    <t xml:space="preserve">                                         DEPARTMENT: Treasury (Revenue section) CODE:- 02 20 001 001 01</t>
  </si>
  <si>
    <t>30 joint p+20RAMP+50 karkara +305km road+193645392.06 construction of flyover and under pass</t>
  </si>
  <si>
    <t>10primary sis 10,000</t>
  </si>
  <si>
    <t>2024 APPROVED BUDGET</t>
  </si>
  <si>
    <t>2023 ACTUAL   
(JAN - DEC)</t>
  </si>
  <si>
    <t>2024  ACTUAL     JAN-SEPT</t>
  </si>
  <si>
    <t>GENERAL SUMMARY OF THE CAPITAL EXPENDITURE 2025</t>
  </si>
  <si>
    <t>GENERAL SUMMARY OF THE RECURRENT EXPENDITURE 2025</t>
  </si>
  <si>
    <t>LIBILITY/EQUITY</t>
  </si>
  <si>
    <t>BUDGET STATUS FOR THE YEAR 2025</t>
  </si>
  <si>
    <t>APPROVED 2024</t>
  </si>
  <si>
    <t>ACTUAL 2024</t>
  </si>
  <si>
    <t>Construction/Provision Of Office Buildings Immu wli</t>
  </si>
  <si>
    <t>Rehabilitation / Repairs Of Office Buildings Locl Govt Seccretrite</t>
  </si>
  <si>
    <t>CONSTRUCTION/ PROVITION 0F ELECTRICITY ACROS THE ELEVEN WARD</t>
  </si>
  <si>
    <t>Construction/Provision Of Public Schools acros the eleven wards</t>
  </si>
  <si>
    <t>Construction/Provision Of Hospitals acros the eleven ward</t>
  </si>
  <si>
    <t>Construction / Provision Of Roads acros the eleven wards , 20m for RAMP</t>
  </si>
  <si>
    <t xml:space="preserve">construction and provission of intrastruture (joint project) </t>
  </si>
  <si>
    <t>Construction Of Markets/Parks acros the eleven ward</t>
  </si>
  <si>
    <t>Rehabilitation/Repairs - Public Schools acros the eleven ward</t>
  </si>
  <si>
    <t>Construction Of Traffic / solar Street Lights</t>
  </si>
  <si>
    <t>Local Training (seminer)</t>
  </si>
  <si>
    <t>Procurement/Acquisition Of Land acros the eleven wards</t>
  </si>
  <si>
    <t>Const./provisiion of solar power at LG secreteriat</t>
  </si>
  <si>
    <t>Construction/provition of solar power at MLG (joint project)</t>
  </si>
  <si>
    <t>Construction of dam at kantama dukawa-laraba kantama  gunduwawa</t>
  </si>
  <si>
    <t>Others miscellaneous/imminization(polio)</t>
  </si>
  <si>
    <t>provision of eppdemic preparedness response  (EPR)</t>
  </si>
  <si>
    <t>procurement of fertilizer</t>
  </si>
  <si>
    <t xml:space="preserve">Rehabilitation / Repairs - Roads  </t>
  </si>
  <si>
    <t>procurement of mechanised solarborehole acroseleven ward</t>
  </si>
  <si>
    <t>Procurement Of Agriculcural Seed</t>
  </si>
  <si>
    <t xml:space="preserve">Street naming and house numbering </t>
  </si>
  <si>
    <t>Sustainable Development Goals</t>
  </si>
  <si>
    <t>APPROVED BUDGET FOR THE YEAR 2025</t>
  </si>
  <si>
    <t>2025 APPROVED</t>
  </si>
  <si>
    <t>APPROVED BUDGET FOR THE YEAR 2024</t>
  </si>
  <si>
    <t>2024 APPROVED</t>
  </si>
  <si>
    <t>2025 APPROVEED</t>
  </si>
  <si>
    <t>SUMMARY OF THE APPROVED BUDGET FOR THE YEAR 2025</t>
  </si>
  <si>
    <t>FOR THE YEAR 2025</t>
  </si>
  <si>
    <t>APPROVED ESTIMATE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</si>
</sst>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6"/>
      <name val="Times New Roman"/>
      <family val="1"/>
    </font>
    <font>
      <b/>
      <i/>
      <sz val="16"/>
      <color theme="1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i/>
      <sz val="20"/>
      <name val="Times New Roman"/>
      <family val="1"/>
    </font>
    <font>
      <b/>
      <i/>
      <sz val="20"/>
      <color theme="1"/>
      <name val="Times New Roman"/>
      <family val="1"/>
    </font>
    <font>
      <b/>
      <i/>
      <sz val="28"/>
      <name val="Times New Roman"/>
      <family val="1"/>
    </font>
    <font>
      <b/>
      <i/>
      <sz val="22"/>
      <name val="Times New Roman"/>
      <family val="1"/>
    </font>
    <font>
      <b/>
      <i/>
      <sz val="26"/>
      <name val="Times New Roman"/>
      <family val="1"/>
    </font>
    <font>
      <b/>
      <i/>
      <sz val="36"/>
      <name val="Times New Roman"/>
      <family val="1"/>
    </font>
    <font>
      <b/>
      <i/>
      <sz val="18"/>
      <name val="Times New Roman"/>
      <family val="1"/>
    </font>
    <font>
      <b/>
      <i/>
      <sz val="24"/>
      <name val="Times New Roman"/>
      <family val="1"/>
    </font>
    <font>
      <b/>
      <i/>
      <sz val="28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rgb="FF000000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40"/>
      <color theme="1"/>
      <name val="Times New Roman"/>
      <family val="1"/>
    </font>
    <font>
      <b/>
      <sz val="42"/>
      <color theme="1"/>
      <name val="Times New Roman"/>
      <family val="1"/>
    </font>
    <font>
      <sz val="8"/>
      <name val="Calibri"/>
      <family val="2"/>
      <scheme val="minor"/>
    </font>
    <font>
      <b/>
      <i/>
      <sz val="11.5"/>
      <name val="Times New Roman"/>
      <family val="1"/>
    </font>
    <font>
      <i/>
      <sz val="11.5"/>
      <name val="Times New Roman"/>
      <family val="1"/>
    </font>
    <font>
      <b/>
      <i/>
      <sz val="11.5"/>
      <color theme="1"/>
      <name val="Times New Roman"/>
      <family val="1"/>
    </font>
    <font>
      <i/>
      <sz val="11.5"/>
      <color theme="1"/>
      <name val="Times New Roman"/>
      <family val="1"/>
    </font>
    <font>
      <sz val="11.5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Tahoma"/>
      <family val="2"/>
    </font>
    <font>
      <sz val="12"/>
      <color theme="1"/>
      <name val="Times New Roman"/>
      <family val="1"/>
    </font>
    <font>
      <b/>
      <i/>
      <sz val="10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i/>
      <sz val="14"/>
      <color theme="1"/>
      <name val="Times New Roman"/>
      <family val="1"/>
    </font>
    <font>
      <i/>
      <sz val="14"/>
      <color rgb="FF000000"/>
      <name val="Times New Roman"/>
      <family val="1"/>
    </font>
    <font>
      <b/>
      <sz val="11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77">
    <xf numFmtId="0" fontId="0" fillId="0" borderId="0" xfId="0"/>
    <xf numFmtId="0" fontId="6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49" fontId="5" fillId="2" borderId="22" xfId="0" applyNumberFormat="1" applyFont="1" applyFill="1" applyBorder="1" applyAlignment="1">
      <alignment horizontal="left" vertical="center" wrapText="1"/>
    </xf>
    <xf numFmtId="49" fontId="5" fillId="2" borderId="19" xfId="0" applyNumberFormat="1" applyFont="1" applyFill="1" applyBorder="1" applyAlignment="1">
      <alignment horizontal="left" vertical="center" wrapText="1"/>
    </xf>
    <xf numFmtId="43" fontId="5" fillId="0" borderId="9" xfId="1" applyFont="1" applyBorder="1" applyAlignment="1">
      <alignment horizontal="right" vertical="center" wrapText="1"/>
    </xf>
    <xf numFmtId="43" fontId="5" fillId="0" borderId="19" xfId="1" applyFont="1" applyBorder="1" applyAlignment="1">
      <alignment horizontal="right" vertical="center" wrapText="1"/>
    </xf>
    <xf numFmtId="43" fontId="5" fillId="0" borderId="22" xfId="1" applyFont="1" applyBorder="1" applyAlignment="1">
      <alignment horizontal="right" vertical="center" wrapText="1"/>
    </xf>
    <xf numFmtId="43" fontId="6" fillId="0" borderId="0" xfId="0" applyNumberFormat="1" applyFont="1"/>
    <xf numFmtId="0" fontId="11" fillId="0" borderId="0" xfId="0" applyFont="1" applyProtection="1">
      <protection locked="0"/>
    </xf>
    <xf numFmtId="0" fontId="12" fillId="2" borderId="9" xfId="2" applyFont="1" applyFill="1" applyBorder="1" applyAlignment="1" applyProtection="1">
      <alignment horizontal="center" vertical="top" wrapText="1"/>
      <protection locked="0"/>
    </xf>
    <xf numFmtId="49" fontId="11" fillId="0" borderId="10" xfId="0" applyNumberFormat="1" applyFont="1" applyBorder="1" applyAlignment="1">
      <alignment horizontal="left"/>
    </xf>
    <xf numFmtId="49" fontId="11" fillId="0" borderId="11" xfId="0" applyNumberFormat="1" applyFont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wrapText="1"/>
    </xf>
    <xf numFmtId="43" fontId="11" fillId="0" borderId="11" xfId="1" applyFont="1" applyBorder="1" applyAlignment="1" applyProtection="1">
      <alignment wrapText="1"/>
      <protection locked="0"/>
    </xf>
    <xf numFmtId="43" fontId="11" fillId="0" borderId="11" xfId="1" applyFont="1" applyBorder="1" applyAlignment="1" applyProtection="1">
      <protection locked="0"/>
    </xf>
    <xf numFmtId="43" fontId="11" fillId="0" borderId="13" xfId="1" applyFont="1" applyBorder="1" applyAlignment="1" applyProtection="1">
      <protection locked="0"/>
    </xf>
    <xf numFmtId="49" fontId="11" fillId="0" borderId="14" xfId="0" applyNumberFormat="1" applyFont="1" applyBorder="1" applyAlignment="1">
      <alignment horizontal="left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/>
    <xf numFmtId="43" fontId="11" fillId="0" borderId="12" xfId="1" applyFont="1" applyBorder="1" applyAlignment="1" applyProtection="1">
      <protection locked="0"/>
    </xf>
    <xf numFmtId="43" fontId="11" fillId="0" borderId="15" xfId="1" applyFont="1" applyBorder="1" applyAlignment="1" applyProtection="1">
      <protection locked="0"/>
    </xf>
    <xf numFmtId="0" fontId="12" fillId="0" borderId="12" xfId="0" applyFont="1" applyBorder="1"/>
    <xf numFmtId="43" fontId="12" fillId="0" borderId="12" xfId="1" applyFont="1" applyBorder="1" applyAlignment="1" applyProtection="1">
      <protection locked="0"/>
    </xf>
    <xf numFmtId="43" fontId="11" fillId="0" borderId="12" xfId="1" applyFont="1" applyBorder="1" applyAlignment="1" applyProtection="1">
      <alignment vertical="top"/>
      <protection locked="0"/>
    </xf>
    <xf numFmtId="43" fontId="11" fillId="0" borderId="15" xfId="1" applyFont="1" applyBorder="1" applyAlignment="1" applyProtection="1">
      <alignment vertical="top"/>
      <protection locked="0"/>
    </xf>
    <xf numFmtId="0" fontId="11" fillId="0" borderId="12" xfId="0" applyFont="1" applyBorder="1" applyAlignment="1">
      <alignment wrapText="1"/>
    </xf>
    <xf numFmtId="49" fontId="11" fillId="0" borderId="16" xfId="0" applyNumberFormat="1" applyFont="1" applyBorder="1" applyAlignment="1">
      <alignment horizontal="left"/>
    </xf>
    <xf numFmtId="49" fontId="11" fillId="0" borderId="17" xfId="0" applyNumberFormat="1" applyFont="1" applyBorder="1" applyAlignment="1">
      <alignment horizontal="center" vertical="center"/>
    </xf>
    <xf numFmtId="0" fontId="11" fillId="0" borderId="17" xfId="0" applyFont="1" applyBorder="1"/>
    <xf numFmtId="43" fontId="11" fillId="0" borderId="17" xfId="1" applyFont="1" applyBorder="1" applyAlignment="1" applyProtection="1">
      <protection locked="0"/>
    </xf>
    <xf numFmtId="49" fontId="12" fillId="0" borderId="9" xfId="0" applyNumberFormat="1" applyFont="1" applyBorder="1" applyAlignment="1">
      <alignment horizontal="left"/>
    </xf>
    <xf numFmtId="49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/>
    <xf numFmtId="43" fontId="12" fillId="0" borderId="9" xfId="1" applyFont="1" applyBorder="1" applyAlignment="1" applyProtection="1">
      <protection locked="0"/>
    </xf>
    <xf numFmtId="49" fontId="11" fillId="0" borderId="18" xfId="0" applyNumberFormat="1" applyFont="1" applyBorder="1" applyAlignment="1">
      <alignment horizontal="left"/>
    </xf>
    <xf numFmtId="49" fontId="11" fillId="0" borderId="19" xfId="0" applyNumberFormat="1" applyFont="1" applyBorder="1" applyAlignment="1">
      <alignment horizontal="center" vertical="center"/>
    </xf>
    <xf numFmtId="0" fontId="12" fillId="0" borderId="19" xfId="0" applyFont="1" applyBorder="1"/>
    <xf numFmtId="43" fontId="12" fillId="0" borderId="19" xfId="1" applyFont="1" applyBorder="1" applyAlignment="1" applyProtection="1">
      <protection locked="0"/>
    </xf>
    <xf numFmtId="43" fontId="11" fillId="0" borderId="19" xfId="1" applyFont="1" applyBorder="1" applyAlignment="1" applyProtection="1">
      <alignment vertical="top"/>
      <protection locked="0"/>
    </xf>
    <xf numFmtId="43" fontId="11" fillId="0" borderId="20" xfId="1" applyFont="1" applyBorder="1" applyAlignment="1" applyProtection="1">
      <alignment vertical="top"/>
      <protection locked="0"/>
    </xf>
    <xf numFmtId="49" fontId="11" fillId="0" borderId="21" xfId="0" applyNumberFormat="1" applyFont="1" applyBorder="1" applyAlignment="1">
      <alignment horizontal="left"/>
    </xf>
    <xf numFmtId="49" fontId="11" fillId="0" borderId="22" xfId="0" applyNumberFormat="1" applyFont="1" applyBorder="1" applyAlignment="1">
      <alignment horizontal="center" vertical="center"/>
    </xf>
    <xf numFmtId="0" fontId="11" fillId="0" borderId="22" xfId="0" applyFont="1" applyBorder="1"/>
    <xf numFmtId="43" fontId="11" fillId="0" borderId="22" xfId="1" applyFont="1" applyBorder="1" applyAlignment="1" applyProtection="1">
      <protection locked="0"/>
    </xf>
    <xf numFmtId="49" fontId="12" fillId="0" borderId="9" xfId="0" applyNumberFormat="1" applyFont="1" applyBorder="1" applyAlignment="1" applyProtection="1">
      <alignment horizontal="center" vertical="center"/>
      <protection locked="0"/>
    </xf>
    <xf numFmtId="43" fontId="11" fillId="0" borderId="19" xfId="1" applyFont="1" applyBorder="1" applyAlignment="1" applyProtection="1">
      <protection locked="0"/>
    </xf>
    <xf numFmtId="0" fontId="12" fillId="2" borderId="9" xfId="2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top"/>
      <protection locked="0"/>
    </xf>
    <xf numFmtId="49" fontId="11" fillId="0" borderId="10" xfId="0" applyNumberFormat="1" applyFont="1" applyBorder="1" applyAlignment="1" applyProtection="1">
      <alignment horizont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/>
    <xf numFmtId="49" fontId="11" fillId="0" borderId="14" xfId="0" applyNumberFormat="1" applyFont="1" applyBorder="1" applyAlignment="1" applyProtection="1">
      <alignment horizont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49" fontId="11" fillId="0" borderId="21" xfId="0" applyNumberFormat="1" applyFont="1" applyBorder="1" applyAlignment="1" applyProtection="1">
      <alignment horizontal="center"/>
      <protection locked="0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49" fontId="11" fillId="0" borderId="18" xfId="0" applyNumberFormat="1" applyFont="1" applyBorder="1" applyAlignment="1" applyProtection="1">
      <alignment horizontal="center"/>
      <protection locked="0"/>
    </xf>
    <xf numFmtId="49" fontId="11" fillId="0" borderId="19" xfId="0" applyNumberFormat="1" applyFont="1" applyBorder="1" applyAlignment="1" applyProtection="1">
      <alignment horizontal="center" vertical="center"/>
      <protection locked="0"/>
    </xf>
    <xf numFmtId="0" fontId="11" fillId="0" borderId="19" xfId="0" applyFont="1" applyBorder="1" applyProtection="1">
      <protection locked="0"/>
    </xf>
    <xf numFmtId="0" fontId="11" fillId="0" borderId="12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wrapText="1"/>
    </xf>
    <xf numFmtId="49" fontId="12" fillId="0" borderId="12" xfId="0" applyNumberFormat="1" applyFont="1" applyBorder="1" applyAlignment="1" applyProtection="1">
      <alignment vertic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2" xfId="0" applyFont="1" applyBorder="1" applyProtection="1">
      <protection locked="0"/>
    </xf>
    <xf numFmtId="1" fontId="12" fillId="0" borderId="12" xfId="0" applyNumberFormat="1" applyFont="1" applyBorder="1" applyAlignment="1" applyProtection="1">
      <alignment horizontal="center"/>
      <protection locked="0"/>
    </xf>
    <xf numFmtId="43" fontId="12" fillId="0" borderId="12" xfId="1" applyFont="1" applyBorder="1" applyAlignment="1" applyProtection="1">
      <alignment horizontal="center" vertical="center"/>
      <protection locked="0"/>
    </xf>
    <xf numFmtId="49" fontId="12" fillId="0" borderId="12" xfId="0" applyNumberFormat="1" applyFont="1" applyBorder="1" applyAlignment="1" applyProtection="1">
      <alignment horizontal="center"/>
      <protection locked="0"/>
    </xf>
    <xf numFmtId="49" fontId="4" fillId="0" borderId="12" xfId="0" applyNumberFormat="1" applyFont="1" applyBorder="1" applyAlignment="1" applyProtection="1">
      <alignment horizontal="left"/>
      <protection locked="0"/>
    </xf>
    <xf numFmtId="1" fontId="5" fillId="2" borderId="9" xfId="0" applyNumberFormat="1" applyFont="1" applyFill="1" applyBorder="1" applyAlignment="1">
      <alignment horizontal="left" vertical="center" wrapText="1"/>
    </xf>
    <xf numFmtId="1" fontId="5" fillId="2" borderId="18" xfId="0" applyNumberFormat="1" applyFont="1" applyFill="1" applyBorder="1" applyAlignment="1">
      <alignment horizontal="left" vertical="center" wrapText="1"/>
    </xf>
    <xf numFmtId="1" fontId="5" fillId="2" borderId="21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3" fontId="6" fillId="0" borderId="0" xfId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 wrapText="1"/>
    </xf>
    <xf numFmtId="0" fontId="9" fillId="0" borderId="1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2" fillId="2" borderId="9" xfId="2" applyFont="1" applyFill="1" applyBorder="1" applyAlignment="1">
      <alignment horizontal="left" vertical="center" wrapText="1"/>
    </xf>
    <xf numFmtId="1" fontId="10" fillId="2" borderId="21" xfId="0" applyNumberFormat="1" applyFont="1" applyFill="1" applyBorder="1" applyAlignment="1">
      <alignment horizontal="left" vertical="center" wrapText="1"/>
    </xf>
    <xf numFmtId="1" fontId="10" fillId="2" borderId="14" xfId="0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3" fillId="2" borderId="9" xfId="2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9" fontId="27" fillId="2" borderId="12" xfId="0" applyNumberFormat="1" applyFont="1" applyFill="1" applyBorder="1" applyAlignment="1">
      <alignment horizontal="left" vertical="center" wrapText="1"/>
    </xf>
    <xf numFmtId="1" fontId="27" fillId="2" borderId="21" xfId="0" applyNumberFormat="1" applyFont="1" applyFill="1" applyBorder="1" applyAlignment="1">
      <alignment horizontal="left" vertical="center" wrapText="1"/>
    </xf>
    <xf numFmtId="49" fontId="27" fillId="2" borderId="22" xfId="0" applyNumberFormat="1" applyFont="1" applyFill="1" applyBorder="1" applyAlignment="1">
      <alignment horizontal="left" vertical="center" wrapText="1"/>
    </xf>
    <xf numFmtId="1" fontId="27" fillId="2" borderId="9" xfId="0" applyNumberFormat="1" applyFont="1" applyFill="1" applyBorder="1" applyAlignment="1">
      <alignment horizontal="left" vertical="center" wrapText="1"/>
    </xf>
    <xf numFmtId="49" fontId="27" fillId="2" borderId="9" xfId="0" applyNumberFormat="1" applyFont="1" applyFill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43" fontId="27" fillId="0" borderId="9" xfId="1" applyFont="1" applyBorder="1" applyAlignment="1">
      <alignment horizontal="right" vertical="center" wrapText="1"/>
    </xf>
    <xf numFmtId="1" fontId="27" fillId="2" borderId="18" xfId="0" applyNumberFormat="1" applyFont="1" applyFill="1" applyBorder="1" applyAlignment="1">
      <alignment horizontal="left" vertical="center" wrapText="1"/>
    </xf>
    <xf numFmtId="49" fontId="27" fillId="2" borderId="19" xfId="0" applyNumberFormat="1" applyFont="1" applyFill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43" fontId="27" fillId="0" borderId="19" xfId="1" applyFont="1" applyBorder="1" applyAlignment="1">
      <alignment horizontal="right" vertical="center" wrapText="1"/>
    </xf>
    <xf numFmtId="0" fontId="27" fillId="0" borderId="22" xfId="0" applyFont="1" applyBorder="1" applyAlignment="1">
      <alignment horizontal="left" vertical="center" wrapText="1"/>
    </xf>
    <xf numFmtId="43" fontId="27" fillId="0" borderId="22" xfId="1" applyFont="1" applyBorder="1" applyAlignment="1">
      <alignment horizontal="right" vertical="center" wrapText="1"/>
    </xf>
    <xf numFmtId="0" fontId="27" fillId="0" borderId="12" xfId="0" applyFont="1" applyBorder="1" applyAlignment="1">
      <alignment horizontal="left" vertical="center" wrapText="1"/>
    </xf>
    <xf numFmtId="1" fontId="10" fillId="2" borderId="10" xfId="0" applyNumberFormat="1" applyFont="1" applyFill="1" applyBorder="1" applyAlignment="1">
      <alignment horizontal="left" vertical="center" wrapText="1"/>
    </xf>
    <xf numFmtId="49" fontId="27" fillId="2" borderId="14" xfId="0" applyNumberFormat="1" applyFont="1" applyFill="1" applyBorder="1" applyAlignment="1">
      <alignment horizontal="left" vertical="center" wrapText="1"/>
    </xf>
    <xf numFmtId="49" fontId="27" fillId="2" borderId="16" xfId="0" applyNumberFormat="1" applyFont="1" applyFill="1" applyBorder="1" applyAlignment="1">
      <alignment horizontal="left" vertical="center" wrapText="1"/>
    </xf>
    <xf numFmtId="49" fontId="27" fillId="2" borderId="17" xfId="0" applyNumberFormat="1" applyFont="1" applyFill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49" fontId="27" fillId="2" borderId="29" xfId="0" applyNumberFormat="1" applyFont="1" applyFill="1" applyBorder="1" applyAlignment="1">
      <alignment horizontal="left" vertical="center" wrapText="1"/>
    </xf>
    <xf numFmtId="0" fontId="27" fillId="0" borderId="29" xfId="0" applyFont="1" applyBorder="1" applyAlignment="1">
      <alignment vertical="center" wrapText="1"/>
    </xf>
    <xf numFmtId="0" fontId="28" fillId="0" borderId="0" xfId="0" applyFont="1" applyAlignment="1">
      <alignment wrapText="1"/>
    </xf>
    <xf numFmtId="0" fontId="28" fillId="0" borderId="0" xfId="0" applyFont="1"/>
    <xf numFmtId="0" fontId="23" fillId="0" borderId="0" xfId="0" applyFont="1"/>
    <xf numFmtId="1" fontId="26" fillId="2" borderId="10" xfId="0" applyNumberFormat="1" applyFont="1" applyFill="1" applyBorder="1" applyAlignment="1">
      <alignment horizontal="center" vertical="top" wrapText="1"/>
    </xf>
    <xf numFmtId="49" fontId="26" fillId="2" borderId="11" xfId="0" applyNumberFormat="1" applyFont="1" applyFill="1" applyBorder="1" applyAlignment="1">
      <alignment horizontal="center" vertical="top" wrapText="1"/>
    </xf>
    <xf numFmtId="0" fontId="26" fillId="2" borderId="11" xfId="0" applyFont="1" applyFill="1" applyBorder="1" applyAlignment="1">
      <alignment horizontal="left" vertical="top" wrapText="1"/>
    </xf>
    <xf numFmtId="43" fontId="24" fillId="0" borderId="11" xfId="1" applyFont="1" applyBorder="1" applyAlignment="1">
      <alignment horizontal="right" vertical="top" wrapText="1"/>
    </xf>
    <xf numFmtId="0" fontId="29" fillId="0" borderId="0" xfId="0" applyFont="1" applyAlignment="1">
      <alignment wrapText="1"/>
    </xf>
    <xf numFmtId="0" fontId="29" fillId="0" borderId="0" xfId="0" applyFont="1"/>
    <xf numFmtId="0" fontId="24" fillId="0" borderId="0" xfId="0" applyFont="1"/>
    <xf numFmtId="0" fontId="24" fillId="0" borderId="0" xfId="0" applyFont="1" applyAlignment="1">
      <alignment horizontal="center" vertical="top" wrapText="1"/>
    </xf>
    <xf numFmtId="1" fontId="26" fillId="2" borderId="14" xfId="0" applyNumberFormat="1" applyFont="1" applyFill="1" applyBorder="1" applyAlignment="1">
      <alignment horizontal="center" vertical="top" wrapText="1"/>
    </xf>
    <xf numFmtId="49" fontId="26" fillId="2" borderId="12" xfId="0" applyNumberFormat="1" applyFont="1" applyFill="1" applyBorder="1" applyAlignment="1">
      <alignment horizontal="center" vertical="top" wrapText="1"/>
    </xf>
    <xf numFmtId="0" fontId="26" fillId="2" borderId="12" xfId="0" applyFont="1" applyFill="1" applyBorder="1" applyAlignment="1">
      <alignment horizontal="left" vertical="top" wrapText="1"/>
    </xf>
    <xf numFmtId="43" fontId="24" fillId="0" borderId="12" xfId="1" applyFont="1" applyBorder="1" applyAlignment="1">
      <alignment horizontal="right" vertical="top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top"/>
    </xf>
    <xf numFmtId="164" fontId="3" fillId="0" borderId="0" xfId="0" applyNumberFormat="1" applyFont="1"/>
    <xf numFmtId="164" fontId="3" fillId="0" borderId="0" xfId="1" applyNumberFormat="1" applyFont="1" applyFill="1"/>
    <xf numFmtId="49" fontId="33" fillId="0" borderId="18" xfId="0" applyNumberFormat="1" applyFont="1" applyBorder="1" applyAlignment="1">
      <alignment horizontal="left" vertical="top" wrapText="1"/>
    </xf>
    <xf numFmtId="49" fontId="33" fillId="0" borderId="19" xfId="0" applyNumberFormat="1" applyFont="1" applyBorder="1" applyAlignment="1">
      <alignment horizontal="left" vertical="top" wrapText="1"/>
    </xf>
    <xf numFmtId="49" fontId="34" fillId="0" borderId="19" xfId="0" applyNumberFormat="1" applyFont="1" applyBorder="1" applyAlignment="1">
      <alignment horizontal="left" vertical="top" wrapText="1"/>
    </xf>
    <xf numFmtId="0" fontId="33" fillId="0" borderId="19" xfId="0" applyFont="1" applyBorder="1" applyAlignment="1">
      <alignment horizontal="left" vertical="top" wrapText="1"/>
    </xf>
    <xf numFmtId="164" fontId="34" fillId="0" borderId="19" xfId="1" applyNumberFormat="1" applyFont="1" applyFill="1" applyBorder="1" applyAlignment="1">
      <alignment wrapText="1"/>
    </xf>
    <xf numFmtId="164" fontId="34" fillId="0" borderId="20" xfId="1" applyNumberFormat="1" applyFont="1" applyFill="1" applyBorder="1" applyAlignment="1">
      <alignment wrapText="1"/>
    </xf>
    <xf numFmtId="0" fontId="34" fillId="0" borderId="0" xfId="0" applyFont="1"/>
    <xf numFmtId="49" fontId="33" fillId="0" borderId="14" xfId="0" applyNumberFormat="1" applyFont="1" applyBorder="1" applyAlignment="1">
      <alignment horizontal="left" vertical="top" wrapText="1"/>
    </xf>
    <xf numFmtId="49" fontId="33" fillId="0" borderId="12" xfId="0" applyNumberFormat="1" applyFont="1" applyBorder="1" applyAlignment="1">
      <alignment horizontal="left" vertical="top" wrapText="1"/>
    </xf>
    <xf numFmtId="49" fontId="34" fillId="0" borderId="12" xfId="0" applyNumberFormat="1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164" fontId="34" fillId="0" borderId="12" xfId="1" applyNumberFormat="1" applyFont="1" applyFill="1" applyBorder="1" applyAlignment="1">
      <alignment wrapText="1"/>
    </xf>
    <xf numFmtId="164" fontId="34" fillId="0" borderId="15" xfId="1" applyNumberFormat="1" applyFont="1" applyFill="1" applyBorder="1" applyAlignment="1">
      <alignment wrapText="1"/>
    </xf>
    <xf numFmtId="49" fontId="34" fillId="0" borderId="14" xfId="0" applyNumberFormat="1" applyFont="1" applyBorder="1" applyAlignment="1">
      <alignment horizontal="left" vertical="top" wrapText="1"/>
    </xf>
    <xf numFmtId="49" fontId="34" fillId="0" borderId="12" xfId="0" applyNumberFormat="1" applyFont="1" applyBorder="1" applyAlignment="1">
      <alignment horizontal="left" wrapText="1"/>
    </xf>
    <xf numFmtId="0" fontId="34" fillId="0" borderId="12" xfId="0" applyFont="1" applyBorder="1" applyAlignment="1">
      <alignment horizontal="left" vertical="top" wrapText="1"/>
    </xf>
    <xf numFmtId="164" fontId="34" fillId="0" borderId="12" xfId="1" applyNumberFormat="1" applyFont="1" applyFill="1" applyBorder="1" applyAlignment="1">
      <alignment horizontal="right" wrapText="1"/>
    </xf>
    <xf numFmtId="164" fontId="34" fillId="0" borderId="15" xfId="1" applyNumberFormat="1" applyFont="1" applyFill="1" applyBorder="1" applyAlignment="1">
      <alignment horizontal="right" wrapText="1"/>
    </xf>
    <xf numFmtId="49" fontId="34" fillId="0" borderId="14" xfId="0" applyNumberFormat="1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164" fontId="34" fillId="0" borderId="12" xfId="1" applyNumberFormat="1" applyFont="1" applyFill="1" applyBorder="1" applyAlignment="1">
      <alignment horizontal="right" vertical="center" wrapText="1"/>
    </xf>
    <xf numFmtId="49" fontId="34" fillId="0" borderId="12" xfId="0" applyNumberFormat="1" applyFont="1" applyBorder="1" applyAlignment="1">
      <alignment horizontal="left" vertical="center" wrapText="1"/>
    </xf>
    <xf numFmtId="164" fontId="34" fillId="0" borderId="15" xfId="1" applyNumberFormat="1" applyFont="1" applyFill="1" applyBorder="1" applyAlignment="1"/>
    <xf numFmtId="49" fontId="34" fillId="0" borderId="21" xfId="0" applyNumberFormat="1" applyFont="1" applyBorder="1" applyAlignment="1">
      <alignment horizontal="left" vertical="top" wrapText="1"/>
    </xf>
    <xf numFmtId="49" fontId="33" fillId="0" borderId="22" xfId="0" applyNumberFormat="1" applyFont="1" applyBorder="1" applyAlignment="1">
      <alignment horizontal="left" vertical="top" wrapText="1"/>
    </xf>
    <xf numFmtId="49" fontId="34" fillId="0" borderId="22" xfId="0" applyNumberFormat="1" applyFont="1" applyBorder="1" applyAlignment="1">
      <alignment horizontal="left" vertical="top" wrapText="1"/>
    </xf>
    <xf numFmtId="0" fontId="34" fillId="0" borderId="22" xfId="0" applyFont="1" applyBorder="1" applyAlignment="1">
      <alignment horizontal="left" vertical="top" wrapText="1"/>
    </xf>
    <xf numFmtId="164" fontId="34" fillId="0" borderId="22" xfId="1" applyNumberFormat="1" applyFont="1" applyFill="1" applyBorder="1" applyAlignment="1">
      <alignment horizontal="right" wrapText="1"/>
    </xf>
    <xf numFmtId="164" fontId="34" fillId="0" borderId="23" xfId="1" applyNumberFormat="1" applyFont="1" applyFill="1" applyBorder="1" applyAlignment="1"/>
    <xf numFmtId="49" fontId="33" fillId="0" borderId="41" xfId="0" applyNumberFormat="1" applyFont="1" applyBorder="1" applyAlignment="1">
      <alignment horizontal="left" vertical="top" wrapText="1"/>
    </xf>
    <xf numFmtId="49" fontId="33" fillId="0" borderId="42" xfId="0" applyNumberFormat="1" applyFont="1" applyBorder="1" applyAlignment="1">
      <alignment horizontal="left" vertical="top" wrapText="1"/>
    </xf>
    <xf numFmtId="49" fontId="34" fillId="0" borderId="42" xfId="0" applyNumberFormat="1" applyFont="1" applyBorder="1" applyAlignment="1">
      <alignment horizontal="left" vertical="top" wrapText="1"/>
    </xf>
    <xf numFmtId="0" fontId="33" fillId="0" borderId="42" xfId="0" applyFont="1" applyBorder="1" applyAlignment="1">
      <alignment horizontal="left" vertical="top" wrapText="1"/>
    </xf>
    <xf numFmtId="164" fontId="33" fillId="0" borderId="42" xfId="1" applyNumberFormat="1" applyFont="1" applyFill="1" applyBorder="1" applyAlignment="1">
      <alignment horizontal="right" wrapText="1"/>
    </xf>
    <xf numFmtId="164" fontId="33" fillId="0" borderId="43" xfId="1" applyNumberFormat="1" applyFont="1" applyFill="1" applyBorder="1" applyAlignment="1">
      <alignment horizontal="right" wrapText="1"/>
    </xf>
    <xf numFmtId="164" fontId="34" fillId="0" borderId="12" xfId="0" applyNumberFormat="1" applyFont="1" applyBorder="1"/>
    <xf numFmtId="164" fontId="34" fillId="0" borderId="23" xfId="1" applyNumberFormat="1" applyFont="1" applyFill="1" applyBorder="1" applyAlignment="1">
      <alignment horizontal="right" wrapText="1"/>
    </xf>
    <xf numFmtId="49" fontId="34" fillId="0" borderId="12" xfId="0" applyNumberFormat="1" applyFont="1" applyBorder="1" applyAlignment="1">
      <alignment horizontal="left"/>
    </xf>
    <xf numFmtId="164" fontId="33" fillId="0" borderId="12" xfId="1" applyNumberFormat="1" applyFont="1" applyFill="1" applyBorder="1" applyAlignment="1">
      <alignment horizontal="right" wrapText="1"/>
    </xf>
    <xf numFmtId="164" fontId="34" fillId="0" borderId="19" xfId="1" applyNumberFormat="1" applyFont="1" applyFill="1" applyBorder="1" applyAlignment="1">
      <alignment horizontal="right" wrapText="1"/>
    </xf>
    <xf numFmtId="164" fontId="34" fillId="0" borderId="20" xfId="1" applyNumberFormat="1" applyFont="1" applyFill="1" applyBorder="1" applyAlignment="1">
      <alignment horizontal="right" wrapText="1"/>
    </xf>
    <xf numFmtId="49" fontId="34" fillId="0" borderId="19" xfId="0" applyNumberFormat="1" applyFont="1" applyBorder="1" applyAlignment="1">
      <alignment horizontal="left" wrapText="1"/>
    </xf>
    <xf numFmtId="164" fontId="33" fillId="0" borderId="19" xfId="1" applyNumberFormat="1" applyFont="1" applyFill="1" applyBorder="1" applyAlignment="1">
      <alignment horizontal="right" wrapText="1"/>
    </xf>
    <xf numFmtId="164" fontId="33" fillId="0" borderId="20" xfId="1" applyNumberFormat="1" applyFont="1" applyFill="1" applyBorder="1" applyAlignment="1">
      <alignment horizontal="right" wrapText="1"/>
    </xf>
    <xf numFmtId="164" fontId="33" fillId="0" borderId="19" xfId="1" applyNumberFormat="1" applyFont="1" applyFill="1" applyBorder="1" applyAlignment="1">
      <alignment wrapText="1"/>
    </xf>
    <xf numFmtId="164" fontId="33" fillId="0" borderId="20" xfId="1" applyNumberFormat="1" applyFont="1" applyFill="1" applyBorder="1" applyAlignment="1">
      <alignment wrapText="1"/>
    </xf>
    <xf numFmtId="164" fontId="34" fillId="0" borderId="23" xfId="1" applyNumberFormat="1" applyFont="1" applyFill="1" applyBorder="1" applyAlignment="1">
      <alignment wrapText="1"/>
    </xf>
    <xf numFmtId="49" fontId="34" fillId="0" borderId="18" xfId="0" applyNumberFormat="1" applyFont="1" applyBorder="1" applyAlignment="1">
      <alignment horizontal="left" vertical="top" wrapText="1"/>
    </xf>
    <xf numFmtId="49" fontId="34" fillId="0" borderId="41" xfId="0" applyNumberFormat="1" applyFont="1" applyBorder="1" applyAlignment="1">
      <alignment horizontal="left" vertical="top" wrapText="1"/>
    </xf>
    <xf numFmtId="164" fontId="33" fillId="0" borderId="12" xfId="1" applyNumberFormat="1" applyFont="1" applyFill="1" applyBorder="1" applyAlignment="1">
      <alignment wrapText="1"/>
    </xf>
    <xf numFmtId="164" fontId="33" fillId="0" borderId="15" xfId="1" applyNumberFormat="1" applyFont="1" applyFill="1" applyBorder="1" applyAlignment="1">
      <alignment wrapText="1"/>
    </xf>
    <xf numFmtId="49" fontId="33" fillId="0" borderId="44" xfId="0" applyNumberFormat="1" applyFont="1" applyBorder="1" applyAlignment="1">
      <alignment horizontal="left" vertical="top" wrapText="1"/>
    </xf>
    <xf numFmtId="0" fontId="34" fillId="0" borderId="45" xfId="0" applyFont="1" applyBorder="1" applyAlignment="1">
      <alignment horizontal="left"/>
    </xf>
    <xf numFmtId="0" fontId="33" fillId="0" borderId="45" xfId="0" applyFont="1" applyBorder="1" applyAlignment="1">
      <alignment horizontal="left" wrapText="1"/>
    </xf>
    <xf numFmtId="164" fontId="33" fillId="0" borderId="45" xfId="1" applyNumberFormat="1" applyFont="1" applyFill="1" applyBorder="1" applyAlignment="1">
      <alignment horizontal="right" wrapText="1"/>
    </xf>
    <xf numFmtId="0" fontId="33" fillId="0" borderId="0" xfId="0" applyFont="1"/>
    <xf numFmtId="0" fontId="33" fillId="0" borderId="41" xfId="2" applyFont="1" applyBorder="1" applyAlignment="1">
      <alignment horizontal="left" vertical="top" wrapText="1"/>
    </xf>
    <xf numFmtId="0" fontId="33" fillId="0" borderId="42" xfId="2" applyFont="1" applyBorder="1" applyAlignment="1">
      <alignment horizontal="left" vertical="top" wrapText="1"/>
    </xf>
    <xf numFmtId="164" fontId="33" fillId="0" borderId="19" xfId="0" applyNumberFormat="1" applyFont="1" applyBorder="1" applyAlignment="1">
      <alignment vertical="top" wrapText="1"/>
    </xf>
    <xf numFmtId="164" fontId="33" fillId="0" borderId="12" xfId="0" applyNumberFormat="1" applyFont="1" applyBorder="1" applyAlignment="1">
      <alignment vertical="top" wrapText="1"/>
    </xf>
    <xf numFmtId="49" fontId="34" fillId="0" borderId="14" xfId="0" applyNumberFormat="1" applyFont="1" applyBorder="1" applyAlignment="1">
      <alignment horizontal="left"/>
    </xf>
    <xf numFmtId="49" fontId="33" fillId="0" borderId="14" xfId="0" applyNumberFormat="1" applyFont="1" applyBorder="1" applyAlignment="1">
      <alignment horizontal="left"/>
    </xf>
    <xf numFmtId="49" fontId="33" fillId="0" borderId="12" xfId="0" applyNumberFormat="1" applyFont="1" applyBorder="1" applyAlignment="1">
      <alignment horizontal="left"/>
    </xf>
    <xf numFmtId="49" fontId="34" fillId="0" borderId="21" xfId="0" applyNumberFormat="1" applyFont="1" applyBorder="1" applyAlignment="1">
      <alignment horizontal="left"/>
    </xf>
    <xf numFmtId="49" fontId="34" fillId="0" borderId="22" xfId="0" applyNumberFormat="1" applyFont="1" applyBorder="1" applyAlignment="1">
      <alignment horizontal="left"/>
    </xf>
    <xf numFmtId="49" fontId="34" fillId="0" borderId="22" xfId="0" applyNumberFormat="1" applyFont="1" applyBorder="1" applyAlignment="1">
      <alignment horizontal="left" wrapText="1"/>
    </xf>
    <xf numFmtId="164" fontId="34" fillId="0" borderId="19" xfId="0" applyNumberFormat="1" applyFont="1" applyBorder="1"/>
    <xf numFmtId="164" fontId="34" fillId="0" borderId="20" xfId="0" applyNumberFormat="1" applyFont="1" applyBorder="1"/>
    <xf numFmtId="0" fontId="37" fillId="0" borderId="0" xfId="0" applyFont="1" applyAlignment="1">
      <alignment wrapText="1"/>
    </xf>
    <xf numFmtId="0" fontId="37" fillId="0" borderId="0" xfId="0" applyFont="1"/>
    <xf numFmtId="0" fontId="36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/>
    <xf numFmtId="0" fontId="36" fillId="0" borderId="0" xfId="0" applyFont="1" applyAlignment="1">
      <alignment wrapText="1"/>
    </xf>
    <xf numFmtId="0" fontId="36" fillId="0" borderId="0" xfId="0" applyFont="1" applyAlignment="1">
      <alignment horizontal="left" wrapText="1"/>
    </xf>
    <xf numFmtId="43" fontId="36" fillId="0" borderId="0" xfId="0" applyNumberFormat="1" applyFont="1"/>
    <xf numFmtId="1" fontId="9" fillId="2" borderId="10" xfId="0" applyNumberFormat="1" applyFont="1" applyFill="1" applyBorder="1" applyAlignment="1">
      <alignment horizontal="left" vertical="center" wrapText="1"/>
    </xf>
    <xf numFmtId="49" fontId="9" fillId="2" borderId="11" xfId="0" applyNumberFormat="1" applyFont="1" applyFill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horizontal="left" wrapText="1"/>
    </xf>
    <xf numFmtId="0" fontId="9" fillId="0" borderId="11" xfId="0" applyFont="1" applyBorder="1" applyAlignment="1">
      <alignment horizontal="left" vertical="center" wrapText="1"/>
    </xf>
    <xf numFmtId="43" fontId="9" fillId="0" borderId="11" xfId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1" fontId="9" fillId="2" borderId="14" xfId="0" applyNumberFormat="1" applyFont="1" applyFill="1" applyBorder="1" applyAlignment="1">
      <alignment horizontal="left" vertical="center" wrapText="1"/>
    </xf>
    <xf numFmtId="49" fontId="9" fillId="2" borderId="12" xfId="0" applyNumberFormat="1" applyFont="1" applyFill="1" applyBorder="1" applyAlignment="1">
      <alignment horizontal="left" vertical="center" wrapText="1"/>
    </xf>
    <xf numFmtId="43" fontId="9" fillId="0" borderId="12" xfId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horizontal="left" vertical="center" wrapText="1"/>
    </xf>
    <xf numFmtId="1" fontId="11" fillId="2" borderId="14" xfId="0" applyNumberFormat="1" applyFont="1" applyFill="1" applyBorder="1" applyAlignment="1">
      <alignment horizontal="left" vertical="center" wrapText="1"/>
    </xf>
    <xf numFmtId="1" fontId="10" fillId="2" borderId="9" xfId="0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43" fontId="10" fillId="0" borderId="9" xfId="1" applyFont="1" applyBorder="1" applyAlignment="1">
      <alignment horizontal="right" vertical="center" wrapText="1"/>
    </xf>
    <xf numFmtId="0" fontId="38" fillId="0" borderId="9" xfId="0" applyFont="1" applyBorder="1" applyAlignment="1">
      <alignment horizontal="center" vertical="center" wrapText="1"/>
    </xf>
    <xf numFmtId="43" fontId="12" fillId="2" borderId="9" xfId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43" fontId="11" fillId="0" borderId="12" xfId="1" applyFont="1" applyBorder="1" applyAlignment="1">
      <alignment horizontal="right" vertical="center" wrapText="1"/>
    </xf>
    <xf numFmtId="43" fontId="11" fillId="0" borderId="15" xfId="1" applyFont="1" applyBorder="1" applyAlignment="1">
      <alignment horizontal="right" vertical="center" wrapText="1"/>
    </xf>
    <xf numFmtId="1" fontId="9" fillId="2" borderId="9" xfId="0" applyNumberFormat="1" applyFont="1" applyFill="1" applyBorder="1" applyAlignment="1">
      <alignment horizontal="left" vertical="center" wrapText="1"/>
    </xf>
    <xf numFmtId="1" fontId="10" fillId="2" borderId="18" xfId="0" applyNumberFormat="1" applyFont="1" applyFill="1" applyBorder="1" applyAlignment="1">
      <alignment horizontal="left" vertical="center" wrapText="1"/>
    </xf>
    <xf numFmtId="49" fontId="10" fillId="2" borderId="19" xfId="0" applyNumberFormat="1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43" fontId="10" fillId="0" borderId="19" xfId="1" applyFont="1" applyBorder="1" applyAlignment="1">
      <alignment horizontal="right" vertical="center" wrapText="1"/>
    </xf>
    <xf numFmtId="49" fontId="10" fillId="2" borderId="22" xfId="0" applyNumberFormat="1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43" fontId="10" fillId="0" borderId="22" xfId="1" applyFont="1" applyBorder="1" applyAlignment="1">
      <alignment horizontal="right" vertical="center" wrapText="1"/>
    </xf>
    <xf numFmtId="0" fontId="38" fillId="0" borderId="18" xfId="0" applyFont="1" applyBorder="1" applyAlignment="1">
      <alignment horizontal="left" vertical="center" wrapText="1"/>
    </xf>
    <xf numFmtId="49" fontId="38" fillId="0" borderId="19" xfId="0" applyNumberFormat="1" applyFont="1" applyBorder="1" applyAlignment="1">
      <alignment horizontal="left" vertical="center" wrapText="1"/>
    </xf>
    <xf numFmtId="0" fontId="38" fillId="0" borderId="19" xfId="0" applyFont="1" applyBorder="1" applyAlignment="1">
      <alignment horizontal="left" vertical="center" wrapText="1"/>
    </xf>
    <xf numFmtId="43" fontId="12" fillId="0" borderId="19" xfId="1" applyFont="1" applyBorder="1" applyAlignment="1">
      <alignment horizontal="right" vertical="center" wrapText="1"/>
    </xf>
    <xf numFmtId="0" fontId="38" fillId="0" borderId="14" xfId="0" applyFont="1" applyBorder="1" applyAlignment="1">
      <alignment horizontal="left" vertical="center" wrapText="1"/>
    </xf>
    <xf numFmtId="49" fontId="38" fillId="0" borderId="12" xfId="0" applyNumberFormat="1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43" fontId="12" fillId="0" borderId="12" xfId="1" applyFont="1" applyBorder="1" applyAlignment="1">
      <alignment horizontal="right" vertical="center" wrapText="1"/>
    </xf>
    <xf numFmtId="0" fontId="39" fillId="0" borderId="14" xfId="0" applyFont="1" applyBorder="1" applyAlignment="1">
      <alignment horizontal="left" vertical="center" wrapText="1"/>
    </xf>
    <xf numFmtId="49" fontId="9" fillId="3" borderId="12" xfId="0" applyNumberFormat="1" applyFont="1" applyFill="1" applyBorder="1" applyAlignment="1">
      <alignment horizontal="left" vertical="center" wrapText="1"/>
    </xf>
    <xf numFmtId="49" fontId="39" fillId="0" borderId="12" xfId="0" applyNumberFormat="1" applyFont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 wrapText="1"/>
    </xf>
    <xf numFmtId="43" fontId="12" fillId="0" borderId="0" xfId="1" applyFont="1" applyAlignment="1">
      <alignment vertical="center" wrapText="1"/>
    </xf>
    <xf numFmtId="0" fontId="38" fillId="2" borderId="14" xfId="0" applyFont="1" applyFill="1" applyBorder="1" applyAlignment="1">
      <alignment horizontal="left" vertical="center" wrapText="1"/>
    </xf>
    <xf numFmtId="49" fontId="38" fillId="2" borderId="12" xfId="0" applyNumberFormat="1" applyFont="1" applyFill="1" applyBorder="1" applyAlignment="1">
      <alignment horizontal="left" vertical="center" wrapText="1"/>
    </xf>
    <xf numFmtId="0" fontId="39" fillId="2" borderId="16" xfId="0" applyFont="1" applyFill="1" applyBorder="1" applyAlignment="1">
      <alignment horizontal="left" vertical="center" wrapText="1"/>
    </xf>
    <xf numFmtId="49" fontId="39" fillId="2" borderId="12" xfId="0" applyNumberFormat="1" applyFont="1" applyFill="1" applyBorder="1" applyAlignment="1">
      <alignment horizontal="left" vertical="center" wrapText="1"/>
    </xf>
    <xf numFmtId="0" fontId="38" fillId="2" borderId="18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49" fontId="10" fillId="2" borderId="12" xfId="0" applyNumberFormat="1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43" fontId="12" fillId="0" borderId="15" xfId="1" applyFont="1" applyBorder="1" applyAlignment="1">
      <alignment horizontal="righ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43" fontId="12" fillId="0" borderId="22" xfId="1" applyFont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43" fontId="12" fillId="0" borderId="9" xfId="1" applyFont="1" applyBorder="1" applyAlignment="1">
      <alignment horizontal="right" vertical="center" wrapText="1"/>
    </xf>
    <xf numFmtId="0" fontId="38" fillId="0" borderId="10" xfId="0" applyFont="1" applyBorder="1" applyAlignment="1">
      <alignment horizontal="left" vertical="center" wrapText="1"/>
    </xf>
    <xf numFmtId="49" fontId="38" fillId="0" borderId="11" xfId="0" applyNumberFormat="1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43" fontId="12" fillId="0" borderId="11" xfId="1" applyFont="1" applyBorder="1" applyAlignment="1">
      <alignment horizontal="right" vertical="center" wrapText="1"/>
    </xf>
    <xf numFmtId="0" fontId="39" fillId="4" borderId="14" xfId="0" applyFont="1" applyFill="1" applyBorder="1" applyAlignment="1">
      <alignment horizontal="left" vertical="center" wrapText="1"/>
    </xf>
    <xf numFmtId="49" fontId="9" fillId="3" borderId="27" xfId="0" applyNumberFormat="1" applyFont="1" applyFill="1" applyBorder="1" applyAlignment="1">
      <alignment horizontal="left" vertical="center" wrapText="1"/>
    </xf>
    <xf numFmtId="0" fontId="9" fillId="0" borderId="12" xfId="2" applyFont="1" applyBorder="1" applyAlignment="1">
      <alignment vertical="center" wrapText="1"/>
    </xf>
    <xf numFmtId="0" fontId="10" fillId="3" borderId="22" xfId="0" applyFont="1" applyFill="1" applyBorder="1" applyAlignment="1">
      <alignment horizontal="left" vertical="center" wrapText="1"/>
    </xf>
    <xf numFmtId="43" fontId="12" fillId="0" borderId="9" xfId="1" applyFont="1" applyBorder="1" applyAlignment="1">
      <alignment horizontal="left" vertical="center" wrapText="1"/>
    </xf>
    <xf numFmtId="49" fontId="12" fillId="0" borderId="9" xfId="1" applyNumberFormat="1" applyFont="1" applyBorder="1" applyAlignment="1">
      <alignment horizontal="left" vertical="center" wrapText="1"/>
    </xf>
    <xf numFmtId="43" fontId="10" fillId="0" borderId="9" xfId="1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1" fontId="9" fillId="2" borderId="18" xfId="0" applyNumberFormat="1" applyFont="1" applyFill="1" applyBorder="1" applyAlignment="1">
      <alignment horizontal="left" vertical="center" wrapText="1"/>
    </xf>
    <xf numFmtId="49" fontId="9" fillId="2" borderId="19" xfId="0" applyNumberFormat="1" applyFont="1" applyFill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43" fontId="9" fillId="0" borderId="19" xfId="1" applyFont="1" applyBorder="1" applyAlignment="1">
      <alignment horizontal="right" vertical="center" wrapText="1"/>
    </xf>
    <xf numFmtId="0" fontId="9" fillId="0" borderId="12" xfId="0" applyFont="1" applyBorder="1" applyAlignment="1">
      <alignment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1" fontId="9" fillId="2" borderId="12" xfId="2" applyNumberFormat="1" applyFont="1" applyFill="1" applyBorder="1" applyAlignment="1">
      <alignment horizontal="left" vertical="center" wrapText="1"/>
    </xf>
    <xf numFmtId="0" fontId="9" fillId="3" borderId="12" xfId="2" applyFont="1" applyFill="1" applyBorder="1" applyAlignment="1">
      <alignment vertical="center" wrapText="1"/>
    </xf>
    <xf numFmtId="1" fontId="10" fillId="0" borderId="12" xfId="2" applyNumberFormat="1" applyFont="1" applyBorder="1" applyAlignment="1">
      <alignment horizontal="left" vertical="center" wrapText="1"/>
    </xf>
    <xf numFmtId="0" fontId="10" fillId="0" borderId="12" xfId="2" applyFont="1" applyBorder="1" applyAlignment="1">
      <alignment vertical="center" wrapText="1"/>
    </xf>
    <xf numFmtId="0" fontId="9" fillId="0" borderId="12" xfId="2" applyFont="1" applyBorder="1" applyAlignment="1">
      <alignment horizontal="justify" vertical="center" wrapText="1"/>
    </xf>
    <xf numFmtId="0" fontId="11" fillId="0" borderId="12" xfId="2" applyFont="1" applyBorder="1" applyAlignment="1">
      <alignment horizontal="justify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43" fontId="10" fillId="0" borderId="12" xfId="1" applyFont="1" applyBorder="1" applyAlignment="1">
      <alignment horizontal="right" vertical="center" wrapText="1"/>
    </xf>
    <xf numFmtId="1" fontId="9" fillId="0" borderId="12" xfId="2" applyNumberFormat="1" applyFont="1" applyBorder="1" applyAlignment="1">
      <alignment horizontal="left" vertical="center" wrapText="1"/>
    </xf>
    <xf numFmtId="0" fontId="39" fillId="0" borderId="12" xfId="0" quotePrefix="1" applyFont="1" applyBorder="1" applyAlignment="1">
      <alignment horizontal="left" vertical="center" wrapText="1"/>
    </xf>
    <xf numFmtId="1" fontId="10" fillId="2" borderId="12" xfId="0" applyNumberFormat="1" applyFont="1" applyFill="1" applyBorder="1" applyAlignment="1">
      <alignment horizontal="left" vertical="center" wrapText="1"/>
    </xf>
    <xf numFmtId="1" fontId="9" fillId="2" borderId="12" xfId="0" applyNumberFormat="1" applyFont="1" applyFill="1" applyBorder="1" applyAlignment="1">
      <alignment horizontal="left" vertical="center" wrapText="1"/>
    </xf>
    <xf numFmtId="1" fontId="10" fillId="2" borderId="22" xfId="0" applyNumberFormat="1" applyFont="1" applyFill="1" applyBorder="1" applyAlignment="1">
      <alignment horizontal="left" vertical="center" wrapText="1"/>
    </xf>
    <xf numFmtId="0" fontId="39" fillId="2" borderId="14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vertical="center" wrapText="1"/>
    </xf>
    <xf numFmtId="43" fontId="10" fillId="2" borderId="9" xfId="1" applyFont="1" applyFill="1" applyBorder="1" applyAlignment="1">
      <alignment horizontal="left" vertical="center" wrapText="1"/>
    </xf>
    <xf numFmtId="49" fontId="10" fillId="2" borderId="9" xfId="1" applyNumberFormat="1" applyFont="1" applyFill="1" applyBorder="1" applyAlignment="1">
      <alignment horizontal="left" vertical="center" wrapText="1"/>
    </xf>
    <xf numFmtId="43" fontId="10" fillId="0" borderId="9" xfId="1" applyFont="1" applyBorder="1" applyAlignment="1">
      <alignment horizontal="left" vertical="center" wrapText="1"/>
    </xf>
    <xf numFmtId="49" fontId="10" fillId="2" borderId="11" xfId="0" applyNumberFormat="1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43" fontId="9" fillId="0" borderId="22" xfId="1" applyFont="1" applyBorder="1" applyAlignment="1">
      <alignment horizontal="right" vertical="center" wrapText="1"/>
    </xf>
    <xf numFmtId="1" fontId="9" fillId="0" borderId="14" xfId="2" applyNumberFormat="1" applyFont="1" applyBorder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49" fontId="9" fillId="0" borderId="27" xfId="0" applyNumberFormat="1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43" fontId="11" fillId="0" borderId="0" xfId="1" applyFont="1" applyAlignment="1">
      <alignment vertical="center" wrapText="1"/>
    </xf>
    <xf numFmtId="49" fontId="10" fillId="2" borderId="10" xfId="0" applyNumberFormat="1" applyFont="1" applyFill="1" applyBorder="1" applyAlignment="1">
      <alignment horizontal="left" vertical="center" wrapText="1"/>
    </xf>
    <xf numFmtId="49" fontId="10" fillId="2" borderId="14" xfId="0" applyNumberFormat="1" applyFont="1" applyFill="1" applyBorder="1" applyAlignment="1">
      <alignment horizontal="left" vertical="center" wrapText="1"/>
    </xf>
    <xf numFmtId="49" fontId="10" fillId="2" borderId="21" xfId="0" applyNumberFormat="1" applyFont="1" applyFill="1" applyBorder="1" applyAlignment="1">
      <alignment horizontal="left" vertical="center" wrapText="1"/>
    </xf>
    <xf numFmtId="43" fontId="11" fillId="0" borderId="22" xfId="1" applyFont="1" applyBorder="1" applyAlignment="1">
      <alignment horizontal="right" vertical="center" wrapText="1"/>
    </xf>
    <xf numFmtId="43" fontId="11" fillId="0" borderId="23" xfId="1" applyFont="1" applyBorder="1" applyAlignment="1">
      <alignment horizontal="right" vertical="center" wrapText="1"/>
    </xf>
    <xf numFmtId="49" fontId="10" fillId="2" borderId="18" xfId="0" applyNumberFormat="1" applyFont="1" applyFill="1" applyBorder="1" applyAlignment="1">
      <alignment horizontal="left" vertical="center" wrapText="1"/>
    </xf>
    <xf numFmtId="49" fontId="38" fillId="0" borderId="10" xfId="0" applyNumberFormat="1" applyFont="1" applyBorder="1" applyAlignment="1">
      <alignment horizontal="left" vertical="center" wrapText="1"/>
    </xf>
    <xf numFmtId="49" fontId="38" fillId="0" borderId="14" xfId="0" applyNumberFormat="1" applyFont="1" applyBorder="1" applyAlignment="1">
      <alignment horizontal="left" vertical="center" wrapText="1"/>
    </xf>
    <xf numFmtId="49" fontId="39" fillId="0" borderId="14" xfId="0" applyNumberFormat="1" applyFont="1" applyBorder="1" applyAlignment="1">
      <alignment horizontal="left" vertical="center" wrapText="1"/>
    </xf>
    <xf numFmtId="49" fontId="39" fillId="2" borderId="14" xfId="0" applyNumberFormat="1" applyFont="1" applyFill="1" applyBorder="1" applyAlignment="1">
      <alignment horizontal="left" vertical="center" wrapText="1"/>
    </xf>
    <xf numFmtId="49" fontId="38" fillId="2" borderId="14" xfId="0" applyNumberFormat="1" applyFont="1" applyFill="1" applyBorder="1" applyAlignment="1">
      <alignment horizontal="left" vertical="center" wrapText="1"/>
    </xf>
    <xf numFmtId="49" fontId="9" fillId="2" borderId="14" xfId="0" applyNumberFormat="1" applyFont="1" applyFill="1" applyBorder="1" applyAlignment="1">
      <alignment horizontal="left" vertical="center" wrapText="1"/>
    </xf>
    <xf numFmtId="0" fontId="12" fillId="2" borderId="31" xfId="2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left" vertical="center" wrapText="1"/>
    </xf>
    <xf numFmtId="49" fontId="9" fillId="3" borderId="32" xfId="0" applyNumberFormat="1" applyFont="1" applyFill="1" applyBorder="1" applyAlignment="1">
      <alignment horizontal="left" vertical="center" wrapText="1"/>
    </xf>
    <xf numFmtId="49" fontId="9" fillId="2" borderId="21" xfId="0" applyNumberFormat="1" applyFont="1" applyFill="1" applyBorder="1" applyAlignment="1">
      <alignment horizontal="left" vertical="center" wrapText="1"/>
    </xf>
    <xf numFmtId="49" fontId="9" fillId="2" borderId="22" xfId="0" applyNumberFormat="1" applyFont="1" applyFill="1" applyBorder="1" applyAlignment="1">
      <alignment horizontal="left" vertical="center" wrapText="1"/>
    </xf>
    <xf numFmtId="43" fontId="9" fillId="0" borderId="15" xfId="1" applyFont="1" applyBorder="1" applyAlignment="1">
      <alignment horizontal="right" vertical="center" wrapText="1"/>
    </xf>
    <xf numFmtId="43" fontId="9" fillId="0" borderId="23" xfId="1" applyFont="1" applyBorder="1" applyAlignment="1">
      <alignment horizontal="right" vertical="center" wrapText="1"/>
    </xf>
    <xf numFmtId="49" fontId="39" fillId="0" borderId="10" xfId="0" applyNumberFormat="1" applyFont="1" applyBorder="1" applyAlignment="1">
      <alignment horizontal="left" vertical="center" wrapText="1"/>
    </xf>
    <xf numFmtId="49" fontId="39" fillId="0" borderId="11" xfId="0" applyNumberFormat="1" applyFont="1" applyBorder="1" applyAlignment="1">
      <alignment horizontal="left" vertical="center" wrapText="1"/>
    </xf>
    <xf numFmtId="49" fontId="9" fillId="2" borderId="9" xfId="0" applyNumberFormat="1" applyFont="1" applyFill="1" applyBorder="1" applyAlignment="1">
      <alignment horizontal="left" vertical="center" wrapText="1"/>
    </xf>
    <xf numFmtId="0" fontId="12" fillId="2" borderId="28" xfId="2" applyFont="1" applyFill="1" applyBorder="1" applyAlignment="1">
      <alignment horizontal="left" vertical="center" wrapText="1"/>
    </xf>
    <xf numFmtId="0" fontId="38" fillId="0" borderId="30" xfId="0" applyFont="1" applyBorder="1" applyAlignment="1">
      <alignment horizontal="left" vertical="center" wrapText="1"/>
    </xf>
    <xf numFmtId="0" fontId="39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9" fillId="3" borderId="30" xfId="2" applyFont="1" applyFill="1" applyBorder="1" applyAlignment="1">
      <alignment vertical="center" wrapText="1"/>
    </xf>
    <xf numFmtId="0" fontId="10" fillId="0" borderId="30" xfId="0" applyFont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 wrapText="1"/>
    </xf>
    <xf numFmtId="49" fontId="11" fillId="0" borderId="24" xfId="0" applyNumberFormat="1" applyFont="1" applyBorder="1" applyAlignment="1">
      <alignment horizontal="left" vertical="center" wrapText="1"/>
    </xf>
    <xf numFmtId="49" fontId="38" fillId="0" borderId="18" xfId="0" applyNumberFormat="1" applyFont="1" applyBorder="1" applyAlignment="1">
      <alignment horizontal="left" vertical="center" wrapText="1"/>
    </xf>
    <xf numFmtId="0" fontId="38" fillId="0" borderId="37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9" fillId="3" borderId="27" xfId="2" applyFont="1" applyFill="1" applyBorder="1" applyAlignment="1">
      <alignment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43" fontId="11" fillId="0" borderId="30" xfId="1" applyFont="1" applyBorder="1" applyAlignment="1">
      <alignment horizontal="right" vertical="center" wrapText="1"/>
    </xf>
    <xf numFmtId="0" fontId="9" fillId="2" borderId="27" xfId="0" applyFont="1" applyFill="1" applyBorder="1" applyAlignment="1">
      <alignment horizontal="left" vertical="center" wrapText="1"/>
    </xf>
    <xf numFmtId="49" fontId="10" fillId="2" borderId="38" xfId="0" applyNumberFormat="1" applyFont="1" applyFill="1" applyBorder="1" applyAlignment="1">
      <alignment horizontal="left" vertical="center" wrapText="1"/>
    </xf>
    <xf numFmtId="49" fontId="12" fillId="0" borderId="21" xfId="0" applyNumberFormat="1" applyFont="1" applyBorder="1" applyAlignment="1">
      <alignment horizontal="left" vertical="center" wrapText="1"/>
    </xf>
    <xf numFmtId="49" fontId="12" fillId="0" borderId="22" xfId="0" applyNumberFormat="1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38" fillId="0" borderId="12" xfId="0" applyFont="1" applyBorder="1" applyAlignment="1">
      <alignment vertical="center" wrapText="1"/>
    </xf>
    <xf numFmtId="0" fontId="39" fillId="0" borderId="12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10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49" fontId="12" fillId="0" borderId="26" xfId="0" applyNumberFormat="1" applyFont="1" applyBorder="1" applyAlignment="1">
      <alignment horizontal="left" vertical="center" wrapText="1"/>
    </xf>
    <xf numFmtId="0" fontId="10" fillId="0" borderId="9" xfId="0" applyFont="1" applyBorder="1" applyAlignment="1">
      <alignment horizontal="justify" vertical="center" wrapText="1"/>
    </xf>
    <xf numFmtId="0" fontId="38" fillId="0" borderId="12" xfId="0" applyFont="1" applyBorder="1" applyAlignment="1">
      <alignment horizontal="justify" vertical="center" wrapText="1"/>
    </xf>
    <xf numFmtId="0" fontId="10" fillId="3" borderId="9" xfId="0" applyFont="1" applyFill="1" applyBorder="1" applyAlignment="1">
      <alignment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49" fontId="10" fillId="2" borderId="22" xfId="0" applyNumberFormat="1" applyFont="1" applyFill="1" applyBorder="1" applyAlignment="1">
      <alignment horizontal="center" vertical="center" wrapText="1"/>
    </xf>
    <xf numFmtId="43" fontId="12" fillId="0" borderId="23" xfId="1" applyFont="1" applyBorder="1" applyAlignment="1">
      <alignment horizontal="right" vertical="center" wrapText="1"/>
    </xf>
    <xf numFmtId="0" fontId="12" fillId="2" borderId="39" xfId="2" applyFont="1" applyFill="1" applyBorder="1" applyAlignment="1">
      <alignment horizontal="left" vertical="center" wrapText="1"/>
    </xf>
    <xf numFmtId="0" fontId="12" fillId="2" borderId="40" xfId="2" applyFont="1" applyFill="1" applyBorder="1" applyAlignment="1">
      <alignment horizontal="left" vertical="center" wrapText="1"/>
    </xf>
    <xf numFmtId="0" fontId="38" fillId="0" borderId="31" xfId="0" applyFont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43" fontId="41" fillId="0" borderId="12" xfId="1" applyFont="1" applyBorder="1" applyAlignment="1">
      <alignment horizontal="right" vertical="center" wrapText="1"/>
    </xf>
    <xf numFmtId="43" fontId="41" fillId="0" borderId="15" xfId="1" applyFont="1" applyBorder="1" applyAlignment="1">
      <alignment horizontal="right" vertical="center" wrapText="1"/>
    </xf>
    <xf numFmtId="49" fontId="10" fillId="2" borderId="16" xfId="0" applyNumberFormat="1" applyFont="1" applyFill="1" applyBorder="1" applyAlignment="1">
      <alignment horizontal="left" vertical="center" wrapText="1"/>
    </xf>
    <xf numFmtId="49" fontId="10" fillId="2" borderId="17" xfId="0" applyNumberFormat="1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43" fontId="10" fillId="0" borderId="17" xfId="1" applyFont="1" applyBorder="1" applyAlignment="1">
      <alignment horizontal="right" vertical="center" wrapText="1"/>
    </xf>
    <xf numFmtId="49" fontId="10" fillId="2" borderId="29" xfId="0" applyNumberFormat="1" applyFont="1" applyFill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43" fontId="10" fillId="0" borderId="29" xfId="1" applyFont="1" applyBorder="1" applyAlignment="1">
      <alignment horizontal="right" vertical="center" wrapText="1"/>
    </xf>
    <xf numFmtId="1" fontId="9" fillId="2" borderId="21" xfId="0" applyNumberFormat="1" applyFont="1" applyFill="1" applyBorder="1" applyAlignment="1">
      <alignment horizontal="left" vertical="center" wrapText="1"/>
    </xf>
    <xf numFmtId="43" fontId="33" fillId="0" borderId="9" xfId="1" applyFont="1" applyBorder="1" applyAlignment="1">
      <alignment horizontal="right" vertical="center" wrapText="1"/>
    </xf>
    <xf numFmtId="43" fontId="42" fillId="0" borderId="9" xfId="1" applyFont="1" applyBorder="1" applyAlignment="1">
      <alignment horizontal="right" vertical="center" wrapText="1"/>
    </xf>
    <xf numFmtId="43" fontId="12" fillId="2" borderId="9" xfId="1" applyFont="1" applyFill="1" applyBorder="1" applyAlignment="1">
      <alignment horizontal="center" vertical="center" wrapText="1"/>
    </xf>
    <xf numFmtId="43" fontId="12" fillId="0" borderId="12" xfId="1" applyFont="1" applyBorder="1" applyAlignment="1">
      <alignment vertical="center" wrapText="1"/>
    </xf>
    <xf numFmtId="0" fontId="43" fillId="2" borderId="9" xfId="2" applyFont="1" applyFill="1" applyBorder="1" applyAlignment="1">
      <alignment horizontal="center" vertical="top" wrapText="1"/>
    </xf>
    <xf numFmtId="0" fontId="44" fillId="0" borderId="9" xfId="0" applyFont="1" applyBorder="1" applyAlignment="1">
      <alignment horizontal="left" vertical="top" wrapText="1"/>
    </xf>
    <xf numFmtId="43" fontId="43" fillId="2" borderId="9" xfId="1" applyFont="1" applyFill="1" applyBorder="1" applyAlignment="1">
      <alignment horizontal="center" vertical="center" wrapText="1"/>
    </xf>
    <xf numFmtId="49" fontId="45" fillId="2" borderId="14" xfId="0" applyNumberFormat="1" applyFont="1" applyFill="1" applyBorder="1" applyAlignment="1">
      <alignment horizontal="center" vertical="top" wrapText="1"/>
    </xf>
    <xf numFmtId="49" fontId="45" fillId="2" borderId="12" xfId="0" applyNumberFormat="1" applyFont="1" applyFill="1" applyBorder="1" applyAlignment="1">
      <alignment horizontal="center" vertical="top" wrapText="1"/>
    </xf>
    <xf numFmtId="49" fontId="46" fillId="2" borderId="12" xfId="0" applyNumberFormat="1" applyFont="1" applyFill="1" applyBorder="1" applyAlignment="1">
      <alignment horizontal="center" vertical="top" wrapText="1"/>
    </xf>
    <xf numFmtId="0" fontId="45" fillId="2" borderId="12" xfId="0" applyFont="1" applyFill="1" applyBorder="1" applyAlignment="1">
      <alignment horizontal="left" vertical="top" wrapText="1"/>
    </xf>
    <xf numFmtId="43" fontId="47" fillId="0" borderId="12" xfId="0" applyNumberFormat="1" applyFont="1" applyBorder="1" applyAlignment="1">
      <alignment vertical="top" wrapText="1"/>
    </xf>
    <xf numFmtId="43" fontId="47" fillId="0" borderId="15" xfId="0" applyNumberFormat="1" applyFont="1" applyBorder="1" applyAlignment="1">
      <alignment vertical="top" wrapText="1"/>
    </xf>
    <xf numFmtId="49" fontId="46" fillId="2" borderId="22" xfId="0" applyNumberFormat="1" applyFont="1" applyFill="1" applyBorder="1" applyAlignment="1">
      <alignment horizontal="center" vertical="top" wrapText="1"/>
    </xf>
    <xf numFmtId="43" fontId="43" fillId="0" borderId="12" xfId="0" applyNumberFormat="1" applyFont="1" applyBorder="1" applyAlignment="1">
      <alignment vertical="top" wrapText="1"/>
    </xf>
    <xf numFmtId="49" fontId="46" fillId="2" borderId="14" xfId="0" applyNumberFormat="1" applyFont="1" applyFill="1" applyBorder="1" applyAlignment="1">
      <alignment horizontal="center" vertical="top" wrapText="1"/>
    </xf>
    <xf numFmtId="49" fontId="46" fillId="2" borderId="12" xfId="2" applyNumberFormat="1" applyFont="1" applyFill="1" applyBorder="1" applyAlignment="1">
      <alignment horizontal="center" vertical="top" wrapText="1"/>
    </xf>
    <xf numFmtId="49" fontId="46" fillId="3" borderId="27" xfId="0" applyNumberFormat="1" applyFont="1" applyFill="1" applyBorder="1" applyAlignment="1">
      <alignment horizontal="center" vertical="top" wrapText="1"/>
    </xf>
    <xf numFmtId="49" fontId="47" fillId="0" borderId="12" xfId="0" applyNumberFormat="1" applyFont="1" applyBorder="1" applyAlignment="1">
      <alignment horizontal="center" wrapText="1"/>
    </xf>
    <xf numFmtId="0" fontId="48" fillId="0" borderId="12" xfId="0" applyFont="1" applyBorder="1" applyAlignment="1">
      <alignment horizontal="left" vertical="top" wrapText="1"/>
    </xf>
    <xf numFmtId="43" fontId="47" fillId="0" borderId="12" xfId="1" applyFont="1" applyBorder="1" applyAlignment="1">
      <alignment horizontal="right" vertical="top"/>
    </xf>
    <xf numFmtId="43" fontId="47" fillId="0" borderId="15" xfId="1" applyFont="1" applyBorder="1" applyAlignment="1">
      <alignment horizontal="right" vertical="top" wrapText="1"/>
    </xf>
    <xf numFmtId="43" fontId="47" fillId="0" borderId="12" xfId="1" applyFont="1" applyBorder="1" applyAlignment="1">
      <alignment horizontal="right" vertical="top" wrapText="1"/>
    </xf>
    <xf numFmtId="0" fontId="47" fillId="0" borderId="12" xfId="0" applyFont="1" applyBorder="1"/>
    <xf numFmtId="0" fontId="46" fillId="0" borderId="12" xfId="0" applyFont="1" applyBorder="1" applyAlignment="1">
      <alignment horizontal="left" vertical="top" wrapText="1"/>
    </xf>
    <xf numFmtId="43" fontId="47" fillId="0" borderId="12" xfId="1" applyFont="1" applyBorder="1" applyAlignment="1">
      <alignment vertical="top"/>
    </xf>
    <xf numFmtId="49" fontId="46" fillId="3" borderId="12" xfId="0" applyNumberFormat="1" applyFont="1" applyFill="1" applyBorder="1" applyAlignment="1">
      <alignment horizontal="center" vertical="top" wrapText="1"/>
    </xf>
    <xf numFmtId="0" fontId="47" fillId="0" borderId="12" xfId="0" applyFont="1" applyBorder="1" applyAlignment="1">
      <alignment vertical="top"/>
    </xf>
    <xf numFmtId="0" fontId="46" fillId="0" borderId="12" xfId="2" applyFont="1" applyBorder="1" applyAlignment="1">
      <alignment vertical="top" wrapText="1"/>
    </xf>
    <xf numFmtId="1" fontId="46" fillId="2" borderId="12" xfId="2" applyNumberFormat="1" applyFont="1" applyFill="1" applyBorder="1" applyAlignment="1">
      <alignment horizontal="center" vertical="top"/>
    </xf>
    <xf numFmtId="0" fontId="47" fillId="0" borderId="12" xfId="2" applyFont="1" applyBorder="1" applyAlignment="1">
      <alignment vertical="top" wrapText="1"/>
    </xf>
    <xf numFmtId="0" fontId="46" fillId="0" borderId="12" xfId="2" applyFont="1" applyBorder="1" applyAlignment="1">
      <alignment horizontal="justify" vertical="top" wrapText="1"/>
    </xf>
    <xf numFmtId="49" fontId="45" fillId="2" borderId="18" xfId="0" applyNumberFormat="1" applyFont="1" applyFill="1" applyBorder="1" applyAlignment="1">
      <alignment horizontal="center" vertical="top" wrapText="1"/>
    </xf>
    <xf numFmtId="49" fontId="45" fillId="2" borderId="19" xfId="0" applyNumberFormat="1" applyFont="1" applyFill="1" applyBorder="1" applyAlignment="1">
      <alignment horizontal="center" vertical="top" wrapText="1"/>
    </xf>
    <xf numFmtId="49" fontId="46" fillId="2" borderId="19" xfId="0" applyNumberFormat="1" applyFont="1" applyFill="1" applyBorder="1" applyAlignment="1">
      <alignment horizontal="center" vertical="top" wrapText="1"/>
    </xf>
    <xf numFmtId="43" fontId="43" fillId="0" borderId="12" xfId="1" applyFont="1" applyBorder="1" applyAlignment="1">
      <alignment horizontal="right" vertical="top" wrapText="1"/>
    </xf>
    <xf numFmtId="0" fontId="47" fillId="0" borderId="0" xfId="0" applyFont="1" applyAlignment="1">
      <alignment vertical="top" wrapText="1"/>
    </xf>
    <xf numFmtId="1" fontId="46" fillId="2" borderId="12" xfId="2" applyNumberFormat="1" applyFont="1" applyFill="1" applyBorder="1" applyAlignment="1">
      <alignment horizontal="center" vertical="top" wrapText="1"/>
    </xf>
    <xf numFmtId="0" fontId="47" fillId="0" borderId="12" xfId="2" applyFont="1" applyBorder="1" applyAlignment="1">
      <alignment horizontal="justify" vertical="top" wrapText="1"/>
    </xf>
    <xf numFmtId="0" fontId="46" fillId="0" borderId="12" xfId="2" applyFont="1" applyBorder="1" applyAlignment="1">
      <alignment horizontal="left" vertical="top" wrapText="1"/>
    </xf>
    <xf numFmtId="43" fontId="43" fillId="0" borderId="12" xfId="1" applyFont="1" applyBorder="1" applyAlignment="1">
      <alignment horizontal="right" vertical="top"/>
    </xf>
    <xf numFmtId="43" fontId="43" fillId="0" borderId="15" xfId="1" applyFont="1" applyBorder="1" applyAlignment="1">
      <alignment horizontal="right" vertical="top" wrapText="1"/>
    </xf>
    <xf numFmtId="49" fontId="46" fillId="2" borderId="12" xfId="2" quotePrefix="1" applyNumberFormat="1" applyFont="1" applyFill="1" applyBorder="1" applyAlignment="1">
      <alignment horizontal="center" vertical="top" wrapText="1"/>
    </xf>
    <xf numFmtId="49" fontId="46" fillId="3" borderId="27" xfId="0" applyNumberFormat="1" applyFont="1" applyFill="1" applyBorder="1" applyAlignment="1">
      <alignment horizontal="center" vertical="center" wrapText="1"/>
    </xf>
    <xf numFmtId="1" fontId="45" fillId="0" borderId="12" xfId="2" applyNumberFormat="1" applyFont="1" applyBorder="1" applyAlignment="1">
      <alignment horizontal="center" vertical="top"/>
    </xf>
    <xf numFmtId="1" fontId="45" fillId="0" borderId="12" xfId="2" applyNumberFormat="1" applyFont="1" applyBorder="1" applyAlignment="1">
      <alignment horizontal="center" vertical="top" wrapText="1"/>
    </xf>
    <xf numFmtId="0" fontId="45" fillId="0" borderId="12" xfId="2" applyFont="1" applyBorder="1" applyAlignment="1">
      <alignment vertical="top" wrapText="1"/>
    </xf>
    <xf numFmtId="0" fontId="45" fillId="0" borderId="12" xfId="2" applyFont="1" applyBorder="1" applyAlignment="1">
      <alignment horizontal="left" vertical="top" wrapText="1"/>
    </xf>
    <xf numFmtId="0" fontId="44" fillId="0" borderId="12" xfId="0" applyFont="1" applyBorder="1" applyAlignment="1">
      <alignment horizontal="left" vertical="top" wrapText="1"/>
    </xf>
    <xf numFmtId="1" fontId="45" fillId="0" borderId="12" xfId="2" applyNumberFormat="1" applyFont="1" applyBorder="1" applyAlignment="1">
      <alignment horizontal="center"/>
    </xf>
    <xf numFmtId="1" fontId="45" fillId="0" borderId="12" xfId="2" applyNumberFormat="1" applyFont="1" applyBorder="1" applyAlignment="1">
      <alignment horizontal="center" wrapText="1"/>
    </xf>
    <xf numFmtId="43" fontId="47" fillId="0" borderId="12" xfId="0" applyNumberFormat="1" applyFont="1" applyBorder="1"/>
    <xf numFmtId="0" fontId="45" fillId="0" borderId="12" xfId="2" applyFont="1" applyBorder="1" applyAlignment="1">
      <alignment horizontal="justify" vertical="center" wrapText="1"/>
    </xf>
    <xf numFmtId="43" fontId="43" fillId="0" borderId="12" xfId="0" applyNumberFormat="1" applyFont="1" applyBorder="1"/>
    <xf numFmtId="1" fontId="46" fillId="2" borderId="12" xfId="2" applyNumberFormat="1" applyFont="1" applyFill="1" applyBorder="1" applyAlignment="1">
      <alignment horizontal="center"/>
    </xf>
    <xf numFmtId="0" fontId="46" fillId="0" borderId="12" xfId="2" applyFont="1" applyBorder="1" applyAlignment="1">
      <alignment horizontal="justify" vertical="center" wrapText="1"/>
    </xf>
    <xf numFmtId="1" fontId="46" fillId="0" borderId="12" xfId="2" applyNumberFormat="1" applyFont="1" applyBorder="1" applyAlignment="1">
      <alignment horizontal="center"/>
    </xf>
    <xf numFmtId="0" fontId="47" fillId="0" borderId="12" xfId="2" applyFont="1" applyBorder="1" applyAlignment="1">
      <alignment wrapText="1"/>
    </xf>
    <xf numFmtId="1" fontId="46" fillId="0" borderId="12" xfId="2" applyNumberFormat="1" applyFont="1" applyBorder="1" applyAlignment="1">
      <alignment horizontal="center" wrapText="1"/>
    </xf>
    <xf numFmtId="0" fontId="43" fillId="0" borderId="12" xfId="2" applyFont="1" applyBorder="1" applyAlignment="1">
      <alignment wrapText="1"/>
    </xf>
    <xf numFmtId="1" fontId="46" fillId="2" borderId="22" xfId="2" applyNumberFormat="1" applyFont="1" applyFill="1" applyBorder="1" applyAlignment="1">
      <alignment horizontal="center" vertical="top"/>
    </xf>
    <xf numFmtId="0" fontId="43" fillId="0" borderId="22" xfId="0" applyFont="1" applyBorder="1" applyAlignment="1">
      <alignment vertical="top"/>
    </xf>
    <xf numFmtId="49" fontId="45" fillId="2" borderId="22" xfId="0" applyNumberFormat="1" applyFont="1" applyFill="1" applyBorder="1" applyAlignment="1">
      <alignment horizontal="center" vertical="top" wrapText="1"/>
    </xf>
    <xf numFmtId="0" fontId="46" fillId="0" borderId="22" xfId="2" applyFont="1" applyBorder="1" applyAlignment="1">
      <alignment horizontal="justify" vertical="top" wrapText="1"/>
    </xf>
    <xf numFmtId="43" fontId="43" fillId="0" borderId="22" xfId="0" applyNumberFormat="1" applyFont="1" applyBorder="1" applyAlignment="1">
      <alignment vertical="top"/>
    </xf>
    <xf numFmtId="0" fontId="45" fillId="2" borderId="19" xfId="0" applyFont="1" applyFill="1" applyBorder="1" applyAlignment="1">
      <alignment horizontal="left" vertical="top" wrapText="1"/>
    </xf>
    <xf numFmtId="43" fontId="43" fillId="0" borderId="19" xfId="1" applyFont="1" applyBorder="1" applyAlignment="1">
      <alignment horizontal="right" vertical="top" wrapText="1"/>
    </xf>
    <xf numFmtId="43" fontId="47" fillId="0" borderId="20" xfId="1" applyFont="1" applyBorder="1" applyAlignment="1">
      <alignment horizontal="right" vertical="top" wrapText="1"/>
    </xf>
    <xf numFmtId="0" fontId="45" fillId="0" borderId="9" xfId="0" applyFont="1" applyBorder="1" applyAlignment="1">
      <alignment horizontal="left" vertical="top" wrapText="1"/>
    </xf>
    <xf numFmtId="43" fontId="43" fillId="0" borderId="9" xfId="1" applyFont="1" applyBorder="1" applyAlignment="1">
      <alignment horizontal="right" vertical="top" wrapText="1"/>
    </xf>
    <xf numFmtId="49" fontId="45" fillId="2" borderId="9" xfId="0" applyNumberFormat="1" applyFont="1" applyFill="1" applyBorder="1" applyAlignment="1">
      <alignment horizontal="center" vertical="top" wrapText="1"/>
    </xf>
    <xf numFmtId="49" fontId="46" fillId="2" borderId="9" xfId="0" applyNumberFormat="1" applyFont="1" applyFill="1" applyBorder="1" applyAlignment="1">
      <alignment horizontal="center" vertical="top" wrapText="1"/>
    </xf>
    <xf numFmtId="1" fontId="46" fillId="2" borderId="22" xfId="2" applyNumberFormat="1" applyFont="1" applyFill="1" applyBorder="1" applyAlignment="1">
      <alignment horizontal="center" vertical="top" wrapText="1"/>
    </xf>
    <xf numFmtId="43" fontId="47" fillId="0" borderId="22" xfId="1" applyFont="1" applyBorder="1" applyAlignment="1">
      <alignment horizontal="right" vertical="top"/>
    </xf>
    <xf numFmtId="43" fontId="47" fillId="0" borderId="23" xfId="1" applyFont="1" applyBorder="1" applyAlignment="1">
      <alignment horizontal="right" vertical="top" wrapText="1"/>
    </xf>
    <xf numFmtId="1" fontId="45" fillId="0" borderId="19" xfId="2" applyNumberFormat="1" applyFont="1" applyBorder="1" applyAlignment="1">
      <alignment horizontal="center" vertical="top"/>
    </xf>
    <xf numFmtId="1" fontId="45" fillId="0" borderId="19" xfId="2" applyNumberFormat="1" applyFont="1" applyBorder="1" applyAlignment="1">
      <alignment horizontal="center" vertical="top" wrapText="1"/>
    </xf>
    <xf numFmtId="0" fontId="45" fillId="0" borderId="19" xfId="2" applyFont="1" applyBorder="1" applyAlignment="1">
      <alignment vertical="top" wrapText="1"/>
    </xf>
    <xf numFmtId="43" fontId="47" fillId="0" borderId="19" xfId="1" applyFont="1" applyBorder="1" applyAlignment="1">
      <alignment horizontal="right" vertical="top"/>
    </xf>
    <xf numFmtId="1" fontId="46" fillId="2" borderId="9" xfId="2" applyNumberFormat="1" applyFont="1" applyFill="1" applyBorder="1" applyAlignment="1">
      <alignment horizontal="center" vertical="top"/>
    </xf>
    <xf numFmtId="1" fontId="46" fillId="2" borderId="9" xfId="2" applyNumberFormat="1" applyFont="1" applyFill="1" applyBorder="1" applyAlignment="1">
      <alignment horizontal="center" vertical="top" wrapText="1"/>
    </xf>
    <xf numFmtId="0" fontId="44" fillId="0" borderId="9" xfId="0" applyFont="1" applyBorder="1" applyAlignment="1">
      <alignment horizontal="left" vertical="center" wrapText="1"/>
    </xf>
    <xf numFmtId="0" fontId="46" fillId="0" borderId="22" xfId="2" applyFont="1" applyBorder="1" applyAlignment="1">
      <alignment vertical="top" wrapText="1"/>
    </xf>
    <xf numFmtId="43" fontId="43" fillId="0" borderId="22" xfId="1" applyFont="1" applyBorder="1" applyAlignment="1">
      <alignment horizontal="right" vertical="top"/>
    </xf>
    <xf numFmtId="43" fontId="43" fillId="0" borderId="23" xfId="1" applyFont="1" applyBorder="1" applyAlignment="1">
      <alignment horizontal="right" vertical="top" wrapText="1"/>
    </xf>
    <xf numFmtId="0" fontId="45" fillId="0" borderId="19" xfId="2" applyFont="1" applyBorder="1" applyAlignment="1">
      <alignment horizontal="left" vertical="top" wrapText="1"/>
    </xf>
    <xf numFmtId="43" fontId="47" fillId="0" borderId="22" xfId="1" applyFont="1" applyBorder="1" applyAlignment="1">
      <alignment horizontal="right" vertical="top" wrapText="1"/>
    </xf>
    <xf numFmtId="1" fontId="45" fillId="0" borderId="19" xfId="2" applyNumberFormat="1" applyFont="1" applyBorder="1" applyAlignment="1">
      <alignment horizontal="center"/>
    </xf>
    <xf numFmtId="1" fontId="45" fillId="0" borderId="19" xfId="2" applyNumberFormat="1" applyFont="1" applyBorder="1" applyAlignment="1">
      <alignment horizontal="center" wrapText="1"/>
    </xf>
    <xf numFmtId="0" fontId="45" fillId="0" borderId="19" xfId="2" applyFont="1" applyBorder="1" applyAlignment="1">
      <alignment wrapText="1"/>
    </xf>
    <xf numFmtId="43" fontId="47" fillId="0" borderId="19" xfId="0" applyNumberFormat="1" applyFont="1" applyBorder="1"/>
    <xf numFmtId="49" fontId="43" fillId="0" borderId="9" xfId="0" applyNumberFormat="1" applyFont="1" applyBorder="1" applyAlignment="1">
      <alignment vertical="top"/>
    </xf>
    <xf numFmtId="49" fontId="47" fillId="0" borderId="9" xfId="0" applyNumberFormat="1" applyFont="1" applyBorder="1" applyAlignment="1">
      <alignment vertical="top" wrapText="1"/>
    </xf>
    <xf numFmtId="43" fontId="43" fillId="0" borderId="9" xfId="1" applyFont="1" applyBorder="1" applyAlignment="1">
      <alignment horizontal="right" vertical="top"/>
    </xf>
    <xf numFmtId="1" fontId="46" fillId="2" borderId="22" xfId="2" applyNumberFormat="1" applyFont="1" applyFill="1" applyBorder="1" applyAlignment="1">
      <alignment horizontal="center"/>
    </xf>
    <xf numFmtId="0" fontId="47" fillId="0" borderId="22" xfId="0" applyFont="1" applyBorder="1"/>
    <xf numFmtId="0" fontId="46" fillId="0" borderId="22" xfId="2" applyFont="1" applyBorder="1" applyAlignment="1">
      <alignment wrapText="1"/>
    </xf>
    <xf numFmtId="43" fontId="47" fillId="0" borderId="22" xfId="0" applyNumberFormat="1" applyFont="1" applyBorder="1"/>
    <xf numFmtId="0" fontId="43" fillId="0" borderId="19" xfId="2" applyFont="1" applyBorder="1" applyAlignment="1">
      <alignment horizontal="left" wrapText="1"/>
    </xf>
    <xf numFmtId="43" fontId="43" fillId="0" borderId="19" xfId="0" applyNumberFormat="1" applyFont="1" applyBorder="1"/>
    <xf numFmtId="1" fontId="46" fillId="0" borderId="22" xfId="2" applyNumberFormat="1" applyFont="1" applyBorder="1" applyAlignment="1">
      <alignment horizontal="center"/>
    </xf>
    <xf numFmtId="49" fontId="46" fillId="2" borderId="22" xfId="2" quotePrefix="1" applyNumberFormat="1" applyFont="1" applyFill="1" applyBorder="1" applyAlignment="1">
      <alignment horizontal="center" vertical="top" wrapText="1"/>
    </xf>
    <xf numFmtId="0" fontId="47" fillId="0" borderId="19" xfId="0" applyFont="1" applyBorder="1"/>
    <xf numFmtId="0" fontId="43" fillId="0" borderId="19" xfId="0" applyFont="1" applyBorder="1" applyAlignment="1">
      <alignment horizontal="right" wrapText="1"/>
    </xf>
    <xf numFmtId="0" fontId="43" fillId="0" borderId="19" xfId="0" applyFont="1" applyBorder="1" applyAlignment="1">
      <alignment horizontal="left" wrapText="1"/>
    </xf>
    <xf numFmtId="0" fontId="47" fillId="0" borderId="9" xfId="0" applyFont="1" applyBorder="1"/>
    <xf numFmtId="0" fontId="44" fillId="0" borderId="9" xfId="0" applyFont="1" applyBorder="1" applyAlignment="1">
      <alignment horizontal="right" vertical="center" wrapText="1"/>
    </xf>
    <xf numFmtId="43" fontId="47" fillId="0" borderId="9" xfId="0" applyNumberFormat="1" applyFont="1" applyBorder="1"/>
    <xf numFmtId="0" fontId="23" fillId="2" borderId="28" xfId="2" applyFont="1" applyFill="1" applyBorder="1" applyAlignment="1">
      <alignment horizontal="center" vertical="top" wrapText="1"/>
    </xf>
    <xf numFmtId="0" fontId="25" fillId="0" borderId="28" xfId="0" applyFont="1" applyBorder="1" applyAlignment="1">
      <alignment horizontal="left" vertical="top" wrapText="1"/>
    </xf>
    <xf numFmtId="43" fontId="12" fillId="2" borderId="28" xfId="1" applyFont="1" applyFill="1" applyBorder="1" applyAlignment="1">
      <alignment horizontal="center" vertical="center" wrapText="1"/>
    </xf>
    <xf numFmtId="1" fontId="27" fillId="2" borderId="29" xfId="0" applyNumberFormat="1" applyFont="1" applyFill="1" applyBorder="1" applyAlignment="1">
      <alignment horizontal="center" vertical="center" wrapText="1"/>
    </xf>
    <xf numFmtId="49" fontId="27" fillId="2" borderId="29" xfId="0" applyNumberFormat="1" applyFont="1" applyFill="1" applyBorder="1" applyAlignment="1">
      <alignment vertical="center" wrapText="1"/>
    </xf>
    <xf numFmtId="49" fontId="26" fillId="2" borderId="29" xfId="0" applyNumberFormat="1" applyFont="1" applyFill="1" applyBorder="1" applyAlignment="1">
      <alignment vertical="center" wrapText="1"/>
    </xf>
    <xf numFmtId="0" fontId="27" fillId="2" borderId="29" xfId="0" applyFont="1" applyFill="1" applyBorder="1" applyAlignment="1">
      <alignment horizontal="left" vertical="center" wrapText="1"/>
    </xf>
    <xf numFmtId="43" fontId="27" fillId="2" borderId="29" xfId="1" applyFont="1" applyFill="1" applyBorder="1" applyAlignment="1">
      <alignment vertical="center" wrapText="1"/>
    </xf>
    <xf numFmtId="49" fontId="26" fillId="0" borderId="12" xfId="0" applyNumberFormat="1" applyFont="1" applyBorder="1" applyAlignment="1">
      <alignment horizontal="center" vertical="top" wrapText="1"/>
    </xf>
    <xf numFmtId="49" fontId="24" fillId="0" borderId="12" xfId="0" applyNumberFormat="1" applyFont="1" applyBorder="1"/>
    <xf numFmtId="43" fontId="24" fillId="0" borderId="12" xfId="1" applyFont="1" applyBorder="1"/>
    <xf numFmtId="1" fontId="26" fillId="2" borderId="16" xfId="0" applyNumberFormat="1" applyFont="1" applyFill="1" applyBorder="1" applyAlignment="1">
      <alignment horizontal="center" vertical="top" wrapText="1"/>
    </xf>
    <xf numFmtId="49" fontId="26" fillId="0" borderId="17" xfId="0" applyNumberFormat="1" applyFont="1" applyBorder="1" applyAlignment="1">
      <alignment horizontal="center" vertical="top" wrapText="1"/>
    </xf>
    <xf numFmtId="49" fontId="24" fillId="0" borderId="17" xfId="0" applyNumberFormat="1" applyFont="1" applyBorder="1"/>
    <xf numFmtId="49" fontId="26" fillId="2" borderId="17" xfId="0" applyNumberFormat="1" applyFont="1" applyFill="1" applyBorder="1" applyAlignment="1">
      <alignment horizontal="center" vertical="top" wrapText="1"/>
    </xf>
    <xf numFmtId="0" fontId="26" fillId="2" borderId="17" xfId="0" applyFont="1" applyFill="1" applyBorder="1" applyAlignment="1">
      <alignment horizontal="left" vertical="top" wrapText="1"/>
    </xf>
    <xf numFmtId="43" fontId="24" fillId="0" borderId="17" xfId="1" applyFont="1" applyBorder="1"/>
    <xf numFmtId="43" fontId="34" fillId="0" borderId="0" xfId="0" applyNumberFormat="1" applyFont="1"/>
    <xf numFmtId="0" fontId="43" fillId="0" borderId="12" xfId="0" applyFont="1" applyBorder="1"/>
    <xf numFmtId="0" fontId="43" fillId="0" borderId="22" xfId="0" applyFont="1" applyBorder="1"/>
    <xf numFmtId="0" fontId="43" fillId="0" borderId="22" xfId="2" applyFont="1" applyBorder="1" applyAlignment="1">
      <alignment wrapText="1"/>
    </xf>
    <xf numFmtId="43" fontId="43" fillId="0" borderId="22" xfId="0" applyNumberFormat="1" applyFont="1" applyBorder="1"/>
    <xf numFmtId="49" fontId="12" fillId="0" borderId="12" xfId="0" applyNumberFormat="1" applyFont="1" applyBorder="1" applyAlignment="1">
      <alignment horizontal="left" wrapText="1"/>
    </xf>
    <xf numFmtId="0" fontId="10" fillId="2" borderId="12" xfId="2" applyFont="1" applyFill="1" applyBorder="1" applyAlignment="1">
      <alignment vertical="center" wrapText="1"/>
    </xf>
    <xf numFmtId="1" fontId="12" fillId="0" borderId="12" xfId="1" applyNumberFormat="1" applyFont="1" applyBorder="1" applyAlignment="1" applyProtection="1">
      <alignment horizontal="center"/>
      <protection locked="0"/>
    </xf>
    <xf numFmtId="49" fontId="45" fillId="2" borderId="27" xfId="0" applyNumberFormat="1" applyFont="1" applyFill="1" applyBorder="1" applyAlignment="1">
      <alignment horizontal="center" vertical="top" wrapText="1"/>
    </xf>
    <xf numFmtId="0" fontId="43" fillId="0" borderId="12" xfId="0" applyFont="1" applyBorder="1" applyAlignment="1">
      <alignment vertical="top"/>
    </xf>
    <xf numFmtId="49" fontId="45" fillId="3" borderId="12" xfId="0" applyNumberFormat="1" applyFont="1" applyFill="1" applyBorder="1" applyAlignment="1">
      <alignment horizontal="center" vertical="top" wrapText="1"/>
    </xf>
    <xf numFmtId="0" fontId="49" fillId="0" borderId="0" xfId="0" applyFont="1" applyAlignment="1">
      <alignment wrapText="1"/>
    </xf>
    <xf numFmtId="49" fontId="10" fillId="3" borderId="27" xfId="0" applyNumberFormat="1" applyFont="1" applyFill="1" applyBorder="1" applyAlignment="1">
      <alignment horizontal="left" vertical="center" wrapText="1"/>
    </xf>
    <xf numFmtId="0" fontId="16" fillId="2" borderId="4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6" fillId="2" borderId="5" xfId="0" applyFont="1" applyFill="1" applyBorder="1" applyAlignment="1" applyProtection="1">
      <alignment horizontal="center"/>
      <protection locked="0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20" fillId="2" borderId="5" xfId="0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49" fontId="12" fillId="0" borderId="12" xfId="0" applyNumberFormat="1" applyFont="1" applyBorder="1" applyAlignment="1" applyProtection="1">
      <alignment horizontal="left" vertical="center"/>
      <protection locked="0"/>
    </xf>
    <xf numFmtId="49" fontId="12" fillId="0" borderId="24" xfId="0" applyNumberFormat="1" applyFont="1" applyBorder="1" applyAlignment="1" applyProtection="1">
      <alignment horizontal="center" vertical="center"/>
      <protection locked="0"/>
    </xf>
    <xf numFmtId="49" fontId="12" fillId="0" borderId="25" xfId="0" applyNumberFormat="1" applyFont="1" applyBorder="1" applyAlignment="1" applyProtection="1">
      <alignment horizontal="center" vertical="center"/>
      <protection locked="0"/>
    </xf>
    <xf numFmtId="49" fontId="12" fillId="0" borderId="26" xfId="0" applyNumberFormat="1" applyFont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16" fillId="2" borderId="2" xfId="0" applyFont="1" applyFill="1" applyBorder="1" applyAlignment="1" applyProtection="1">
      <alignment horizontal="center"/>
      <protection locked="0"/>
    </xf>
    <xf numFmtId="0" fontId="16" fillId="2" borderId="3" xfId="0" applyFont="1" applyFill="1" applyBorder="1" applyAlignment="1" applyProtection="1">
      <alignment horizontal="center"/>
      <protection locked="0"/>
    </xf>
    <xf numFmtId="0" fontId="12" fillId="0" borderId="24" xfId="0" applyFont="1" applyBorder="1" applyAlignment="1" applyProtection="1">
      <alignment horizontal="left"/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 applyAlignment="1" applyProtection="1">
      <alignment horizontal="left"/>
      <protection locked="0"/>
    </xf>
    <xf numFmtId="43" fontId="12" fillId="0" borderId="24" xfId="1" applyFont="1" applyBorder="1" applyAlignment="1" applyProtection="1">
      <alignment horizontal="center"/>
      <protection locked="0"/>
    </xf>
    <xf numFmtId="43" fontId="12" fillId="0" borderId="26" xfId="1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49" fontId="14" fillId="2" borderId="24" xfId="0" applyNumberFormat="1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49" fontId="14" fillId="2" borderId="26" xfId="0" applyNumberFormat="1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49" fontId="20" fillId="2" borderId="24" xfId="0" applyNumberFormat="1" applyFont="1" applyFill="1" applyBorder="1" applyAlignment="1">
      <alignment horizontal="center" vertical="center" wrapText="1"/>
    </xf>
    <xf numFmtId="49" fontId="20" fillId="2" borderId="25" xfId="0" applyNumberFormat="1" applyFont="1" applyFill="1" applyBorder="1" applyAlignment="1">
      <alignment horizontal="center" vertical="center" wrapText="1"/>
    </xf>
    <xf numFmtId="49" fontId="20" fillId="2" borderId="26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49" fontId="14" fillId="2" borderId="33" xfId="0" applyNumberFormat="1" applyFont="1" applyFill="1" applyBorder="1" applyAlignment="1">
      <alignment horizontal="center" vertical="center" wrapText="1"/>
    </xf>
    <xf numFmtId="49" fontId="14" fillId="2" borderId="34" xfId="0" applyNumberFormat="1" applyFont="1" applyFill="1" applyBorder="1" applyAlignment="1">
      <alignment horizontal="center" vertical="center" wrapText="1"/>
    </xf>
    <xf numFmtId="49" fontId="14" fillId="2" borderId="35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21" fillId="2" borderId="24" xfId="0" applyNumberFormat="1" applyFont="1" applyFill="1" applyBorder="1" applyAlignment="1">
      <alignment horizontal="center" vertical="center" wrapText="1"/>
    </xf>
    <xf numFmtId="49" fontId="21" fillId="2" borderId="25" xfId="0" applyNumberFormat="1" applyFont="1" applyFill="1" applyBorder="1" applyAlignment="1">
      <alignment horizontal="center" vertical="center" wrapText="1"/>
    </xf>
    <xf numFmtId="49" fontId="21" fillId="2" borderId="26" xfId="0" applyNumberFormat="1" applyFont="1" applyFill="1" applyBorder="1" applyAlignment="1">
      <alignment horizontal="center" vertical="center" wrapText="1"/>
    </xf>
    <xf numFmtId="1" fontId="18" fillId="2" borderId="24" xfId="0" applyNumberFormat="1" applyFont="1" applyFill="1" applyBorder="1" applyAlignment="1">
      <alignment horizontal="center" vertical="center" wrapText="1"/>
    </xf>
    <xf numFmtId="1" fontId="18" fillId="2" borderId="25" xfId="0" applyNumberFormat="1" applyFont="1" applyFill="1" applyBorder="1" applyAlignment="1">
      <alignment horizontal="center" vertical="center" wrapText="1"/>
    </xf>
    <xf numFmtId="1" fontId="18" fillId="2" borderId="26" xfId="0" applyNumberFormat="1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" fontId="16" fillId="2" borderId="24" xfId="0" applyNumberFormat="1" applyFont="1" applyFill="1" applyBorder="1" applyAlignment="1">
      <alignment horizontal="center" vertical="center" wrapText="1"/>
    </xf>
    <xf numFmtId="1" fontId="16" fillId="2" borderId="25" xfId="0" applyNumberFormat="1" applyFont="1" applyFill="1" applyBorder="1" applyAlignment="1">
      <alignment horizontal="center" vertical="center" wrapText="1"/>
    </xf>
    <xf numFmtId="1" fontId="16" fillId="2" borderId="26" xfId="0" applyNumberFormat="1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" fontId="10" fillId="2" borderId="24" xfId="0" applyNumberFormat="1" applyFont="1" applyFill="1" applyBorder="1" applyAlignment="1">
      <alignment horizontal="center" vertical="center" wrapText="1"/>
    </xf>
    <xf numFmtId="1" fontId="10" fillId="2" borderId="25" xfId="0" applyNumberFormat="1" applyFont="1" applyFill="1" applyBorder="1" applyAlignment="1">
      <alignment horizontal="center" vertical="center" wrapText="1"/>
    </xf>
    <xf numFmtId="1" fontId="10" fillId="2" borderId="26" xfId="0" applyNumberFormat="1" applyFont="1" applyFill="1" applyBorder="1" applyAlignment="1">
      <alignment horizontal="center" vertical="center" wrapText="1"/>
    </xf>
    <xf numFmtId="1" fontId="19" fillId="2" borderId="24" xfId="0" applyNumberFormat="1" applyFont="1" applyFill="1" applyBorder="1" applyAlignment="1">
      <alignment horizontal="center" vertical="center" wrapText="1"/>
    </xf>
    <xf numFmtId="1" fontId="19" fillId="2" borderId="25" xfId="0" applyNumberFormat="1" applyFont="1" applyFill="1" applyBorder="1" applyAlignment="1">
      <alignment horizontal="center" vertical="center" wrapText="1"/>
    </xf>
    <xf numFmtId="1" fontId="19" fillId="2" borderId="26" xfId="0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24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22" fillId="0" borderId="6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5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0</xdr:row>
      <xdr:rowOff>1</xdr:rowOff>
    </xdr:from>
    <xdr:to>
      <xdr:col>9</xdr:col>
      <xdr:colOff>114299</xdr:colOff>
      <xdr:row>3</xdr:row>
      <xdr:rowOff>523875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8BA874F-1F2A-463F-BC54-2CF5CA923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799" y="1"/>
          <a:ext cx="4791075" cy="34956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52"/>
  <sheetViews>
    <sheetView showWhiteSpace="0" view="pageBreakPreview" topLeftCell="A44" zoomScaleSheetLayoutView="100" workbookViewId="0">
      <selection activeCell="I76" sqref="I76"/>
    </sheetView>
  </sheetViews>
  <sheetFormatPr defaultColWidth="9.109375" defaultRowHeight="15.6"/>
  <cols>
    <col min="1" max="1" width="14.5546875" style="68" customWidth="1"/>
    <col min="2" max="2" width="9.44140625" style="69" customWidth="1"/>
    <col min="3" max="3" width="10.5546875" style="69" customWidth="1"/>
    <col min="4" max="4" width="33.33203125" style="12" customWidth="1"/>
    <col min="5" max="5" width="19.33203125" style="12" customWidth="1"/>
    <col min="6" max="6" width="18.5546875" style="12" customWidth="1"/>
    <col min="7" max="7" width="18.6640625" style="12" customWidth="1"/>
    <col min="8" max="8" width="21.109375" style="12" customWidth="1"/>
    <col min="9" max="16384" width="9.109375" style="12"/>
  </cols>
  <sheetData>
    <row r="1" spans="1:8" ht="34.799999999999997">
      <c r="A1" s="558" t="s">
        <v>818</v>
      </c>
      <c r="B1" s="559"/>
      <c r="C1" s="559"/>
      <c r="D1" s="559"/>
      <c r="E1" s="559"/>
      <c r="F1" s="559"/>
      <c r="G1" s="559"/>
      <c r="H1" s="560"/>
    </row>
    <row r="2" spans="1:8" ht="22.2">
      <c r="A2" s="543" t="s">
        <v>0</v>
      </c>
      <c r="B2" s="544"/>
      <c r="C2" s="544"/>
      <c r="D2" s="544"/>
      <c r="E2" s="544"/>
      <c r="F2" s="544"/>
      <c r="G2" s="544"/>
      <c r="H2" s="545"/>
    </row>
    <row r="3" spans="1:8" ht="22.8" thickBot="1">
      <c r="A3" s="546" t="s">
        <v>907</v>
      </c>
      <c r="B3" s="547"/>
      <c r="C3" s="547"/>
      <c r="D3" s="547"/>
      <c r="E3" s="547"/>
      <c r="F3" s="547"/>
      <c r="G3" s="547"/>
      <c r="H3" s="548"/>
    </row>
    <row r="4" spans="1:8" ht="49.2" thickBot="1">
      <c r="A4" s="13" t="s">
        <v>1</v>
      </c>
      <c r="B4" s="13" t="s">
        <v>2</v>
      </c>
      <c r="C4" s="13" t="s">
        <v>3</v>
      </c>
      <c r="D4" s="13" t="s">
        <v>4</v>
      </c>
      <c r="E4" s="404" t="s">
        <v>871</v>
      </c>
      <c r="F4" s="404" t="s">
        <v>870</v>
      </c>
      <c r="G4" s="404" t="s">
        <v>872</v>
      </c>
      <c r="H4" s="404" t="s">
        <v>903</v>
      </c>
    </row>
    <row r="5" spans="1:8">
      <c r="A5" s="14" t="s">
        <v>5</v>
      </c>
      <c r="B5" s="15"/>
      <c r="C5" s="16"/>
      <c r="D5" s="17" t="s">
        <v>6</v>
      </c>
      <c r="E5" s="18">
        <v>1245061</v>
      </c>
      <c r="F5" s="18"/>
      <c r="G5" s="19">
        <v>430749759</v>
      </c>
      <c r="H5" s="20"/>
    </row>
    <row r="6" spans="1:8">
      <c r="A6" s="21" t="s">
        <v>7</v>
      </c>
      <c r="B6" s="22"/>
      <c r="C6" s="16"/>
      <c r="D6" s="23" t="s">
        <v>8</v>
      </c>
      <c r="E6" s="24"/>
      <c r="F6" s="24">
        <v>3000000</v>
      </c>
      <c r="G6" s="24"/>
      <c r="H6" s="25">
        <v>0</v>
      </c>
    </row>
    <row r="7" spans="1:8" ht="16.2">
      <c r="A7" s="21"/>
      <c r="B7" s="22"/>
      <c r="C7" s="22"/>
      <c r="D7" s="26" t="s">
        <v>9</v>
      </c>
      <c r="E7" s="27"/>
      <c r="F7" s="27"/>
      <c r="G7" s="28"/>
      <c r="H7" s="29"/>
    </row>
    <row r="8" spans="1:8">
      <c r="A8" s="21" t="s">
        <v>10</v>
      </c>
      <c r="B8" s="22" t="s">
        <v>11</v>
      </c>
      <c r="C8" s="16"/>
      <c r="D8" s="23" t="s">
        <v>12</v>
      </c>
      <c r="E8" s="24">
        <f>REVENUE!F327-REVENUE!F18</f>
        <v>3146730.8900001049</v>
      </c>
      <c r="F8" s="24">
        <f>REVENUE!G327-REVENUE!G18</f>
        <v>70033500</v>
      </c>
      <c r="G8" s="24">
        <f>REVENUE!H327-REVENUE!H18</f>
        <v>5864500</v>
      </c>
      <c r="H8" s="24">
        <f>REVENUE!I327-REVENUE!I18</f>
        <v>69438500</v>
      </c>
    </row>
    <row r="9" spans="1:8" ht="16.2">
      <c r="A9" s="21"/>
      <c r="B9" s="22"/>
      <c r="C9" s="22"/>
      <c r="D9" s="26" t="s">
        <v>13</v>
      </c>
      <c r="E9" s="27"/>
      <c r="F9" s="27"/>
      <c r="G9" s="27"/>
      <c r="H9" s="27"/>
    </row>
    <row r="10" spans="1:8">
      <c r="A10" s="21" t="s">
        <v>14</v>
      </c>
      <c r="B10" s="22" t="s">
        <v>15</v>
      </c>
      <c r="C10" s="16"/>
      <c r="D10" s="23" t="s">
        <v>16</v>
      </c>
      <c r="E10" s="24">
        <f>REVENUE!F8</f>
        <v>685411332.00890005</v>
      </c>
      <c r="F10" s="24">
        <f>REVENUE!G8</f>
        <v>4132356931.6399999</v>
      </c>
      <c r="G10" s="24">
        <f>REVENUE!H8</f>
        <v>3443630776.3666668</v>
      </c>
      <c r="H10" s="24">
        <f>REVENUE!I8</f>
        <v>6982538275.0312004</v>
      </c>
    </row>
    <row r="11" spans="1:8">
      <c r="A11" s="21" t="s">
        <v>17</v>
      </c>
      <c r="B11" s="22" t="s">
        <v>18</v>
      </c>
      <c r="C11" s="16"/>
      <c r="D11" s="23" t="s">
        <v>19</v>
      </c>
      <c r="E11" s="24">
        <f>REVENUE!F11</f>
        <v>561303321.40110004</v>
      </c>
      <c r="F11" s="24">
        <f>REVENUE!G11</f>
        <v>1817365699.3099999</v>
      </c>
      <c r="G11" s="24">
        <f>REVENUE!H11</f>
        <v>1514471416.0916665</v>
      </c>
      <c r="H11" s="24">
        <f>REVENUE!I11</f>
        <v>1962754955.2547998</v>
      </c>
    </row>
    <row r="12" spans="1:8" ht="31.2">
      <c r="A12" s="21" t="s">
        <v>20</v>
      </c>
      <c r="B12" s="22" t="s">
        <v>21</v>
      </c>
      <c r="C12" s="16"/>
      <c r="D12" s="30" t="s">
        <v>22</v>
      </c>
      <c r="E12" s="24">
        <f>REVENUE!F9</f>
        <v>275579342.27124941</v>
      </c>
      <c r="F12" s="24">
        <f>REVENUE!G9</f>
        <v>845144768.88999999</v>
      </c>
      <c r="G12" s="24">
        <f>REVENUE!H9</f>
        <v>704287307.4083333</v>
      </c>
      <c r="H12" s="24">
        <v>942756350.39999998</v>
      </c>
    </row>
    <row r="13" spans="1:8">
      <c r="A13" s="21" t="s">
        <v>23</v>
      </c>
      <c r="B13" s="22" t="s">
        <v>24</v>
      </c>
      <c r="C13" s="16"/>
      <c r="D13" s="23" t="s">
        <v>25</v>
      </c>
      <c r="E13" s="24">
        <f>REVENUE!F13</f>
        <v>0</v>
      </c>
      <c r="F13" s="24">
        <f>REVENUE!G13</f>
        <v>117021392.06</v>
      </c>
      <c r="G13" s="24">
        <f>REVENUE!H13</f>
        <v>97517826.716666654</v>
      </c>
      <c r="H13" s="24">
        <f>REVENUE!I13</f>
        <v>126383103.42480001</v>
      </c>
    </row>
    <row r="14" spans="1:8" ht="16.2" thickBot="1">
      <c r="A14" s="31" t="s">
        <v>26</v>
      </c>
      <c r="B14" s="32" t="s">
        <v>21</v>
      </c>
      <c r="C14" s="16"/>
      <c r="D14" s="33" t="s">
        <v>27</v>
      </c>
      <c r="E14" s="34">
        <f>REVENUE!F16</f>
        <v>0</v>
      </c>
      <c r="F14" s="34">
        <f>REVENUE!G16</f>
        <v>0</v>
      </c>
      <c r="G14" s="34">
        <f>REVENUE!H16</f>
        <v>0</v>
      </c>
      <c r="H14" s="34">
        <f>REVENUE!I16</f>
        <v>0</v>
      </c>
    </row>
    <row r="15" spans="1:8" ht="16.8" thickBot="1">
      <c r="A15" s="35"/>
      <c r="B15" s="36"/>
      <c r="C15" s="36"/>
      <c r="D15" s="37" t="s">
        <v>28</v>
      </c>
      <c r="E15" s="38">
        <f>SUM(E8:E14)</f>
        <v>1525440726.5712495</v>
      </c>
      <c r="F15" s="38">
        <f t="shared" ref="F15:H15" si="0">SUM(F8:F14)</f>
        <v>6981922291.9000006</v>
      </c>
      <c r="G15" s="38">
        <f t="shared" si="0"/>
        <v>5765771826.583333</v>
      </c>
      <c r="H15" s="38">
        <f t="shared" si="0"/>
        <v>10083871184.1108</v>
      </c>
    </row>
    <row r="16" spans="1:8" ht="16.2">
      <c r="A16" s="39"/>
      <c r="B16" s="40"/>
      <c r="C16" s="40"/>
      <c r="D16" s="41" t="s">
        <v>29</v>
      </c>
      <c r="E16" s="42"/>
      <c r="F16" s="42"/>
      <c r="G16" s="43"/>
      <c r="H16" s="44"/>
    </row>
    <row r="17" spans="1:8">
      <c r="A17" s="21" t="s">
        <v>30</v>
      </c>
      <c r="B17" s="22" t="s">
        <v>15</v>
      </c>
      <c r="C17" s="16"/>
      <c r="D17" s="23" t="s">
        <v>31</v>
      </c>
      <c r="E17" s="24">
        <f>RECURRENT!N21</f>
        <v>418143602.70000005</v>
      </c>
      <c r="F17" s="24">
        <f>RECURRENT!O21</f>
        <v>1501029984.26933</v>
      </c>
      <c r="G17" s="24">
        <f>RECURRENT!P21</f>
        <v>1001553242.1477751</v>
      </c>
      <c r="H17" s="24">
        <f>RECURRENT!Q21</f>
        <v>1759029818.75541</v>
      </c>
    </row>
    <row r="18" spans="1:8">
      <c r="A18" s="21" t="s">
        <v>32</v>
      </c>
      <c r="B18" s="22" t="s">
        <v>15</v>
      </c>
      <c r="C18" s="16"/>
      <c r="D18" s="23" t="s">
        <v>33</v>
      </c>
      <c r="E18" s="24">
        <f>RECURRENT!N22</f>
        <v>75243571.989999995</v>
      </c>
      <c r="F18" s="24">
        <f>RECURRENT!O22</f>
        <v>2285333318.1070552</v>
      </c>
      <c r="G18" s="24">
        <f>RECURRENT!P22</f>
        <v>1839825649.3232546</v>
      </c>
      <c r="H18" s="24">
        <f>RECURRENT!Q22</f>
        <v>3165209317.3595424</v>
      </c>
    </row>
    <row r="19" spans="1:8" ht="16.2" thickBot="1">
      <c r="A19" s="45" t="s">
        <v>34</v>
      </c>
      <c r="B19" s="46" t="s">
        <v>15</v>
      </c>
      <c r="C19" s="16"/>
      <c r="D19" s="47" t="s">
        <v>35</v>
      </c>
      <c r="E19" s="48">
        <f>CAPITAL!F13</f>
        <v>0</v>
      </c>
      <c r="F19" s="48">
        <f>CAPITAL!G13</f>
        <v>3248845392.0599999</v>
      </c>
      <c r="G19" s="48">
        <f>CAPITAL!H13</f>
        <v>2964576743</v>
      </c>
      <c r="H19" s="48">
        <f>CAPITAL!I13</f>
        <v>5159632048</v>
      </c>
    </row>
    <row r="20" spans="1:8" ht="16.8" thickBot="1">
      <c r="A20" s="35"/>
      <c r="B20" s="36"/>
      <c r="C20" s="36"/>
      <c r="D20" s="37" t="s">
        <v>36</v>
      </c>
      <c r="E20" s="38">
        <f>E17+E18+E19</f>
        <v>493387174.69000006</v>
      </c>
      <c r="F20" s="38">
        <f t="shared" ref="F20:H20" si="1">F17+F18+F19</f>
        <v>7035208694.4363852</v>
      </c>
      <c r="G20" s="38">
        <f t="shared" si="1"/>
        <v>5805955634.4710293</v>
      </c>
      <c r="H20" s="38">
        <f t="shared" si="1"/>
        <v>10083871184.114952</v>
      </c>
    </row>
    <row r="21" spans="1:8" ht="16.8" thickBot="1">
      <c r="A21" s="561" t="s">
        <v>37</v>
      </c>
      <c r="B21" s="562"/>
      <c r="C21" s="562"/>
      <c r="D21" s="562"/>
      <c r="E21" s="562"/>
      <c r="F21" s="563"/>
      <c r="G21" s="564">
        <f>H15-H20</f>
        <v>-4.1522979736328125E-3</v>
      </c>
      <c r="H21" s="565"/>
    </row>
    <row r="22" spans="1:8" ht="16.8" thickBot="1">
      <c r="A22" s="555" t="s">
        <v>38</v>
      </c>
      <c r="B22" s="556"/>
      <c r="C22" s="556"/>
      <c r="D22" s="556"/>
      <c r="E22" s="556"/>
      <c r="F22" s="556"/>
      <c r="G22" s="556"/>
      <c r="H22" s="557"/>
    </row>
    <row r="23" spans="1:8" ht="16.2">
      <c r="A23" s="549" t="s">
        <v>876</v>
      </c>
      <c r="B23" s="550"/>
      <c r="C23" s="550"/>
      <c r="D23" s="551"/>
      <c r="E23" s="552" t="s">
        <v>822</v>
      </c>
      <c r="F23" s="552"/>
      <c r="G23" s="552"/>
      <c r="H23" s="553"/>
    </row>
    <row r="24" spans="1:8" ht="16.2">
      <c r="A24" s="554" t="s">
        <v>39</v>
      </c>
      <c r="B24" s="554"/>
      <c r="C24" s="71" t="s">
        <v>40</v>
      </c>
      <c r="D24" s="71"/>
      <c r="E24" s="72" t="s">
        <v>39</v>
      </c>
      <c r="F24" s="72" t="s">
        <v>877</v>
      </c>
      <c r="G24" s="72" t="s">
        <v>878</v>
      </c>
      <c r="H24" s="72" t="s">
        <v>41</v>
      </c>
    </row>
    <row r="25" spans="1:8" ht="16.2">
      <c r="A25" s="554" t="s">
        <v>42</v>
      </c>
      <c r="B25" s="554"/>
      <c r="C25" s="27">
        <f>H17/H15*100</f>
        <v>17.44399334976751</v>
      </c>
      <c r="D25" s="73" t="s">
        <v>43</v>
      </c>
      <c r="E25" s="77" t="s">
        <v>42</v>
      </c>
      <c r="F25" s="24">
        <v>1838608123.7951996</v>
      </c>
      <c r="G25" s="24">
        <v>807683286.94000006</v>
      </c>
      <c r="H25" s="74">
        <f>G25/F25*100</f>
        <v>43.929061146145948</v>
      </c>
    </row>
    <row r="26" spans="1:8" ht="16.2">
      <c r="A26" s="554" t="s">
        <v>44</v>
      </c>
      <c r="B26" s="554"/>
      <c r="C26" s="27">
        <f>H18/H15*100</f>
        <v>31.388831328458227</v>
      </c>
      <c r="D26" s="73" t="s">
        <v>43</v>
      </c>
      <c r="E26" s="77" t="s">
        <v>44</v>
      </c>
      <c r="F26" s="24">
        <v>901587524.53999996</v>
      </c>
      <c r="G26" s="24">
        <v>471623767.20999998</v>
      </c>
      <c r="H26" s="74">
        <f>G26/F26*100</f>
        <v>52.310369694903194</v>
      </c>
    </row>
    <row r="27" spans="1:8" ht="16.2">
      <c r="A27" s="554" t="s">
        <v>45</v>
      </c>
      <c r="B27" s="554"/>
      <c r="C27" s="27">
        <f>H19/H15*100</f>
        <v>51.167175321815442</v>
      </c>
      <c r="D27" s="73" t="s">
        <v>43</v>
      </c>
      <c r="E27" s="77" t="s">
        <v>45</v>
      </c>
      <c r="F27" s="24">
        <v>1636595560</v>
      </c>
      <c r="G27" s="24">
        <v>141388666.44</v>
      </c>
      <c r="H27" s="74">
        <f>G26/F26*100</f>
        <v>52.310369694903194</v>
      </c>
    </row>
    <row r="28" spans="1:8" ht="16.2">
      <c r="A28" s="554" t="s">
        <v>46</v>
      </c>
      <c r="B28" s="554"/>
      <c r="C28" s="75">
        <f>C25+C26+C27</f>
        <v>100.00000000004118</v>
      </c>
      <c r="D28" s="73" t="s">
        <v>43</v>
      </c>
      <c r="E28" s="76" t="s">
        <v>46</v>
      </c>
      <c r="F28" s="27">
        <v>4376791208.3351994</v>
      </c>
      <c r="G28" s="27">
        <v>1420695720.5900002</v>
      </c>
      <c r="H28" s="534">
        <f>G28/F28*100</f>
        <v>32.459755399901525</v>
      </c>
    </row>
    <row r="29" spans="1:8" ht="34.799999999999997">
      <c r="A29" s="540" t="s">
        <v>818</v>
      </c>
      <c r="B29" s="541"/>
      <c r="C29" s="541"/>
      <c r="D29" s="541"/>
      <c r="E29" s="541"/>
      <c r="F29" s="541"/>
      <c r="G29" s="541"/>
      <c r="H29" s="542"/>
    </row>
    <row r="30" spans="1:8" ht="22.2">
      <c r="A30" s="543" t="s">
        <v>0</v>
      </c>
      <c r="B30" s="544"/>
      <c r="C30" s="544"/>
      <c r="D30" s="544"/>
      <c r="E30" s="544"/>
      <c r="F30" s="544"/>
      <c r="G30" s="544"/>
      <c r="H30" s="545"/>
    </row>
    <row r="31" spans="1:8" ht="22.2">
      <c r="A31" s="543" t="s">
        <v>902</v>
      </c>
      <c r="B31" s="544"/>
      <c r="C31" s="544"/>
      <c r="D31" s="544"/>
      <c r="E31" s="544"/>
      <c r="F31" s="544"/>
      <c r="G31" s="544"/>
      <c r="H31" s="545"/>
    </row>
    <row r="32" spans="1:8" ht="22.8" thickBot="1">
      <c r="A32" s="546" t="s">
        <v>47</v>
      </c>
      <c r="B32" s="547"/>
      <c r="C32" s="547"/>
      <c r="D32" s="547"/>
      <c r="E32" s="547"/>
      <c r="F32" s="547"/>
      <c r="G32" s="547"/>
      <c r="H32" s="548"/>
    </row>
    <row r="33" spans="1:8" ht="49.2" thickBot="1">
      <c r="A33" s="13" t="s">
        <v>1</v>
      </c>
      <c r="B33" s="51" t="s">
        <v>2</v>
      </c>
      <c r="C33" s="51" t="s">
        <v>3</v>
      </c>
      <c r="D33" s="52" t="s">
        <v>48</v>
      </c>
      <c r="E33" s="404" t="s">
        <v>871</v>
      </c>
      <c r="F33" s="404" t="s">
        <v>870</v>
      </c>
      <c r="G33" s="404" t="s">
        <v>872</v>
      </c>
      <c r="H33" s="404" t="s">
        <v>903</v>
      </c>
    </row>
    <row r="34" spans="1:8" ht="21.75" customHeight="1">
      <c r="A34" s="53">
        <v>12010000</v>
      </c>
      <c r="B34" s="54"/>
      <c r="C34" s="55"/>
      <c r="D34" s="56" t="s">
        <v>49</v>
      </c>
      <c r="E34" s="19">
        <f>REVENUE!F24</f>
        <v>0</v>
      </c>
      <c r="F34" s="19">
        <f>REVENUE!G24</f>
        <v>1200000</v>
      </c>
      <c r="G34" s="19">
        <f>REVENUE!H24</f>
        <v>0</v>
      </c>
      <c r="H34" s="19">
        <f>REVENUE!I24</f>
        <v>0</v>
      </c>
    </row>
    <row r="35" spans="1:8" ht="21.75" customHeight="1">
      <c r="A35" s="57">
        <v>12010200</v>
      </c>
      <c r="B35" s="58"/>
      <c r="C35" s="55"/>
      <c r="D35" s="23" t="s">
        <v>50</v>
      </c>
      <c r="E35" s="24">
        <f>REVENUE!F30</f>
        <v>0</v>
      </c>
      <c r="F35" s="24">
        <f>REVENUE!G30</f>
        <v>0</v>
      </c>
      <c r="G35" s="24">
        <f>REVENUE!H30</f>
        <v>0</v>
      </c>
      <c r="H35" s="24">
        <v>250000</v>
      </c>
    </row>
    <row r="36" spans="1:8" ht="21.75" customHeight="1">
      <c r="A36" s="57">
        <v>12020100</v>
      </c>
      <c r="B36" s="58"/>
      <c r="C36" s="55"/>
      <c r="D36" s="23" t="s">
        <v>51</v>
      </c>
      <c r="E36" s="24">
        <f>REVENUE!F125</f>
        <v>1472250</v>
      </c>
      <c r="F36" s="24">
        <f>REVENUE!G125</f>
        <v>4629500</v>
      </c>
      <c r="G36" s="24">
        <f>REVENUE!H125</f>
        <v>3590000</v>
      </c>
      <c r="H36" s="24">
        <f>REVENUE!I125</f>
        <v>4519500</v>
      </c>
    </row>
    <row r="37" spans="1:8" ht="21.75" customHeight="1">
      <c r="A37" s="57" t="s">
        <v>52</v>
      </c>
      <c r="B37" s="58"/>
      <c r="C37" s="55"/>
      <c r="D37" s="23" t="s">
        <v>53</v>
      </c>
      <c r="E37" s="24">
        <f>REVENUE!F193</f>
        <v>452890.89</v>
      </c>
      <c r="F37" s="24">
        <f>REVENUE!G193</f>
        <v>57984000</v>
      </c>
      <c r="G37" s="24">
        <f>REVENUE!H193</f>
        <v>927400</v>
      </c>
      <c r="H37" s="24">
        <f>REVENUE!I193</f>
        <v>57709000</v>
      </c>
    </row>
    <row r="38" spans="1:8" ht="21.75" customHeight="1">
      <c r="A38" s="57">
        <v>12020500</v>
      </c>
      <c r="B38" s="58"/>
      <c r="C38" s="55"/>
      <c r="D38" s="23" t="s">
        <v>54</v>
      </c>
      <c r="E38" s="24">
        <f>REVENUE!F199</f>
        <v>0</v>
      </c>
      <c r="F38" s="24">
        <f>REVENUE!G199</f>
        <v>0</v>
      </c>
      <c r="G38" s="24">
        <f>REVENUE!H199</f>
        <v>0</v>
      </c>
      <c r="H38" s="24">
        <f>REVENUE!I199</f>
        <v>0</v>
      </c>
    </row>
    <row r="39" spans="1:8" ht="21.75" customHeight="1">
      <c r="A39" s="57">
        <v>12020600</v>
      </c>
      <c r="B39" s="58"/>
      <c r="C39" s="55"/>
      <c r="D39" s="23" t="s">
        <v>55</v>
      </c>
      <c r="E39" s="24">
        <f>REVENUE!F223</f>
        <v>0</v>
      </c>
      <c r="F39" s="24">
        <f>REVENUE!G223</f>
        <v>910000</v>
      </c>
      <c r="G39" s="24">
        <f>REVENUE!H223</f>
        <v>0</v>
      </c>
      <c r="H39" s="24">
        <f>REVENUE!I223</f>
        <v>900000</v>
      </c>
    </row>
    <row r="40" spans="1:8" ht="21.75" customHeight="1">
      <c r="A40" s="57">
        <v>12020700</v>
      </c>
      <c r="B40" s="58"/>
      <c r="C40" s="55"/>
      <c r="D40" s="23" t="s">
        <v>56</v>
      </c>
      <c r="E40" s="24">
        <f>REVENUE!F266</f>
        <v>0</v>
      </c>
      <c r="F40" s="24">
        <f>REVENUE!G266</f>
        <v>1350000</v>
      </c>
      <c r="G40" s="24">
        <f>REVENUE!H266</f>
        <v>0</v>
      </c>
      <c r="H40" s="24">
        <f>REVENUE!I266</f>
        <v>1350000</v>
      </c>
    </row>
    <row r="41" spans="1:8" ht="21.75" customHeight="1">
      <c r="A41" s="57" t="s">
        <v>57</v>
      </c>
      <c r="B41" s="58"/>
      <c r="C41" s="55"/>
      <c r="D41" s="23" t="s">
        <v>58</v>
      </c>
      <c r="E41" s="24">
        <f>REVENUE!F273</f>
        <v>0</v>
      </c>
      <c r="F41" s="24">
        <f>REVENUE!G273</f>
        <v>10000</v>
      </c>
      <c r="G41" s="24">
        <f>REVENUE!H273</f>
        <v>0</v>
      </c>
      <c r="H41" s="24">
        <f>REVENUE!I273</f>
        <v>10000</v>
      </c>
    </row>
    <row r="42" spans="1:8" ht="21.75" customHeight="1">
      <c r="A42" s="57">
        <v>12621000</v>
      </c>
      <c r="B42" s="58"/>
      <c r="C42" s="55"/>
      <c r="D42" s="23" t="s">
        <v>59</v>
      </c>
      <c r="E42" s="24">
        <f>REVENUE!F281</f>
        <v>0</v>
      </c>
      <c r="F42" s="24">
        <f>REVENUE!G281</f>
        <v>0</v>
      </c>
      <c r="G42" s="24">
        <f>REVENUE!H281</f>
        <v>0</v>
      </c>
      <c r="H42" s="24">
        <f>REVENUE!I281</f>
        <v>0</v>
      </c>
    </row>
    <row r="43" spans="1:8" ht="21.75" customHeight="1">
      <c r="A43" s="57">
        <v>12021100</v>
      </c>
      <c r="B43" s="58"/>
      <c r="C43" s="55"/>
      <c r="D43" s="23" t="s">
        <v>8</v>
      </c>
      <c r="E43" s="24">
        <f>REVENUE!F291</f>
        <v>1221590</v>
      </c>
      <c r="F43" s="24">
        <f>REVENUE!G291</f>
        <v>3950000</v>
      </c>
      <c r="G43" s="24">
        <f>REVENUE!H291</f>
        <v>1347100</v>
      </c>
      <c r="H43" s="24">
        <f>REVENUE!I291</f>
        <v>3950000</v>
      </c>
    </row>
    <row r="44" spans="1:8" ht="21.75" customHeight="1">
      <c r="A44" s="57">
        <v>12021200</v>
      </c>
      <c r="B44" s="58"/>
      <c r="C44" s="55"/>
      <c r="D44" s="23" t="s">
        <v>60</v>
      </c>
      <c r="E44" s="24">
        <f>REVENUE!F299</f>
        <v>0</v>
      </c>
      <c r="F44" s="24">
        <f>REVENUE!G299</f>
        <v>0</v>
      </c>
      <c r="G44" s="24">
        <f>REVENUE!H299</f>
        <v>0</v>
      </c>
      <c r="H44" s="24">
        <f>REVENUE!I299</f>
        <v>0</v>
      </c>
    </row>
    <row r="45" spans="1:8" ht="21.75" customHeight="1">
      <c r="A45" s="57">
        <v>13010100</v>
      </c>
      <c r="B45" s="58"/>
      <c r="C45" s="55"/>
      <c r="D45" s="23" t="s">
        <v>61</v>
      </c>
      <c r="E45" s="24">
        <f>REVENUE!F311</f>
        <v>0</v>
      </c>
      <c r="F45" s="24">
        <f>REVENUE!G311</f>
        <v>0</v>
      </c>
      <c r="G45" s="24">
        <f>REVENUE!H311</f>
        <v>0</v>
      </c>
      <c r="H45" s="24">
        <f>REVENUE!I311</f>
        <v>1000000</v>
      </c>
    </row>
    <row r="46" spans="1:8" ht="21.75" customHeight="1">
      <c r="A46" s="57" t="s">
        <v>62</v>
      </c>
      <c r="B46" s="58"/>
      <c r="C46" s="55"/>
      <c r="D46" s="23" t="s">
        <v>63</v>
      </c>
      <c r="E46" s="24">
        <f>REVENUE!F320</f>
        <v>0</v>
      </c>
      <c r="F46" s="24">
        <f>REVENUE!G320</f>
        <v>0</v>
      </c>
      <c r="G46" s="24">
        <f>REVENUE!H320</f>
        <v>0</v>
      </c>
      <c r="H46" s="24">
        <f>REVENUE!I320</f>
        <v>0</v>
      </c>
    </row>
    <row r="47" spans="1:8" ht="21.75" customHeight="1" thickBot="1">
      <c r="A47" s="59" t="s">
        <v>64</v>
      </c>
      <c r="B47" s="60"/>
      <c r="C47" s="55"/>
      <c r="D47" s="47" t="s">
        <v>65</v>
      </c>
      <c r="E47" s="48">
        <f>REVENUE!F326</f>
        <v>0</v>
      </c>
      <c r="F47" s="48">
        <f>REVENUE!G326</f>
        <v>0</v>
      </c>
      <c r="G47" s="48">
        <f>REVENUE!H326</f>
        <v>0</v>
      </c>
      <c r="H47" s="48">
        <f>REVENUE!I326</f>
        <v>0</v>
      </c>
    </row>
    <row r="48" spans="1:8" ht="21.75" customHeight="1" thickBot="1">
      <c r="A48" s="61"/>
      <c r="B48" s="49"/>
      <c r="C48" s="49"/>
      <c r="D48" s="62" t="s">
        <v>66</v>
      </c>
      <c r="E48" s="38">
        <f>SUM(E34:E47)</f>
        <v>3146730.89</v>
      </c>
      <c r="F48" s="38">
        <f t="shared" ref="F48:H48" si="2">SUM(F34:F47)</f>
        <v>70033500</v>
      </c>
      <c r="G48" s="38">
        <f t="shared" si="2"/>
        <v>5864500</v>
      </c>
      <c r="H48" s="38">
        <f t="shared" si="2"/>
        <v>69688500</v>
      </c>
    </row>
    <row r="49" spans="1:8" ht="21.75" customHeight="1">
      <c r="A49" s="63">
        <v>11010101</v>
      </c>
      <c r="B49" s="64"/>
      <c r="C49" s="55"/>
      <c r="D49" s="65" t="s">
        <v>67</v>
      </c>
      <c r="E49" s="50">
        <f>+REVENUE!F8+REVENUE!F11</f>
        <v>1246714653.4100001</v>
      </c>
      <c r="F49" s="50">
        <f>+REVENUE!G8+REVENUE!G11</f>
        <v>5949722630.9499998</v>
      </c>
      <c r="G49" s="50">
        <f>+REVENUE!H8+REVENUE!H11</f>
        <v>4958102192.458333</v>
      </c>
      <c r="H49" s="50">
        <f>+REVENUE!I8+REVENUE!I11</f>
        <v>8945293230.2859993</v>
      </c>
    </row>
    <row r="50" spans="1:8" ht="21.75" customHeight="1">
      <c r="A50" s="57"/>
      <c r="B50" s="58"/>
      <c r="C50" s="55"/>
      <c r="D50" s="66" t="s">
        <v>68</v>
      </c>
      <c r="E50" s="24">
        <f>+REVENUE!F13</f>
        <v>0</v>
      </c>
      <c r="F50" s="24">
        <f>+REVENUE!G13</f>
        <v>117021392.06</v>
      </c>
      <c r="G50" s="24">
        <f>+REVENUE!H13</f>
        <v>97517826.716666654</v>
      </c>
      <c r="H50" s="24">
        <f>+REVENUE!I13</f>
        <v>126383103.42480001</v>
      </c>
    </row>
    <row r="51" spans="1:8" ht="21.75" customHeight="1" thickBot="1">
      <c r="A51" s="59"/>
      <c r="B51" s="60"/>
      <c r="C51" s="60"/>
      <c r="D51" s="67" t="s">
        <v>69</v>
      </c>
      <c r="E51" s="24">
        <f>+REVENUE!F9</f>
        <v>275579342.27124941</v>
      </c>
      <c r="F51" s="24">
        <f>+REVENUE!G9</f>
        <v>845144768.88999999</v>
      </c>
      <c r="G51" s="24">
        <f>+REVENUE!H9</f>
        <v>704287307.4083333</v>
      </c>
      <c r="H51" s="24">
        <f>+REVENUE!I9</f>
        <v>912756350.40119994</v>
      </c>
    </row>
    <row r="52" spans="1:8" ht="21.75" customHeight="1" thickBot="1">
      <c r="A52" s="61"/>
      <c r="B52" s="49"/>
      <c r="C52" s="49"/>
      <c r="D52" s="62" t="s">
        <v>70</v>
      </c>
      <c r="E52" s="38">
        <f>SUM(E48:E51)</f>
        <v>1525440726.5712495</v>
      </c>
      <c r="F52" s="38">
        <f t="shared" ref="F52:H52" si="3">SUM(F48:F51)</f>
        <v>6981922291.9000006</v>
      </c>
      <c r="G52" s="38">
        <f t="shared" si="3"/>
        <v>5765771826.5833321</v>
      </c>
      <c r="H52" s="38">
        <f t="shared" si="3"/>
        <v>10054121184.112</v>
      </c>
    </row>
  </sheetData>
  <sheetProtection selectLockedCells="1" selectUnlockedCells="1"/>
  <mergeCells count="17">
    <mergeCell ref="A22:H22"/>
    <mergeCell ref="A1:H1"/>
    <mergeCell ref="A2:H2"/>
    <mergeCell ref="A3:H3"/>
    <mergeCell ref="A21:F21"/>
    <mergeCell ref="G21:H21"/>
    <mergeCell ref="A29:H29"/>
    <mergeCell ref="A30:H30"/>
    <mergeCell ref="A31:H31"/>
    <mergeCell ref="A32:H32"/>
    <mergeCell ref="A23:D23"/>
    <mergeCell ref="E23:H23"/>
    <mergeCell ref="A24:B24"/>
    <mergeCell ref="A25:B25"/>
    <mergeCell ref="A26:B26"/>
    <mergeCell ref="A27:B27"/>
    <mergeCell ref="A28:B28"/>
  </mergeCells>
  <pageMargins left="0.74803149606299213" right="0" top="0.51181102362204722" bottom="0.23622047244094491" header="0.31496062992125984" footer="0.31496062992125984"/>
  <pageSetup paperSize="9" scale="94" orientation="landscape" horizontalDpi="4294967293" r:id="rId1"/>
  <headerFooter>
    <oddFooter>Page &amp;P of &amp;N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327"/>
  <sheetViews>
    <sheetView view="pageBreakPreview" topLeftCell="A42" zoomScale="112" zoomScaleSheetLayoutView="112" workbookViewId="0">
      <selection activeCell="D74" sqref="D74"/>
    </sheetView>
  </sheetViews>
  <sheetFormatPr defaultColWidth="9.109375" defaultRowHeight="17.25" customHeight="1"/>
  <cols>
    <col min="1" max="1" width="12.109375" style="90" customWidth="1"/>
    <col min="2" max="2" width="9.109375" style="90" customWidth="1"/>
    <col min="3" max="4" width="10.88671875" style="90" customWidth="1"/>
    <col min="5" max="5" width="39" style="91" customWidth="1"/>
    <col min="6" max="6" width="18.109375" style="138" customWidth="1"/>
    <col min="7" max="9" width="18.33203125" style="137" customWidth="1"/>
    <col min="10" max="10" width="19.33203125" style="89" bestFit="1" customWidth="1"/>
    <col min="11" max="16384" width="9.109375" style="89"/>
  </cols>
  <sheetData>
    <row r="1" spans="1:10" ht="30.75" customHeight="1">
      <c r="A1" s="566" t="s">
        <v>808</v>
      </c>
      <c r="B1" s="567"/>
      <c r="C1" s="567"/>
      <c r="D1" s="567"/>
      <c r="E1" s="567"/>
      <c r="F1" s="567"/>
      <c r="G1" s="567"/>
      <c r="H1" s="567"/>
      <c r="I1" s="568"/>
    </row>
    <row r="2" spans="1:10" ht="30.75" customHeight="1">
      <c r="A2" s="569" t="s">
        <v>0</v>
      </c>
      <c r="B2" s="570"/>
      <c r="C2" s="570"/>
      <c r="D2" s="570"/>
      <c r="E2" s="570"/>
      <c r="F2" s="570"/>
      <c r="G2" s="570"/>
      <c r="H2" s="570"/>
      <c r="I2" s="571"/>
    </row>
    <row r="3" spans="1:10" ht="24.75" customHeight="1">
      <c r="A3" s="569" t="s">
        <v>902</v>
      </c>
      <c r="B3" s="570"/>
      <c r="C3" s="570"/>
      <c r="D3" s="570"/>
      <c r="E3" s="570"/>
      <c r="F3" s="570"/>
      <c r="G3" s="570"/>
      <c r="H3" s="570"/>
      <c r="I3" s="571"/>
    </row>
    <row r="4" spans="1:10" ht="24.75" customHeight="1" thickBot="1">
      <c r="A4" s="572">
        <v>569799813</v>
      </c>
      <c r="B4" s="573"/>
      <c r="C4" s="573"/>
      <c r="D4" s="573"/>
      <c r="E4" s="573"/>
      <c r="F4" s="573"/>
      <c r="G4" s="573"/>
      <c r="H4" s="573"/>
      <c r="I4" s="574"/>
    </row>
    <row r="5" spans="1:10" s="145" customFormat="1" ht="49.2" thickBot="1">
      <c r="A5" s="195" t="s">
        <v>71</v>
      </c>
      <c r="B5" s="196" t="s">
        <v>72</v>
      </c>
      <c r="C5" s="196" t="s">
        <v>3</v>
      </c>
      <c r="D5" s="196"/>
      <c r="E5" s="171" t="s">
        <v>73</v>
      </c>
      <c r="F5" s="404" t="s">
        <v>871</v>
      </c>
      <c r="G5" s="404" t="s">
        <v>870</v>
      </c>
      <c r="H5" s="404" t="s">
        <v>872</v>
      </c>
      <c r="I5" s="404" t="s">
        <v>903</v>
      </c>
    </row>
    <row r="6" spans="1:10" s="145" customFormat="1" ht="15.6">
      <c r="A6" s="139" t="s">
        <v>74</v>
      </c>
      <c r="B6" s="140"/>
      <c r="C6" s="141"/>
      <c r="D6" s="141"/>
      <c r="E6" s="142" t="s">
        <v>75</v>
      </c>
      <c r="F6" s="197"/>
      <c r="G6" s="197"/>
      <c r="H6" s="197"/>
      <c r="I6" s="197"/>
    </row>
    <row r="7" spans="1:10" s="145" customFormat="1" ht="31.2">
      <c r="A7" s="146">
        <v>11000000</v>
      </c>
      <c r="B7" s="147"/>
      <c r="C7" s="148"/>
      <c r="D7" s="148"/>
      <c r="E7" s="149" t="s">
        <v>76</v>
      </c>
      <c r="F7" s="198"/>
      <c r="G7" s="198"/>
      <c r="H7" s="198"/>
      <c r="I7" s="198"/>
    </row>
    <row r="8" spans="1:10" s="145" customFormat="1" ht="15">
      <c r="A8" s="152">
        <v>11010101</v>
      </c>
      <c r="B8" s="148" t="s">
        <v>15</v>
      </c>
      <c r="C8" s="148"/>
      <c r="D8" s="148"/>
      <c r="E8" s="154" t="s">
        <v>77</v>
      </c>
      <c r="F8" s="155">
        <v>685411332.00890005</v>
      </c>
      <c r="G8" s="155">
        <v>4132356931.6399999</v>
      </c>
      <c r="H8" s="155">
        <v>3443630776.3666668</v>
      </c>
      <c r="I8" s="155">
        <v>6982538275.0312004</v>
      </c>
      <c r="J8" s="527"/>
    </row>
    <row r="9" spans="1:10" s="145" customFormat="1" ht="15">
      <c r="A9" s="152">
        <v>11010401</v>
      </c>
      <c r="B9" s="148" t="s">
        <v>15</v>
      </c>
      <c r="C9" s="148"/>
      <c r="D9" s="148"/>
      <c r="E9" s="154" t="s">
        <v>22</v>
      </c>
      <c r="F9" s="155">
        <v>275579342.27124941</v>
      </c>
      <c r="G9" s="156">
        <v>845144768.88999999</v>
      </c>
      <c r="H9" s="155">
        <v>704287307.4083333</v>
      </c>
      <c r="I9" s="156">
        <v>912756350.40119994</v>
      </c>
      <c r="J9" s="527"/>
    </row>
    <row r="10" spans="1:10" s="145" customFormat="1" ht="15.6">
      <c r="A10" s="146">
        <v>110102</v>
      </c>
      <c r="B10" s="148" t="s">
        <v>18</v>
      </c>
      <c r="C10" s="148"/>
      <c r="D10" s="148"/>
      <c r="E10" s="149" t="s">
        <v>78</v>
      </c>
      <c r="F10" s="177"/>
      <c r="G10" s="177"/>
      <c r="H10" s="177"/>
      <c r="I10" s="177"/>
      <c r="J10" s="527"/>
    </row>
    <row r="11" spans="1:10" s="145" customFormat="1" ht="15">
      <c r="A11" s="152">
        <v>11010201</v>
      </c>
      <c r="B11" s="148" t="s">
        <v>18</v>
      </c>
      <c r="C11" s="148"/>
      <c r="D11" s="148"/>
      <c r="E11" s="154" t="s">
        <v>79</v>
      </c>
      <c r="F11" s="155">
        <v>561303321.40110004</v>
      </c>
      <c r="G11" s="156">
        <v>1817365699.3099999</v>
      </c>
      <c r="H11" s="155">
        <v>1514471416.0916665</v>
      </c>
      <c r="I11" s="156">
        <v>1962754955.2547998</v>
      </c>
      <c r="J11" s="527"/>
    </row>
    <row r="12" spans="1:10" s="145" customFormat="1" ht="31.2">
      <c r="A12" s="146">
        <v>310301</v>
      </c>
      <c r="B12" s="148" t="s">
        <v>18</v>
      </c>
      <c r="C12" s="148"/>
      <c r="D12" s="148"/>
      <c r="E12" s="149" t="s">
        <v>80</v>
      </c>
      <c r="F12" s="177">
        <f t="shared" ref="F12" si="0">F13</f>
        <v>0</v>
      </c>
      <c r="G12" s="177"/>
      <c r="H12" s="177"/>
      <c r="I12" s="177"/>
      <c r="J12" s="527"/>
    </row>
    <row r="13" spans="1:10" s="145" customFormat="1" ht="15">
      <c r="A13" s="199">
        <v>31030101</v>
      </c>
      <c r="B13" s="148" t="s">
        <v>18</v>
      </c>
      <c r="C13" s="148"/>
      <c r="D13" s="148"/>
      <c r="E13" s="154" t="s">
        <v>81</v>
      </c>
      <c r="F13" s="155"/>
      <c r="G13" s="161">
        <v>117021392.06</v>
      </c>
      <c r="H13" s="155">
        <v>97517826.716666654</v>
      </c>
      <c r="I13" s="161">
        <v>126383103.42480001</v>
      </c>
      <c r="J13" s="527"/>
    </row>
    <row r="14" spans="1:10" s="145" customFormat="1" ht="15.6">
      <c r="A14" s="200">
        <v>1402</v>
      </c>
      <c r="B14" s="147"/>
      <c r="C14" s="176"/>
      <c r="D14" s="176"/>
      <c r="E14" s="149" t="s">
        <v>82</v>
      </c>
      <c r="F14" s="155"/>
      <c r="G14" s="156"/>
      <c r="H14" s="155"/>
      <c r="I14" s="156"/>
    </row>
    <row r="15" spans="1:10" s="145" customFormat="1" ht="15.6">
      <c r="A15" s="200">
        <v>140202</v>
      </c>
      <c r="B15" s="201"/>
      <c r="C15" s="176"/>
      <c r="D15" s="176"/>
      <c r="E15" s="149" t="s">
        <v>82</v>
      </c>
      <c r="F15" s="155">
        <f t="shared" ref="F15:G15" si="1">SUM(F16:F17)</f>
        <v>0</v>
      </c>
      <c r="G15" s="155">
        <f t="shared" si="1"/>
        <v>0</v>
      </c>
      <c r="H15" s="155"/>
      <c r="I15" s="155"/>
    </row>
    <row r="16" spans="1:10" s="145" customFormat="1" ht="15">
      <c r="A16" s="199">
        <v>14020201</v>
      </c>
      <c r="B16" s="176"/>
      <c r="C16" s="176"/>
      <c r="D16" s="176"/>
      <c r="E16" s="154" t="s">
        <v>83</v>
      </c>
      <c r="F16" s="155"/>
      <c r="G16" s="156"/>
      <c r="H16" s="155"/>
      <c r="I16" s="156"/>
    </row>
    <row r="17" spans="1:9" s="145" customFormat="1" ht="15.6" thickBot="1">
      <c r="A17" s="202">
        <v>14020202</v>
      </c>
      <c r="B17" s="203"/>
      <c r="C17" s="203"/>
      <c r="D17" s="203"/>
      <c r="E17" s="165" t="s">
        <v>84</v>
      </c>
      <c r="F17" s="166"/>
      <c r="G17" s="175"/>
      <c r="H17" s="166"/>
      <c r="I17" s="175"/>
    </row>
    <row r="18" spans="1:9" s="145" customFormat="1" ht="16.2" thickBot="1">
      <c r="A18" s="168"/>
      <c r="B18" s="169"/>
      <c r="C18" s="170"/>
      <c r="D18" s="170"/>
      <c r="E18" s="171" t="s">
        <v>85</v>
      </c>
      <c r="F18" s="172">
        <f>SUM(F8:F17)</f>
        <v>1522293995.6812496</v>
      </c>
      <c r="G18" s="172">
        <f t="shared" ref="G18:I18" si="2">SUM(G8:G17)</f>
        <v>6911888791.9000006</v>
      </c>
      <c r="H18" s="172">
        <f t="shared" si="2"/>
        <v>5759907326.583333</v>
      </c>
      <c r="I18" s="172">
        <f t="shared" si="2"/>
        <v>9984432684.1120014</v>
      </c>
    </row>
    <row r="19" spans="1:9" s="145" customFormat="1" ht="31.2">
      <c r="A19" s="139">
        <v>12000000</v>
      </c>
      <c r="B19" s="141" t="s">
        <v>11</v>
      </c>
      <c r="C19" s="141"/>
      <c r="D19" s="141"/>
      <c r="E19" s="142" t="s">
        <v>86</v>
      </c>
      <c r="F19" s="143"/>
      <c r="G19" s="143"/>
      <c r="H19" s="143"/>
      <c r="I19" s="143"/>
    </row>
    <row r="20" spans="1:9" s="145" customFormat="1" ht="15.6">
      <c r="A20" s="146">
        <v>12010000</v>
      </c>
      <c r="B20" s="147"/>
      <c r="C20" s="148"/>
      <c r="D20" s="148"/>
      <c r="E20" s="149" t="s">
        <v>87</v>
      </c>
      <c r="F20" s="150"/>
      <c r="G20" s="151"/>
      <c r="H20" s="150"/>
      <c r="I20" s="151"/>
    </row>
    <row r="21" spans="1:9" s="145" customFormat="1" ht="15">
      <c r="A21" s="152">
        <v>12010103</v>
      </c>
      <c r="B21" s="148" t="s">
        <v>11</v>
      </c>
      <c r="C21" s="153">
        <v>31923000</v>
      </c>
      <c r="D21" s="153"/>
      <c r="E21" s="154" t="s">
        <v>88</v>
      </c>
      <c r="F21" s="155"/>
      <c r="G21" s="156">
        <v>1200000</v>
      </c>
      <c r="H21" s="155"/>
      <c r="I21" s="156"/>
    </row>
    <row r="22" spans="1:9" s="145" customFormat="1" ht="15">
      <c r="A22" s="152">
        <v>12010104</v>
      </c>
      <c r="B22" s="148" t="s">
        <v>11</v>
      </c>
      <c r="C22" s="153">
        <v>31923000</v>
      </c>
      <c r="D22" s="153"/>
      <c r="E22" s="154" t="s">
        <v>89</v>
      </c>
      <c r="F22" s="155"/>
      <c r="G22" s="156"/>
      <c r="H22" s="155"/>
      <c r="I22" s="156"/>
    </row>
    <row r="23" spans="1:9" s="145" customFormat="1" ht="15.6" thickBot="1">
      <c r="A23" s="162">
        <v>12010105</v>
      </c>
      <c r="B23" s="164" t="s">
        <v>11</v>
      </c>
      <c r="C23" s="204">
        <v>31923000</v>
      </c>
      <c r="D23" s="204"/>
      <c r="E23" s="165" t="s">
        <v>90</v>
      </c>
      <c r="F23" s="166"/>
      <c r="G23" s="175"/>
      <c r="H23" s="166"/>
      <c r="I23" s="175"/>
    </row>
    <row r="24" spans="1:9" s="145" customFormat="1" ht="16.2" thickBot="1">
      <c r="A24" s="168"/>
      <c r="B24" s="169"/>
      <c r="C24" s="170"/>
      <c r="D24" s="170"/>
      <c r="E24" s="171" t="s">
        <v>85</v>
      </c>
      <c r="F24" s="172">
        <f>SUM(F21:F23)</f>
        <v>0</v>
      </c>
      <c r="G24" s="172">
        <f t="shared" ref="G24:I24" si="3">SUM(G21:G23)</f>
        <v>1200000</v>
      </c>
      <c r="H24" s="172">
        <f t="shared" si="3"/>
        <v>0</v>
      </c>
      <c r="I24" s="172">
        <f t="shared" si="3"/>
        <v>0</v>
      </c>
    </row>
    <row r="25" spans="1:9" s="145" customFormat="1" ht="15.6">
      <c r="A25" s="139">
        <v>12010200</v>
      </c>
      <c r="B25" s="140"/>
      <c r="C25" s="141"/>
      <c r="D25" s="141"/>
      <c r="E25" s="142" t="s">
        <v>91</v>
      </c>
      <c r="F25" s="205">
        <v>0</v>
      </c>
      <c r="G25" s="206">
        <v>0</v>
      </c>
      <c r="H25" s="205"/>
      <c r="I25" s="206"/>
    </row>
    <row r="26" spans="1:9" s="145" customFormat="1" ht="30">
      <c r="A26" s="152">
        <v>12000201</v>
      </c>
      <c r="B26" s="148" t="s">
        <v>11</v>
      </c>
      <c r="C26" s="153">
        <v>31923000</v>
      </c>
      <c r="D26" s="153"/>
      <c r="E26" s="154" t="s">
        <v>92</v>
      </c>
      <c r="F26" s="155"/>
      <c r="G26" s="156"/>
      <c r="H26" s="155"/>
      <c r="I26" s="156"/>
    </row>
    <row r="27" spans="1:9" s="145" customFormat="1" ht="15.6">
      <c r="A27" s="146">
        <v>12010500</v>
      </c>
      <c r="B27" s="147"/>
      <c r="C27" s="148"/>
      <c r="D27" s="148"/>
      <c r="E27" s="149" t="s">
        <v>93</v>
      </c>
      <c r="F27" s="150">
        <v>0</v>
      </c>
      <c r="G27" s="151">
        <v>0</v>
      </c>
      <c r="H27" s="150"/>
      <c r="I27" s="151"/>
    </row>
    <row r="28" spans="1:9" s="145" customFormat="1" ht="15">
      <c r="A28" s="152">
        <v>12010501</v>
      </c>
      <c r="B28" s="148"/>
      <c r="C28" s="148"/>
      <c r="D28" s="148"/>
      <c r="E28" s="154" t="s">
        <v>94</v>
      </c>
      <c r="F28" s="155"/>
      <c r="G28" s="151"/>
      <c r="H28" s="155"/>
      <c r="I28" s="151"/>
    </row>
    <row r="29" spans="1:9" s="145" customFormat="1" ht="15.6" thickBot="1">
      <c r="A29" s="162">
        <v>12010502</v>
      </c>
      <c r="B29" s="164"/>
      <c r="C29" s="164"/>
      <c r="D29" s="164"/>
      <c r="E29" s="165" t="s">
        <v>95</v>
      </c>
      <c r="F29" s="166"/>
      <c r="G29" s="185"/>
      <c r="H29" s="166"/>
      <c r="I29" s="185"/>
    </row>
    <row r="30" spans="1:9" s="145" customFormat="1" ht="16.2" thickBot="1">
      <c r="A30" s="168"/>
      <c r="B30" s="169"/>
      <c r="C30" s="170"/>
      <c r="D30" s="170"/>
      <c r="E30" s="171" t="s">
        <v>85</v>
      </c>
      <c r="F30" s="172">
        <f>SUM(F26:F29)</f>
        <v>0</v>
      </c>
      <c r="G30" s="172">
        <f t="shared" ref="G30:I30" si="4">SUM(G26:G29)</f>
        <v>0</v>
      </c>
      <c r="H30" s="172">
        <f t="shared" si="4"/>
        <v>0</v>
      </c>
      <c r="I30" s="172">
        <f t="shared" si="4"/>
        <v>0</v>
      </c>
    </row>
    <row r="31" spans="1:9" s="145" customFormat="1" ht="15.6">
      <c r="A31" s="139">
        <v>12020000</v>
      </c>
      <c r="B31" s="140"/>
      <c r="C31" s="141"/>
      <c r="D31" s="141"/>
      <c r="E31" s="142" t="s">
        <v>96</v>
      </c>
      <c r="F31" s="143"/>
      <c r="G31" s="144"/>
      <c r="H31" s="143"/>
      <c r="I31" s="144"/>
    </row>
    <row r="32" spans="1:9" s="145" customFormat="1" ht="15.6">
      <c r="A32" s="146">
        <v>12020100</v>
      </c>
      <c r="B32" s="147"/>
      <c r="C32" s="148"/>
      <c r="D32" s="148"/>
      <c r="E32" s="149" t="s">
        <v>97</v>
      </c>
      <c r="F32" s="150"/>
      <c r="G32" s="151"/>
      <c r="H32" s="150"/>
      <c r="I32" s="151"/>
    </row>
    <row r="33" spans="1:9" s="145" customFormat="1" ht="15">
      <c r="A33" s="152">
        <v>12020102</v>
      </c>
      <c r="B33" s="148" t="s">
        <v>11</v>
      </c>
      <c r="C33" s="153">
        <v>31923000</v>
      </c>
      <c r="D33" s="153"/>
      <c r="E33" s="154" t="s">
        <v>98</v>
      </c>
      <c r="F33" s="155"/>
      <c r="G33" s="151"/>
      <c r="H33" s="155"/>
      <c r="I33" s="151"/>
    </row>
    <row r="34" spans="1:9" s="145" customFormat="1" ht="15">
      <c r="A34" s="152">
        <v>12020105</v>
      </c>
      <c r="B34" s="148" t="s">
        <v>11</v>
      </c>
      <c r="C34" s="148"/>
      <c r="D34" s="148"/>
      <c r="E34" s="154" t="s">
        <v>99</v>
      </c>
      <c r="F34" s="155"/>
      <c r="G34" s="156">
        <v>31500</v>
      </c>
      <c r="H34" s="155"/>
      <c r="I34" s="156">
        <v>31500</v>
      </c>
    </row>
    <row r="35" spans="1:9" s="145" customFormat="1" ht="15">
      <c r="A35" s="152">
        <v>12020107</v>
      </c>
      <c r="B35" s="148"/>
      <c r="C35" s="148"/>
      <c r="D35" s="148"/>
      <c r="E35" s="154" t="s">
        <v>100</v>
      </c>
      <c r="F35" s="155"/>
      <c r="G35" s="156"/>
      <c r="H35" s="155"/>
      <c r="I35" s="156"/>
    </row>
    <row r="36" spans="1:9" s="145" customFormat="1" ht="15">
      <c r="A36" s="152" t="s">
        <v>832</v>
      </c>
      <c r="B36" s="148"/>
      <c r="C36" s="148"/>
      <c r="D36" s="148"/>
      <c r="E36" s="154" t="s">
        <v>237</v>
      </c>
      <c r="F36" s="155">
        <v>838750</v>
      </c>
      <c r="G36" s="156">
        <v>1200000</v>
      </c>
      <c r="H36" s="155">
        <v>1450000</v>
      </c>
      <c r="I36" s="156">
        <v>1200000</v>
      </c>
    </row>
    <row r="37" spans="1:9" s="145" customFormat="1" ht="15">
      <c r="A37" s="152">
        <v>12020109</v>
      </c>
      <c r="B37" s="148"/>
      <c r="C37" s="153">
        <v>31923000</v>
      </c>
      <c r="D37" s="153"/>
      <c r="E37" s="154" t="s">
        <v>101</v>
      </c>
      <c r="F37" s="155"/>
      <c r="G37" s="156">
        <v>100000</v>
      </c>
      <c r="H37" s="155"/>
      <c r="I37" s="156">
        <v>100000</v>
      </c>
    </row>
    <row r="38" spans="1:9" s="145" customFormat="1" ht="15">
      <c r="A38" s="152">
        <v>12020111</v>
      </c>
      <c r="B38" s="148" t="s">
        <v>11</v>
      </c>
      <c r="C38" s="153">
        <v>31923000</v>
      </c>
      <c r="D38" s="153"/>
      <c r="E38" s="154" t="s">
        <v>102</v>
      </c>
      <c r="F38" s="155">
        <v>90000</v>
      </c>
      <c r="G38" s="156">
        <v>210000</v>
      </c>
      <c r="H38" s="155">
        <v>200000</v>
      </c>
      <c r="I38" s="156">
        <v>150000</v>
      </c>
    </row>
    <row r="39" spans="1:9" s="145" customFormat="1" ht="15">
      <c r="A39" s="152">
        <v>12020112</v>
      </c>
      <c r="B39" s="148"/>
      <c r="C39" s="153">
        <v>31923000</v>
      </c>
      <c r="D39" s="153"/>
      <c r="E39" s="154" t="s">
        <v>103</v>
      </c>
      <c r="F39" s="155"/>
      <c r="G39" s="156"/>
      <c r="H39" s="155"/>
      <c r="I39" s="156"/>
    </row>
    <row r="40" spans="1:9" s="145" customFormat="1" ht="15">
      <c r="A40" s="152">
        <v>12020113</v>
      </c>
      <c r="B40" s="148"/>
      <c r="C40" s="153">
        <v>31923000</v>
      </c>
      <c r="D40" s="153"/>
      <c r="E40" s="154" t="s">
        <v>104</v>
      </c>
      <c r="F40" s="155"/>
      <c r="G40" s="156"/>
      <c r="H40" s="155"/>
      <c r="I40" s="156"/>
    </row>
    <row r="41" spans="1:9" s="145" customFormat="1" ht="15">
      <c r="A41" s="152">
        <v>12020114</v>
      </c>
      <c r="B41" s="148" t="s">
        <v>11</v>
      </c>
      <c r="C41" s="153">
        <v>31923000</v>
      </c>
      <c r="D41" s="153"/>
      <c r="E41" s="154" t="s">
        <v>105</v>
      </c>
      <c r="F41" s="155">
        <v>45000</v>
      </c>
      <c r="G41" s="156">
        <v>200000</v>
      </c>
      <c r="H41" s="155">
        <v>150000</v>
      </c>
      <c r="I41" s="156">
        <v>200000</v>
      </c>
    </row>
    <row r="42" spans="1:9" s="145" customFormat="1" ht="15">
      <c r="A42" s="152">
        <v>12020115</v>
      </c>
      <c r="B42" s="148"/>
      <c r="C42" s="148"/>
      <c r="D42" s="148"/>
      <c r="E42" s="154" t="s">
        <v>106</v>
      </c>
      <c r="F42" s="155"/>
      <c r="G42" s="156"/>
      <c r="H42" s="155"/>
      <c r="I42" s="156"/>
    </row>
    <row r="43" spans="1:9" s="145" customFormat="1" ht="15">
      <c r="A43" s="152">
        <v>12020116</v>
      </c>
      <c r="B43" s="148" t="s">
        <v>11</v>
      </c>
      <c r="C43" s="153">
        <v>31923000</v>
      </c>
      <c r="D43" s="153"/>
      <c r="E43" s="154" t="s">
        <v>107</v>
      </c>
      <c r="F43" s="155">
        <v>37800</v>
      </c>
      <c r="G43" s="156">
        <v>42000</v>
      </c>
      <c r="H43" s="155">
        <v>30000</v>
      </c>
      <c r="I43" s="156">
        <v>42000</v>
      </c>
    </row>
    <row r="44" spans="1:9" s="145" customFormat="1" ht="15">
      <c r="A44" s="152">
        <v>12020117</v>
      </c>
      <c r="B44" s="148" t="s">
        <v>11</v>
      </c>
      <c r="C44" s="153">
        <v>31923000</v>
      </c>
      <c r="D44" s="153"/>
      <c r="E44" s="154" t="s">
        <v>108</v>
      </c>
      <c r="F44" s="155"/>
      <c r="G44" s="156">
        <v>5000</v>
      </c>
      <c r="H44" s="155">
        <v>4000</v>
      </c>
      <c r="I44" s="156">
        <v>5000</v>
      </c>
    </row>
    <row r="45" spans="1:9" s="145" customFormat="1" ht="15">
      <c r="A45" s="152">
        <v>12020118</v>
      </c>
      <c r="B45" s="148" t="s">
        <v>11</v>
      </c>
      <c r="C45" s="153">
        <v>31923000</v>
      </c>
      <c r="D45" s="153"/>
      <c r="E45" s="154" t="s">
        <v>837</v>
      </c>
      <c r="F45" s="155"/>
      <c r="G45" s="156"/>
      <c r="H45" s="155"/>
      <c r="I45" s="156"/>
    </row>
    <row r="46" spans="1:9" s="145" customFormat="1" ht="15">
      <c r="A46" s="152">
        <v>12020119</v>
      </c>
      <c r="B46" s="148"/>
      <c r="C46" s="148"/>
      <c r="D46" s="148"/>
      <c r="E46" s="154" t="s">
        <v>109</v>
      </c>
      <c r="F46" s="155"/>
      <c r="G46" s="156"/>
      <c r="H46" s="155"/>
      <c r="I46" s="156"/>
    </row>
    <row r="47" spans="1:9" s="145" customFormat="1" ht="15">
      <c r="A47" s="152">
        <v>12020120</v>
      </c>
      <c r="B47" s="148" t="s">
        <v>11</v>
      </c>
      <c r="C47" s="153">
        <v>31923000</v>
      </c>
      <c r="D47" s="153"/>
      <c r="E47" s="154" t="s">
        <v>110</v>
      </c>
      <c r="F47" s="155"/>
      <c r="G47" s="156"/>
      <c r="H47" s="155"/>
      <c r="I47" s="156"/>
    </row>
    <row r="48" spans="1:9" s="145" customFormat="1" ht="15">
      <c r="A48" s="152">
        <v>12020121</v>
      </c>
      <c r="B48" s="148" t="s">
        <v>796</v>
      </c>
      <c r="C48" s="153">
        <v>31923000</v>
      </c>
      <c r="D48" s="153"/>
      <c r="E48" s="154" t="s">
        <v>838</v>
      </c>
      <c r="F48" s="155">
        <v>2000</v>
      </c>
      <c r="G48" s="156">
        <v>5000</v>
      </c>
      <c r="H48" s="155">
        <v>5000</v>
      </c>
      <c r="I48" s="156">
        <v>5000</v>
      </c>
    </row>
    <row r="49" spans="1:9" s="145" customFormat="1" ht="15">
      <c r="A49" s="157">
        <v>12020122</v>
      </c>
      <c r="B49" s="148" t="s">
        <v>797</v>
      </c>
      <c r="C49" s="153">
        <v>31923000</v>
      </c>
      <c r="D49" s="153"/>
      <c r="E49" s="158" t="s">
        <v>839</v>
      </c>
      <c r="F49" s="159"/>
      <c r="G49" s="156">
        <v>200000</v>
      </c>
      <c r="H49" s="159"/>
      <c r="I49" s="156">
        <v>200000</v>
      </c>
    </row>
    <row r="50" spans="1:9" s="145" customFormat="1" ht="15">
      <c r="A50" s="157">
        <v>12020123</v>
      </c>
      <c r="B50" s="148" t="s">
        <v>798</v>
      </c>
      <c r="C50" s="153">
        <v>31923000</v>
      </c>
      <c r="D50" s="153"/>
      <c r="E50" s="158" t="s">
        <v>111</v>
      </c>
      <c r="F50" s="159"/>
      <c r="G50" s="156"/>
      <c r="H50" s="159"/>
      <c r="I50" s="156"/>
    </row>
    <row r="51" spans="1:9" s="145" customFormat="1" ht="15">
      <c r="A51" s="157">
        <v>12020124</v>
      </c>
      <c r="B51" s="148" t="s">
        <v>799</v>
      </c>
      <c r="C51" s="153">
        <v>31923000</v>
      </c>
      <c r="D51" s="153"/>
      <c r="E51" s="158" t="s">
        <v>112</v>
      </c>
      <c r="F51" s="159">
        <v>76900</v>
      </c>
      <c r="G51" s="156">
        <v>100000</v>
      </c>
      <c r="H51" s="159">
        <v>85000</v>
      </c>
      <c r="I51" s="156">
        <v>500000</v>
      </c>
    </row>
    <row r="52" spans="1:9" s="145" customFormat="1" ht="15">
      <c r="A52" s="157">
        <v>12020125</v>
      </c>
      <c r="B52" s="148" t="s">
        <v>800</v>
      </c>
      <c r="C52" s="153">
        <v>31923000</v>
      </c>
      <c r="D52" s="153"/>
      <c r="E52" s="158" t="s">
        <v>113</v>
      </c>
      <c r="F52" s="159"/>
      <c r="G52" s="156"/>
      <c r="H52" s="159"/>
      <c r="I52" s="156"/>
    </row>
    <row r="53" spans="1:9" s="145" customFormat="1" ht="15">
      <c r="A53" s="157">
        <v>12020126</v>
      </c>
      <c r="B53" s="148" t="s">
        <v>801</v>
      </c>
      <c r="C53" s="153">
        <v>31923000</v>
      </c>
      <c r="D53" s="153"/>
      <c r="E53" s="158" t="s">
        <v>114</v>
      </c>
      <c r="F53" s="159"/>
      <c r="G53" s="156">
        <v>500000</v>
      </c>
      <c r="H53" s="159"/>
      <c r="I53" s="156"/>
    </row>
    <row r="54" spans="1:9" s="145" customFormat="1" ht="15">
      <c r="A54" s="157">
        <v>12020128</v>
      </c>
      <c r="B54" s="160"/>
      <c r="C54" s="160"/>
      <c r="D54" s="160"/>
      <c r="E54" s="158" t="s">
        <v>115</v>
      </c>
      <c r="F54" s="159"/>
      <c r="G54" s="156"/>
      <c r="H54" s="159"/>
      <c r="I54" s="156"/>
    </row>
    <row r="55" spans="1:9" s="145" customFormat="1" ht="15">
      <c r="A55" s="157">
        <v>12020130</v>
      </c>
      <c r="B55" s="148" t="s">
        <v>11</v>
      </c>
      <c r="C55" s="153">
        <v>31923000</v>
      </c>
      <c r="D55" s="153"/>
      <c r="E55" s="158" t="s">
        <v>833</v>
      </c>
      <c r="F55" s="159"/>
      <c r="G55" s="156"/>
      <c r="H55" s="159"/>
      <c r="I55" s="156"/>
    </row>
    <row r="56" spans="1:9" s="145" customFormat="1" ht="15">
      <c r="A56" s="157">
        <v>12020131</v>
      </c>
      <c r="B56" s="160"/>
      <c r="C56" s="160"/>
      <c r="D56" s="160"/>
      <c r="E56" s="158" t="s">
        <v>116</v>
      </c>
      <c r="F56" s="159"/>
      <c r="G56" s="156"/>
      <c r="H56" s="159"/>
      <c r="I56" s="156"/>
    </row>
    <row r="57" spans="1:9" s="145" customFormat="1" ht="15">
      <c r="A57" s="157">
        <v>12020137</v>
      </c>
      <c r="B57" s="148" t="s">
        <v>11</v>
      </c>
      <c r="C57" s="153">
        <v>31923000</v>
      </c>
      <c r="D57" s="153"/>
      <c r="E57" s="158" t="s">
        <v>117</v>
      </c>
      <c r="F57" s="159">
        <v>57000</v>
      </c>
      <c r="G57" s="156">
        <v>210000</v>
      </c>
      <c r="H57" s="159">
        <v>250000</v>
      </c>
      <c r="I57" s="156">
        <v>210000</v>
      </c>
    </row>
    <row r="58" spans="1:9" s="145" customFormat="1" ht="15">
      <c r="A58" s="152">
        <v>12020138</v>
      </c>
      <c r="B58" s="148" t="s">
        <v>11</v>
      </c>
      <c r="C58" s="153">
        <v>31923000</v>
      </c>
      <c r="D58" s="153"/>
      <c r="E58" s="154" t="s">
        <v>118</v>
      </c>
      <c r="F58" s="155">
        <v>5000</v>
      </c>
      <c r="G58" s="156">
        <v>500000</v>
      </c>
      <c r="H58" s="155">
        <v>610000</v>
      </c>
      <c r="I58" s="156">
        <v>500000</v>
      </c>
    </row>
    <row r="59" spans="1:9" s="145" customFormat="1" ht="15">
      <c r="A59" s="152">
        <v>12020139</v>
      </c>
      <c r="B59" s="148" t="s">
        <v>796</v>
      </c>
      <c r="C59" s="153">
        <v>31923000</v>
      </c>
      <c r="D59" s="153"/>
      <c r="E59" s="154" t="s">
        <v>119</v>
      </c>
      <c r="F59" s="155"/>
      <c r="G59" s="161"/>
      <c r="H59" s="155"/>
      <c r="I59" s="161"/>
    </row>
    <row r="60" spans="1:9" s="145" customFormat="1" ht="15">
      <c r="A60" s="152">
        <v>12020140</v>
      </c>
      <c r="B60" s="148" t="s">
        <v>797</v>
      </c>
      <c r="C60" s="153">
        <v>31923000</v>
      </c>
      <c r="D60" s="153"/>
      <c r="E60" s="154" t="s">
        <v>120</v>
      </c>
      <c r="F60" s="155"/>
      <c r="G60" s="161"/>
      <c r="H60" s="155"/>
      <c r="I60" s="161"/>
    </row>
    <row r="61" spans="1:9" s="145" customFormat="1" ht="15">
      <c r="A61" s="152">
        <v>12020141</v>
      </c>
      <c r="B61" s="148"/>
      <c r="C61" s="153">
        <v>31923000</v>
      </c>
      <c r="D61" s="153"/>
      <c r="E61" s="154" t="s">
        <v>834</v>
      </c>
      <c r="F61" s="155"/>
      <c r="G61" s="161"/>
      <c r="H61" s="155"/>
      <c r="I61" s="161"/>
    </row>
    <row r="62" spans="1:9" s="145" customFormat="1" ht="15">
      <c r="A62" s="152">
        <v>12020142</v>
      </c>
      <c r="B62" s="148" t="s">
        <v>11</v>
      </c>
      <c r="C62" s="148"/>
      <c r="D62" s="148"/>
      <c r="E62" s="154" t="s">
        <v>121</v>
      </c>
      <c r="F62" s="155"/>
      <c r="G62" s="161">
        <v>100000</v>
      </c>
      <c r="H62" s="155"/>
      <c r="I62" s="161">
        <v>100000</v>
      </c>
    </row>
    <row r="63" spans="1:9" s="145" customFormat="1" ht="15">
      <c r="A63" s="152">
        <v>12020143</v>
      </c>
      <c r="B63" s="148" t="s">
        <v>11</v>
      </c>
      <c r="C63" s="153">
        <v>31923000</v>
      </c>
      <c r="D63" s="153"/>
      <c r="E63" s="154" t="s">
        <v>122</v>
      </c>
      <c r="F63" s="155"/>
      <c r="G63" s="161">
        <v>50000</v>
      </c>
      <c r="H63" s="155"/>
      <c r="I63" s="161">
        <v>50000</v>
      </c>
    </row>
    <row r="64" spans="1:9" s="145" customFormat="1" ht="15">
      <c r="A64" s="152">
        <v>12020144</v>
      </c>
      <c r="B64" s="148" t="s">
        <v>11</v>
      </c>
      <c r="C64" s="148"/>
      <c r="D64" s="148"/>
      <c r="E64" s="154" t="s">
        <v>123</v>
      </c>
      <c r="F64" s="155"/>
      <c r="G64" s="161"/>
      <c r="H64" s="155"/>
      <c r="I64" s="161"/>
    </row>
    <row r="65" spans="1:9" s="145" customFormat="1" ht="15">
      <c r="A65" s="152">
        <v>12020145</v>
      </c>
      <c r="B65" s="148" t="s">
        <v>11</v>
      </c>
      <c r="C65" s="153">
        <v>31923000</v>
      </c>
      <c r="D65" s="153"/>
      <c r="E65" s="154" t="s">
        <v>124</v>
      </c>
      <c r="F65" s="155">
        <v>90000</v>
      </c>
      <c r="G65" s="161">
        <v>250000</v>
      </c>
      <c r="H65" s="155">
        <v>250000</v>
      </c>
      <c r="I65" s="161">
        <v>250000</v>
      </c>
    </row>
    <row r="66" spans="1:9" s="145" customFormat="1" ht="15">
      <c r="A66" s="152">
        <v>12020146</v>
      </c>
      <c r="B66" s="148"/>
      <c r="C66" s="148"/>
      <c r="D66" s="148"/>
      <c r="E66" s="154" t="s">
        <v>125</v>
      </c>
      <c r="F66" s="155"/>
      <c r="G66" s="151"/>
      <c r="H66" s="155"/>
      <c r="I66" s="151"/>
    </row>
    <row r="67" spans="1:9" s="145" customFormat="1" ht="15">
      <c r="A67" s="152">
        <v>12020147</v>
      </c>
      <c r="B67" s="148"/>
      <c r="C67" s="148"/>
      <c r="D67" s="148"/>
      <c r="E67" s="154" t="s">
        <v>126</v>
      </c>
      <c r="F67" s="155"/>
      <c r="G67" s="151"/>
      <c r="H67" s="155"/>
      <c r="I67" s="151"/>
    </row>
    <row r="68" spans="1:9" s="145" customFormat="1" ht="15">
      <c r="A68" s="152">
        <v>12020148</v>
      </c>
      <c r="B68" s="148"/>
      <c r="C68" s="148"/>
      <c r="D68" s="148"/>
      <c r="E68" s="154" t="s">
        <v>127</v>
      </c>
      <c r="F68" s="155"/>
      <c r="G68" s="151"/>
      <c r="H68" s="155"/>
      <c r="I68" s="151"/>
    </row>
    <row r="69" spans="1:9" s="145" customFormat="1" ht="15">
      <c r="A69" s="152">
        <v>12020149</v>
      </c>
      <c r="B69" s="148" t="s">
        <v>11</v>
      </c>
      <c r="C69" s="148"/>
      <c r="D69" s="148"/>
      <c r="E69" s="154" t="s">
        <v>128</v>
      </c>
      <c r="F69" s="155"/>
      <c r="G69" s="161">
        <v>100000</v>
      </c>
      <c r="H69" s="155">
        <v>120000</v>
      </c>
      <c r="I69" s="161">
        <v>100000</v>
      </c>
    </row>
    <row r="70" spans="1:9" s="145" customFormat="1" ht="15">
      <c r="A70" s="152">
        <v>12020150</v>
      </c>
      <c r="B70" s="148" t="s">
        <v>11</v>
      </c>
      <c r="C70" s="148"/>
      <c r="D70" s="148"/>
      <c r="E70" s="154" t="s">
        <v>129</v>
      </c>
      <c r="F70" s="155"/>
      <c r="G70" s="161"/>
      <c r="H70" s="155"/>
      <c r="I70" s="161"/>
    </row>
    <row r="71" spans="1:9" s="145" customFormat="1" ht="15">
      <c r="A71" s="152">
        <v>12020151</v>
      </c>
      <c r="B71" s="148" t="s">
        <v>11</v>
      </c>
      <c r="C71" s="148"/>
      <c r="D71" s="148"/>
      <c r="E71" s="154" t="s">
        <v>130</v>
      </c>
      <c r="F71" s="155"/>
      <c r="G71" s="161"/>
      <c r="H71" s="155"/>
      <c r="I71" s="161"/>
    </row>
    <row r="72" spans="1:9" s="145" customFormat="1" ht="15">
      <c r="A72" s="152">
        <v>12020152</v>
      </c>
      <c r="B72" s="148" t="s">
        <v>11</v>
      </c>
      <c r="C72" s="148"/>
      <c r="D72" s="148"/>
      <c r="E72" s="154" t="s">
        <v>131</v>
      </c>
      <c r="F72" s="155"/>
      <c r="G72" s="161">
        <v>10500</v>
      </c>
      <c r="H72" s="155">
        <v>0</v>
      </c>
      <c r="I72" s="161">
        <v>10500</v>
      </c>
    </row>
    <row r="73" spans="1:9" s="145" customFormat="1" ht="15">
      <c r="A73" s="152">
        <v>12020154</v>
      </c>
      <c r="B73" s="148" t="s">
        <v>11</v>
      </c>
      <c r="C73" s="153">
        <v>31923000</v>
      </c>
      <c r="D73" s="153"/>
      <c r="E73" s="154" t="s">
        <v>132</v>
      </c>
      <c r="F73" s="155"/>
      <c r="G73" s="161">
        <v>10500</v>
      </c>
      <c r="H73" s="155">
        <v>0</v>
      </c>
      <c r="I73" s="161">
        <v>10500</v>
      </c>
    </row>
    <row r="74" spans="1:9" s="145" customFormat="1" ht="15">
      <c r="A74" s="152">
        <v>12020155</v>
      </c>
      <c r="B74" s="148" t="s">
        <v>11</v>
      </c>
      <c r="C74" s="153">
        <v>31923000</v>
      </c>
      <c r="D74" s="153"/>
      <c r="E74" s="154" t="s">
        <v>133</v>
      </c>
      <c r="F74" s="155">
        <v>23000</v>
      </c>
      <c r="G74" s="161">
        <v>35000</v>
      </c>
      <c r="H74" s="155">
        <v>40000</v>
      </c>
      <c r="I74" s="161">
        <v>35000</v>
      </c>
    </row>
    <row r="75" spans="1:9" s="145" customFormat="1" ht="15">
      <c r="A75" s="152">
        <v>12020156</v>
      </c>
      <c r="B75" s="148" t="s">
        <v>11</v>
      </c>
      <c r="C75" s="153">
        <v>31923000</v>
      </c>
      <c r="D75" s="153"/>
      <c r="E75" s="154" t="s">
        <v>134</v>
      </c>
      <c r="F75" s="155"/>
      <c r="G75" s="161"/>
      <c r="H75" s="155"/>
      <c r="I75" s="161"/>
    </row>
    <row r="76" spans="1:9" s="145" customFormat="1" ht="15">
      <c r="A76" s="152">
        <v>12020157</v>
      </c>
      <c r="B76" s="148" t="s">
        <v>11</v>
      </c>
      <c r="C76" s="153">
        <v>31923000</v>
      </c>
      <c r="D76" s="153"/>
      <c r="E76" s="154" t="s">
        <v>135</v>
      </c>
      <c r="F76" s="155"/>
      <c r="G76" s="161">
        <v>5000</v>
      </c>
      <c r="H76" s="155">
        <v>5000</v>
      </c>
      <c r="I76" s="161">
        <v>5000</v>
      </c>
    </row>
    <row r="77" spans="1:9" s="145" customFormat="1" ht="30">
      <c r="A77" s="152">
        <v>12020158</v>
      </c>
      <c r="B77" s="148"/>
      <c r="C77" s="153">
        <v>31923000</v>
      </c>
      <c r="D77" s="153"/>
      <c r="E77" s="154" t="s">
        <v>136</v>
      </c>
      <c r="F77" s="155">
        <v>20000</v>
      </c>
      <c r="G77" s="161">
        <v>35000</v>
      </c>
      <c r="H77" s="155">
        <v>40000</v>
      </c>
      <c r="I77" s="161">
        <v>35000</v>
      </c>
    </row>
    <row r="78" spans="1:9" s="145" customFormat="1" ht="15">
      <c r="A78" s="152">
        <v>12020159</v>
      </c>
      <c r="B78" s="148" t="s">
        <v>11</v>
      </c>
      <c r="C78" s="153">
        <v>31923000</v>
      </c>
      <c r="D78" s="153"/>
      <c r="E78" s="154" t="s">
        <v>137</v>
      </c>
      <c r="F78" s="155">
        <v>10000</v>
      </c>
      <c r="G78" s="161">
        <v>55000</v>
      </c>
      <c r="H78" s="155">
        <v>60000</v>
      </c>
      <c r="I78" s="161">
        <v>55000</v>
      </c>
    </row>
    <row r="79" spans="1:9" s="145" customFormat="1" ht="30">
      <c r="A79" s="152">
        <v>12020160</v>
      </c>
      <c r="B79" s="148" t="s">
        <v>11</v>
      </c>
      <c r="C79" s="148"/>
      <c r="D79" s="148"/>
      <c r="E79" s="154" t="s">
        <v>138</v>
      </c>
      <c r="F79" s="155"/>
      <c r="G79" s="161"/>
      <c r="H79" s="155"/>
      <c r="I79" s="161"/>
    </row>
    <row r="80" spans="1:9" s="145" customFormat="1" ht="15">
      <c r="A80" s="152">
        <v>12020161</v>
      </c>
      <c r="B80" s="148" t="s">
        <v>11</v>
      </c>
      <c r="C80" s="148"/>
      <c r="D80" s="148"/>
      <c r="E80" s="154" t="s">
        <v>139</v>
      </c>
      <c r="F80" s="155">
        <v>30000</v>
      </c>
      <c r="G80" s="161">
        <v>60000</v>
      </c>
      <c r="H80" s="155">
        <v>50000</v>
      </c>
      <c r="I80" s="161">
        <v>60000</v>
      </c>
    </row>
    <row r="81" spans="1:9" s="145" customFormat="1" ht="15">
      <c r="A81" s="152">
        <v>12020162</v>
      </c>
      <c r="B81" s="148"/>
      <c r="C81" s="153">
        <v>31923000</v>
      </c>
      <c r="D81" s="153"/>
      <c r="E81" s="154" t="s">
        <v>140</v>
      </c>
      <c r="F81" s="155"/>
      <c r="G81" s="161"/>
      <c r="H81" s="155"/>
      <c r="I81" s="161"/>
    </row>
    <row r="82" spans="1:9" s="145" customFormat="1" ht="15">
      <c r="A82" s="152">
        <v>12020163</v>
      </c>
      <c r="B82" s="148" t="s">
        <v>11</v>
      </c>
      <c r="C82" s="153">
        <v>31923000</v>
      </c>
      <c r="D82" s="153"/>
      <c r="E82" s="154" t="s">
        <v>141</v>
      </c>
      <c r="F82" s="155">
        <v>2000</v>
      </c>
      <c r="G82" s="161">
        <v>25000</v>
      </c>
      <c r="H82" s="155">
        <v>5000</v>
      </c>
      <c r="I82" s="161">
        <v>25000</v>
      </c>
    </row>
    <row r="83" spans="1:9" s="145" customFormat="1" ht="15">
      <c r="A83" s="152">
        <v>12020164</v>
      </c>
      <c r="B83" s="148" t="s">
        <v>11</v>
      </c>
      <c r="C83" s="148"/>
      <c r="D83" s="148"/>
      <c r="E83" s="154" t="s">
        <v>142</v>
      </c>
      <c r="F83" s="155"/>
      <c r="G83" s="161"/>
      <c r="H83" s="155"/>
      <c r="I83" s="161"/>
    </row>
    <row r="84" spans="1:9" s="145" customFormat="1" ht="15">
      <c r="A84" s="152">
        <v>12020165</v>
      </c>
      <c r="B84" s="148"/>
      <c r="C84" s="148"/>
      <c r="D84" s="148"/>
      <c r="E84" s="154" t="s">
        <v>143</v>
      </c>
      <c r="F84" s="155">
        <v>3000</v>
      </c>
      <c r="G84" s="161">
        <v>20000</v>
      </c>
      <c r="H84" s="155">
        <v>4000</v>
      </c>
      <c r="I84" s="161">
        <v>20000</v>
      </c>
    </row>
    <row r="85" spans="1:9" s="145" customFormat="1" ht="15">
      <c r="A85" s="152">
        <v>12020166</v>
      </c>
      <c r="B85" s="148" t="s">
        <v>11</v>
      </c>
      <c r="C85" s="153">
        <v>31923000</v>
      </c>
      <c r="D85" s="153"/>
      <c r="E85" s="154" t="s">
        <v>144</v>
      </c>
      <c r="F85" s="155"/>
      <c r="G85" s="161">
        <v>15000</v>
      </c>
      <c r="H85" s="155">
        <v>0</v>
      </c>
      <c r="I85" s="161">
        <v>15000</v>
      </c>
    </row>
    <row r="86" spans="1:9" s="145" customFormat="1" ht="15">
      <c r="A86" s="152">
        <v>12020167</v>
      </c>
      <c r="B86" s="148" t="s">
        <v>11</v>
      </c>
      <c r="C86" s="153">
        <v>31923000</v>
      </c>
      <c r="D86" s="153"/>
      <c r="E86" s="154" t="s">
        <v>145</v>
      </c>
      <c r="F86" s="155">
        <v>2000</v>
      </c>
      <c r="G86" s="161">
        <v>15000</v>
      </c>
      <c r="H86" s="155">
        <v>3000</v>
      </c>
      <c r="I86" s="161">
        <v>15000</v>
      </c>
    </row>
    <row r="87" spans="1:9" s="145" customFormat="1" ht="15">
      <c r="A87" s="152">
        <v>12020168</v>
      </c>
      <c r="B87" s="148" t="s">
        <v>11</v>
      </c>
      <c r="C87" s="153">
        <v>31923000</v>
      </c>
      <c r="D87" s="153"/>
      <c r="E87" s="154" t="s">
        <v>146</v>
      </c>
      <c r="F87" s="155"/>
      <c r="G87" s="161"/>
      <c r="H87" s="155"/>
      <c r="I87" s="161"/>
    </row>
    <row r="88" spans="1:9" s="145" customFormat="1" ht="15">
      <c r="A88" s="152">
        <v>12020169</v>
      </c>
      <c r="B88" s="148" t="s">
        <v>11</v>
      </c>
      <c r="C88" s="153">
        <v>31923000</v>
      </c>
      <c r="D88" s="153"/>
      <c r="E88" s="154" t="s">
        <v>147</v>
      </c>
      <c r="F88" s="155"/>
      <c r="G88" s="161"/>
      <c r="H88" s="155"/>
      <c r="I88" s="161"/>
    </row>
    <row r="89" spans="1:9" s="145" customFormat="1" ht="15">
      <c r="A89" s="152">
        <v>12020170</v>
      </c>
      <c r="B89" s="148"/>
      <c r="C89" s="148"/>
      <c r="D89" s="148"/>
      <c r="E89" s="154" t="s">
        <v>835</v>
      </c>
      <c r="F89" s="155">
        <v>25000</v>
      </c>
      <c r="G89" s="161">
        <v>60000</v>
      </c>
      <c r="H89" s="155">
        <v>30000</v>
      </c>
      <c r="I89" s="161">
        <v>60000</v>
      </c>
    </row>
    <row r="90" spans="1:9" s="145" customFormat="1" ht="15">
      <c r="A90" s="152">
        <v>12020171</v>
      </c>
      <c r="B90" s="148" t="s">
        <v>11</v>
      </c>
      <c r="C90" s="153">
        <v>31923000</v>
      </c>
      <c r="D90" s="153"/>
      <c r="E90" s="154" t="s">
        <v>148</v>
      </c>
      <c r="F90" s="155"/>
      <c r="G90" s="161"/>
      <c r="H90" s="155"/>
      <c r="I90" s="161"/>
    </row>
    <row r="91" spans="1:9" s="145" customFormat="1" ht="15">
      <c r="A91" s="152">
        <v>12020172</v>
      </c>
      <c r="B91" s="148"/>
      <c r="C91" s="148"/>
      <c r="D91" s="148"/>
      <c r="E91" s="154" t="s">
        <v>149</v>
      </c>
      <c r="F91" s="155"/>
      <c r="G91" s="161"/>
      <c r="H91" s="155"/>
      <c r="I91" s="161"/>
    </row>
    <row r="92" spans="1:9" s="145" customFormat="1" ht="15">
      <c r="A92" s="152">
        <v>12020173</v>
      </c>
      <c r="B92" s="148"/>
      <c r="C92" s="153">
        <v>31923000</v>
      </c>
      <c r="D92" s="153"/>
      <c r="E92" s="154" t="s">
        <v>150</v>
      </c>
      <c r="F92" s="155"/>
      <c r="G92" s="161"/>
      <c r="H92" s="155"/>
      <c r="I92" s="161"/>
    </row>
    <row r="93" spans="1:9" s="145" customFormat="1" ht="15">
      <c r="A93" s="152">
        <v>12020174</v>
      </c>
      <c r="B93" s="148" t="s">
        <v>11</v>
      </c>
      <c r="C93" s="153">
        <v>31923000</v>
      </c>
      <c r="D93" s="153"/>
      <c r="E93" s="154" t="s">
        <v>151</v>
      </c>
      <c r="F93" s="155"/>
      <c r="G93" s="161"/>
      <c r="H93" s="155"/>
      <c r="I93" s="161"/>
    </row>
    <row r="94" spans="1:9" s="145" customFormat="1" ht="30">
      <c r="A94" s="152">
        <v>12020175</v>
      </c>
      <c r="B94" s="148"/>
      <c r="C94" s="148"/>
      <c r="D94" s="148"/>
      <c r="E94" s="154" t="s">
        <v>836</v>
      </c>
      <c r="F94" s="155"/>
      <c r="G94" s="161"/>
      <c r="H94" s="155"/>
      <c r="I94" s="161"/>
    </row>
    <row r="95" spans="1:9" s="145" customFormat="1" ht="15">
      <c r="A95" s="152">
        <v>12020176</v>
      </c>
      <c r="B95" s="148" t="s">
        <v>11</v>
      </c>
      <c r="C95" s="153">
        <v>31923000</v>
      </c>
      <c r="D95" s="153"/>
      <c r="E95" s="154" t="s">
        <v>152</v>
      </c>
      <c r="F95" s="155">
        <v>15000</v>
      </c>
      <c r="G95" s="161">
        <v>25000</v>
      </c>
      <c r="H95" s="155">
        <v>20000</v>
      </c>
      <c r="I95" s="161">
        <v>25000</v>
      </c>
    </row>
    <row r="96" spans="1:9" s="145" customFormat="1" ht="15">
      <c r="A96" s="152">
        <v>12020177</v>
      </c>
      <c r="B96" s="148" t="s">
        <v>11</v>
      </c>
      <c r="C96" s="153">
        <v>31923000</v>
      </c>
      <c r="D96" s="153"/>
      <c r="E96" s="154" t="s">
        <v>153</v>
      </c>
      <c r="F96" s="155"/>
      <c r="G96" s="161"/>
      <c r="H96" s="155"/>
      <c r="I96" s="161"/>
    </row>
    <row r="97" spans="1:9" s="145" customFormat="1" ht="15">
      <c r="A97" s="152">
        <v>12020178</v>
      </c>
      <c r="B97" s="148"/>
      <c r="C97" s="153">
        <v>31923000</v>
      </c>
      <c r="D97" s="153"/>
      <c r="E97" s="154" t="s">
        <v>154</v>
      </c>
      <c r="F97" s="155">
        <v>20000</v>
      </c>
      <c r="G97" s="161">
        <v>120000</v>
      </c>
      <c r="H97" s="155">
        <v>30000</v>
      </c>
      <c r="I97" s="161">
        <v>120000</v>
      </c>
    </row>
    <row r="98" spans="1:9" s="145" customFormat="1" ht="15">
      <c r="A98" s="152">
        <v>12020179</v>
      </c>
      <c r="B98" s="148" t="s">
        <v>11</v>
      </c>
      <c r="C98" s="153">
        <v>31923000</v>
      </c>
      <c r="D98" s="153"/>
      <c r="E98" s="154" t="s">
        <v>155</v>
      </c>
      <c r="F98" s="155"/>
      <c r="G98" s="161">
        <v>25000</v>
      </c>
      <c r="H98" s="155"/>
      <c r="I98" s="161">
        <v>25000</v>
      </c>
    </row>
    <row r="99" spans="1:9" s="145" customFormat="1" ht="15">
      <c r="A99" s="152">
        <v>12020180</v>
      </c>
      <c r="B99" s="148" t="s">
        <v>11</v>
      </c>
      <c r="C99" s="153">
        <v>31923000</v>
      </c>
      <c r="D99" s="153"/>
      <c r="E99" s="154" t="s">
        <v>156</v>
      </c>
      <c r="F99" s="155">
        <v>2000</v>
      </c>
      <c r="G99" s="161">
        <v>35000</v>
      </c>
      <c r="H99" s="155">
        <v>3000</v>
      </c>
      <c r="I99" s="161">
        <v>35000</v>
      </c>
    </row>
    <row r="100" spans="1:9" s="145" customFormat="1" ht="15">
      <c r="A100" s="152">
        <v>12020181</v>
      </c>
      <c r="B100" s="148" t="s">
        <v>11</v>
      </c>
      <c r="C100" s="153">
        <v>31923000</v>
      </c>
      <c r="D100" s="153"/>
      <c r="E100" s="154" t="s">
        <v>157</v>
      </c>
      <c r="F100" s="155"/>
      <c r="G100" s="161"/>
      <c r="H100" s="155"/>
      <c r="I100" s="161"/>
    </row>
    <row r="101" spans="1:9" s="145" customFormat="1" ht="30">
      <c r="A101" s="152">
        <v>12020182</v>
      </c>
      <c r="B101" s="148"/>
      <c r="C101" s="153">
        <v>31923000</v>
      </c>
      <c r="D101" s="153"/>
      <c r="E101" s="154" t="s">
        <v>158</v>
      </c>
      <c r="F101" s="155"/>
      <c r="G101" s="161">
        <v>30000</v>
      </c>
      <c r="H101" s="155">
        <v>25000</v>
      </c>
      <c r="I101" s="161">
        <v>30000</v>
      </c>
    </row>
    <row r="102" spans="1:9" s="145" customFormat="1" ht="15">
      <c r="A102" s="152">
        <v>12020183</v>
      </c>
      <c r="B102" s="148" t="s">
        <v>11</v>
      </c>
      <c r="C102" s="153">
        <v>31923000</v>
      </c>
      <c r="D102" s="153"/>
      <c r="E102" s="154" t="s">
        <v>159</v>
      </c>
      <c r="F102" s="155"/>
      <c r="G102" s="161"/>
      <c r="H102" s="155"/>
      <c r="I102" s="161"/>
    </row>
    <row r="103" spans="1:9" s="145" customFormat="1" ht="15">
      <c r="A103" s="152">
        <v>12020184</v>
      </c>
      <c r="B103" s="148"/>
      <c r="C103" s="153"/>
      <c r="D103" s="153"/>
      <c r="E103" s="154" t="s">
        <v>160</v>
      </c>
      <c r="F103" s="155"/>
      <c r="G103" s="161"/>
      <c r="H103" s="155"/>
      <c r="I103" s="161"/>
    </row>
    <row r="104" spans="1:9" s="145" customFormat="1" ht="15">
      <c r="A104" s="152">
        <v>12020185</v>
      </c>
      <c r="B104" s="148" t="s">
        <v>11</v>
      </c>
      <c r="C104" s="153"/>
      <c r="D104" s="153"/>
      <c r="E104" s="154" t="s">
        <v>161</v>
      </c>
      <c r="F104" s="155"/>
      <c r="G104" s="161"/>
      <c r="H104" s="155"/>
      <c r="I104" s="161">
        <v>50000</v>
      </c>
    </row>
    <row r="105" spans="1:9" s="145" customFormat="1" ht="15">
      <c r="A105" s="152">
        <v>12020186</v>
      </c>
      <c r="B105" s="148"/>
      <c r="C105" s="153">
        <v>31923000</v>
      </c>
      <c r="D105" s="153"/>
      <c r="E105" s="154" t="s">
        <v>162</v>
      </c>
      <c r="F105" s="155">
        <v>70000</v>
      </c>
      <c r="G105" s="161">
        <v>110000</v>
      </c>
      <c r="H105" s="155">
        <v>100000</v>
      </c>
      <c r="I105" s="161">
        <v>110000</v>
      </c>
    </row>
    <row r="106" spans="1:9" s="145" customFormat="1" ht="15">
      <c r="A106" s="152">
        <v>12020187</v>
      </c>
      <c r="B106" s="148"/>
      <c r="C106" s="153">
        <v>31923000</v>
      </c>
      <c r="D106" s="153"/>
      <c r="E106" s="154" t="s">
        <v>163</v>
      </c>
      <c r="F106" s="155"/>
      <c r="G106" s="161"/>
      <c r="H106" s="155"/>
      <c r="I106" s="161"/>
    </row>
    <row r="107" spans="1:9" s="145" customFormat="1" ht="15">
      <c r="A107" s="152">
        <v>12020188</v>
      </c>
      <c r="B107" s="148" t="s">
        <v>11</v>
      </c>
      <c r="C107" s="153">
        <v>31923000</v>
      </c>
      <c r="D107" s="153"/>
      <c r="E107" s="154" t="s">
        <v>164</v>
      </c>
      <c r="F107" s="155"/>
      <c r="G107" s="161"/>
      <c r="H107" s="155"/>
      <c r="I107" s="161"/>
    </row>
    <row r="108" spans="1:9" s="145" customFormat="1" ht="15">
      <c r="A108" s="152">
        <v>12020189</v>
      </c>
      <c r="B108" s="148" t="s">
        <v>11</v>
      </c>
      <c r="C108" s="153">
        <v>31923000</v>
      </c>
      <c r="D108" s="153"/>
      <c r="E108" s="154" t="s">
        <v>165</v>
      </c>
      <c r="F108" s="155"/>
      <c r="G108" s="161"/>
      <c r="H108" s="155"/>
      <c r="I108" s="161"/>
    </row>
    <row r="109" spans="1:9" s="145" customFormat="1" ht="15">
      <c r="A109" s="152">
        <v>12020190</v>
      </c>
      <c r="B109" s="148" t="s">
        <v>11</v>
      </c>
      <c r="C109" s="148"/>
      <c r="D109" s="148"/>
      <c r="E109" s="154" t="s">
        <v>166</v>
      </c>
      <c r="F109" s="155"/>
      <c r="G109" s="161"/>
      <c r="H109" s="155"/>
      <c r="I109" s="161"/>
    </row>
    <row r="110" spans="1:9" s="145" customFormat="1" ht="15">
      <c r="A110" s="152">
        <v>12020191</v>
      </c>
      <c r="B110" s="148" t="s">
        <v>11</v>
      </c>
      <c r="C110" s="148"/>
      <c r="D110" s="148"/>
      <c r="E110" s="154" t="s">
        <v>167</v>
      </c>
      <c r="F110" s="155"/>
      <c r="G110" s="161"/>
      <c r="H110" s="155"/>
      <c r="I110" s="161"/>
    </row>
    <row r="111" spans="1:9" s="145" customFormat="1" ht="15">
      <c r="A111" s="152">
        <v>12020192</v>
      </c>
      <c r="B111" s="148"/>
      <c r="C111" s="148"/>
      <c r="D111" s="148"/>
      <c r="E111" s="154" t="s">
        <v>168</v>
      </c>
      <c r="F111" s="155"/>
      <c r="G111" s="161">
        <v>15000</v>
      </c>
      <c r="H111" s="155"/>
      <c r="I111" s="161">
        <v>15000</v>
      </c>
    </row>
    <row r="112" spans="1:9" s="145" customFormat="1" ht="15">
      <c r="A112" s="152">
        <v>12020193</v>
      </c>
      <c r="B112" s="148" t="s">
        <v>11</v>
      </c>
      <c r="C112" s="153">
        <v>31923000</v>
      </c>
      <c r="D112" s="153"/>
      <c r="E112" s="154" t="s">
        <v>169</v>
      </c>
      <c r="F112" s="155">
        <v>500</v>
      </c>
      <c r="G112" s="161">
        <v>15000</v>
      </c>
      <c r="H112" s="155">
        <v>2000</v>
      </c>
      <c r="I112" s="161">
        <v>15000</v>
      </c>
    </row>
    <row r="113" spans="1:9" s="145" customFormat="1" ht="15">
      <c r="A113" s="152">
        <v>12020194</v>
      </c>
      <c r="B113" s="148" t="s">
        <v>11</v>
      </c>
      <c r="C113" s="153">
        <v>31923000</v>
      </c>
      <c r="D113" s="153"/>
      <c r="E113" s="154" t="s">
        <v>170</v>
      </c>
      <c r="F113" s="155">
        <v>2300</v>
      </c>
      <c r="G113" s="161">
        <v>55000</v>
      </c>
      <c r="H113" s="155">
        <v>4000</v>
      </c>
      <c r="I113" s="161">
        <v>55000</v>
      </c>
    </row>
    <row r="114" spans="1:9" s="145" customFormat="1" ht="15">
      <c r="A114" s="152">
        <v>12020195</v>
      </c>
      <c r="B114" s="148" t="s">
        <v>11</v>
      </c>
      <c r="C114" s="153">
        <v>31923000</v>
      </c>
      <c r="D114" s="153"/>
      <c r="E114" s="154" t="s">
        <v>171</v>
      </c>
      <c r="F114" s="155">
        <v>5000</v>
      </c>
      <c r="G114" s="161">
        <v>25000</v>
      </c>
      <c r="H114" s="155">
        <v>15000</v>
      </c>
      <c r="I114" s="161">
        <v>25000</v>
      </c>
    </row>
    <row r="115" spans="1:9" s="145" customFormat="1" ht="15">
      <c r="A115" s="152">
        <v>12020196</v>
      </c>
      <c r="B115" s="148" t="s">
        <v>11</v>
      </c>
      <c r="C115" s="153">
        <v>31923000</v>
      </c>
      <c r="D115" s="153"/>
      <c r="E115" s="154" t="s">
        <v>172</v>
      </c>
      <c r="F115" s="155"/>
      <c r="G115" s="161"/>
      <c r="H115" s="155"/>
      <c r="I115" s="161"/>
    </row>
    <row r="116" spans="1:9" s="145" customFormat="1" ht="15">
      <c r="A116" s="152">
        <v>12020197</v>
      </c>
      <c r="B116" s="148" t="s">
        <v>11</v>
      </c>
      <c r="C116" s="148"/>
      <c r="D116" s="148"/>
      <c r="E116" s="154" t="s">
        <v>173</v>
      </c>
      <c r="F116" s="155"/>
      <c r="G116" s="161">
        <v>25000</v>
      </c>
      <c r="H116" s="155"/>
      <c r="I116" s="161">
        <v>25000</v>
      </c>
    </row>
    <row r="117" spans="1:9" s="145" customFormat="1" ht="15">
      <c r="A117" s="152">
        <v>12020198</v>
      </c>
      <c r="B117" s="148" t="s">
        <v>11</v>
      </c>
      <c r="C117" s="148"/>
      <c r="D117" s="148"/>
      <c r="E117" s="154" t="s">
        <v>174</v>
      </c>
      <c r="F117" s="155"/>
      <c r="G117" s="161"/>
      <c r="H117" s="155"/>
      <c r="I117" s="161"/>
    </row>
    <row r="118" spans="1:9" s="145" customFormat="1" ht="15">
      <c r="A118" s="152">
        <v>12020199</v>
      </c>
      <c r="B118" s="148" t="s">
        <v>11</v>
      </c>
      <c r="C118" s="148"/>
      <c r="D118" s="148"/>
      <c r="E118" s="154" t="s">
        <v>840</v>
      </c>
      <c r="F118" s="155"/>
      <c r="G118" s="161"/>
      <c r="H118" s="155"/>
      <c r="I118" s="161"/>
    </row>
    <row r="119" spans="1:9" s="145" customFormat="1" ht="15.6">
      <c r="A119" s="152">
        <v>12020200</v>
      </c>
      <c r="B119" s="147"/>
      <c r="C119" s="148"/>
      <c r="D119" s="148"/>
      <c r="E119" s="154" t="s">
        <v>841</v>
      </c>
      <c r="F119" s="155"/>
      <c r="G119" s="161"/>
      <c r="H119" s="155"/>
      <c r="I119" s="161"/>
    </row>
    <row r="120" spans="1:9" s="145" customFormat="1" ht="15.6">
      <c r="A120" s="152">
        <v>12020201</v>
      </c>
      <c r="B120" s="147"/>
      <c r="C120" s="148"/>
      <c r="D120" s="148"/>
      <c r="E120" s="154" t="s">
        <v>842</v>
      </c>
      <c r="F120" s="155"/>
      <c r="G120" s="161"/>
      <c r="H120" s="155"/>
      <c r="I120" s="161"/>
    </row>
    <row r="121" spans="1:9" s="145" customFormat="1" ht="15.6">
      <c r="A121" s="152">
        <v>12020202</v>
      </c>
      <c r="B121" s="147"/>
      <c r="C121" s="148"/>
      <c r="D121" s="148"/>
      <c r="E121" s="154" t="s">
        <v>843</v>
      </c>
      <c r="F121" s="155"/>
      <c r="G121" s="161"/>
      <c r="H121" s="155"/>
      <c r="I121" s="161"/>
    </row>
    <row r="122" spans="1:9" s="145" customFormat="1" ht="15.6">
      <c r="A122" s="152">
        <v>12020203</v>
      </c>
      <c r="B122" s="147"/>
      <c r="C122" s="148"/>
      <c r="D122" s="148"/>
      <c r="E122" s="154" t="s">
        <v>844</v>
      </c>
      <c r="F122" s="155"/>
      <c r="G122" s="161"/>
      <c r="H122" s="155"/>
      <c r="I122" s="161"/>
    </row>
    <row r="123" spans="1:9" s="145" customFormat="1" ht="15.6">
      <c r="A123" s="152">
        <v>12020204</v>
      </c>
      <c r="B123" s="147"/>
      <c r="C123" s="148"/>
      <c r="D123" s="148"/>
      <c r="E123" s="154" t="s">
        <v>845</v>
      </c>
      <c r="F123" s="155"/>
      <c r="G123" s="161"/>
      <c r="H123" s="155"/>
      <c r="I123" s="161"/>
    </row>
    <row r="124" spans="1:9" s="145" customFormat="1" ht="16.2" thickBot="1">
      <c r="A124" s="162">
        <v>12020205</v>
      </c>
      <c r="B124" s="163"/>
      <c r="C124" s="164"/>
      <c r="D124" s="164"/>
      <c r="E124" s="165" t="s">
        <v>846</v>
      </c>
      <c r="F124" s="166"/>
      <c r="G124" s="167"/>
      <c r="H124" s="166"/>
      <c r="I124" s="167"/>
    </row>
    <row r="125" spans="1:9" s="145" customFormat="1" ht="16.2" thickBot="1">
      <c r="A125" s="168">
        <v>12020400</v>
      </c>
      <c r="B125" s="169"/>
      <c r="C125" s="170"/>
      <c r="D125" s="170"/>
      <c r="E125" s="171" t="s">
        <v>85</v>
      </c>
      <c r="F125" s="172">
        <f>SUM(F33:F124)</f>
        <v>1472250</v>
      </c>
      <c r="G125" s="172">
        <f t="shared" ref="G125:I125" si="5">SUM(G33:G124)</f>
        <v>4629500</v>
      </c>
      <c r="H125" s="172">
        <f t="shared" si="5"/>
        <v>3590000</v>
      </c>
      <c r="I125" s="172">
        <f t="shared" si="5"/>
        <v>4519500</v>
      </c>
    </row>
    <row r="126" spans="1:9" s="145" customFormat="1" ht="15.6">
      <c r="A126" s="139"/>
      <c r="B126" s="141"/>
      <c r="C126" s="141"/>
      <c r="D126" s="141"/>
      <c r="E126" s="142" t="s">
        <v>175</v>
      </c>
      <c r="F126" s="143"/>
      <c r="G126" s="144"/>
      <c r="H126" s="143"/>
      <c r="I126" s="144"/>
    </row>
    <row r="127" spans="1:9" s="145" customFormat="1" ht="15">
      <c r="A127" s="152">
        <v>12020401</v>
      </c>
      <c r="B127" s="148"/>
      <c r="C127" s="148"/>
      <c r="D127" s="148"/>
      <c r="E127" s="154" t="s">
        <v>176</v>
      </c>
      <c r="F127" s="155"/>
      <c r="G127" s="151"/>
      <c r="H127" s="155"/>
      <c r="I127" s="151"/>
    </row>
    <row r="128" spans="1:9" s="145" customFormat="1" ht="15">
      <c r="A128" s="152">
        <v>12020402</v>
      </c>
      <c r="B128" s="148"/>
      <c r="C128" s="148"/>
      <c r="D128" s="148"/>
      <c r="E128" s="154" t="s">
        <v>177</v>
      </c>
      <c r="F128" s="155"/>
      <c r="G128" s="151"/>
      <c r="H128" s="155"/>
      <c r="I128" s="151"/>
    </row>
    <row r="129" spans="1:9" s="145" customFormat="1" ht="15">
      <c r="A129" s="152">
        <v>12020403</v>
      </c>
      <c r="B129" s="148"/>
      <c r="C129" s="148"/>
      <c r="D129" s="148"/>
      <c r="E129" s="154" t="s">
        <v>178</v>
      </c>
      <c r="F129" s="155"/>
      <c r="G129" s="151"/>
      <c r="H129" s="155"/>
      <c r="I129" s="151"/>
    </row>
    <row r="130" spans="1:9" s="145" customFormat="1" ht="15">
      <c r="A130" s="152">
        <v>12020404</v>
      </c>
      <c r="B130" s="148"/>
      <c r="C130" s="148"/>
      <c r="D130" s="148"/>
      <c r="E130" s="154" t="s">
        <v>179</v>
      </c>
      <c r="F130" s="155"/>
      <c r="G130" s="151"/>
      <c r="H130" s="155"/>
      <c r="I130" s="151"/>
    </row>
    <row r="131" spans="1:9" s="145" customFormat="1" ht="15">
      <c r="A131" s="152">
        <v>12020405</v>
      </c>
      <c r="B131" s="148"/>
      <c r="C131" s="148"/>
      <c r="D131" s="148"/>
      <c r="E131" s="154" t="s">
        <v>180</v>
      </c>
      <c r="F131" s="155"/>
      <c r="G131" s="151"/>
      <c r="H131" s="155"/>
      <c r="I131" s="151"/>
    </row>
    <row r="132" spans="1:9" s="145" customFormat="1" ht="15">
      <c r="A132" s="152">
        <v>12020406</v>
      </c>
      <c r="B132" s="148"/>
      <c r="C132" s="148"/>
      <c r="D132" s="148"/>
      <c r="E132" s="154" t="s">
        <v>181</v>
      </c>
      <c r="F132" s="155"/>
      <c r="G132" s="151"/>
      <c r="H132" s="155"/>
      <c r="I132" s="151"/>
    </row>
    <row r="133" spans="1:9" s="145" customFormat="1" ht="15">
      <c r="A133" s="152">
        <v>12020407</v>
      </c>
      <c r="B133" s="148"/>
      <c r="C133" s="148"/>
      <c r="D133" s="148"/>
      <c r="E133" s="154" t="s">
        <v>182</v>
      </c>
      <c r="F133" s="155"/>
      <c r="G133" s="151">
        <v>10000</v>
      </c>
      <c r="H133" s="155">
        <v>2000</v>
      </c>
      <c r="I133" s="151">
        <v>10000</v>
      </c>
    </row>
    <row r="134" spans="1:9" s="145" customFormat="1" ht="15">
      <c r="A134" s="152">
        <v>12020408</v>
      </c>
      <c r="B134" s="148"/>
      <c r="C134" s="148"/>
      <c r="D134" s="148"/>
      <c r="E134" s="154" t="s">
        <v>183</v>
      </c>
      <c r="F134" s="155"/>
      <c r="G134" s="151"/>
      <c r="H134" s="155"/>
      <c r="I134" s="151"/>
    </row>
    <row r="135" spans="1:9" s="145" customFormat="1" ht="15">
      <c r="A135" s="152">
        <v>12020409</v>
      </c>
      <c r="B135" s="148" t="s">
        <v>11</v>
      </c>
      <c r="C135" s="148"/>
      <c r="D135" s="148"/>
      <c r="E135" s="154" t="s">
        <v>184</v>
      </c>
      <c r="F135" s="155"/>
      <c r="G135" s="151"/>
      <c r="H135" s="155"/>
      <c r="I135" s="151"/>
    </row>
    <row r="136" spans="1:9" s="145" customFormat="1" ht="15">
      <c r="A136" s="152">
        <v>12020410</v>
      </c>
      <c r="B136" s="148"/>
      <c r="C136" s="148"/>
      <c r="D136" s="148"/>
      <c r="E136" s="154" t="s">
        <v>185</v>
      </c>
      <c r="F136" s="155"/>
      <c r="G136" s="156"/>
      <c r="H136" s="155"/>
      <c r="I136" s="156"/>
    </row>
    <row r="137" spans="1:9" s="145" customFormat="1" ht="15">
      <c r="A137" s="152">
        <v>12020411</v>
      </c>
      <c r="B137" s="148" t="s">
        <v>11</v>
      </c>
      <c r="C137" s="153">
        <v>31923000</v>
      </c>
      <c r="D137" s="153"/>
      <c r="E137" s="154" t="s">
        <v>186</v>
      </c>
      <c r="F137" s="155"/>
      <c r="G137" s="151"/>
      <c r="H137" s="155"/>
      <c r="I137" s="151"/>
    </row>
    <row r="138" spans="1:9" s="145" customFormat="1" ht="15">
      <c r="A138" s="152">
        <v>12020412</v>
      </c>
      <c r="B138" s="148"/>
      <c r="C138" s="148"/>
      <c r="D138" s="148"/>
      <c r="E138" s="154" t="s">
        <v>187</v>
      </c>
      <c r="F138" s="174">
        <v>356890.89</v>
      </c>
      <c r="G138" s="156">
        <v>56624000</v>
      </c>
      <c r="H138" s="174">
        <v>846400</v>
      </c>
      <c r="I138" s="156">
        <v>56624000</v>
      </c>
    </row>
    <row r="139" spans="1:9" s="145" customFormat="1" ht="15">
      <c r="A139" s="152">
        <v>12020413</v>
      </c>
      <c r="B139" s="148"/>
      <c r="C139" s="148"/>
      <c r="D139" s="148"/>
      <c r="E139" s="154" t="s">
        <v>188</v>
      </c>
      <c r="F139" s="155"/>
      <c r="G139" s="151"/>
      <c r="H139" s="155"/>
      <c r="I139" s="151"/>
    </row>
    <row r="140" spans="1:9" s="145" customFormat="1" ht="15">
      <c r="A140" s="152">
        <v>12020414</v>
      </c>
      <c r="B140" s="148"/>
      <c r="C140" s="148"/>
      <c r="D140" s="148"/>
      <c r="E140" s="154" t="s">
        <v>189</v>
      </c>
      <c r="F140" s="155"/>
      <c r="G140" s="151"/>
      <c r="H140" s="155"/>
      <c r="I140" s="151"/>
    </row>
    <row r="141" spans="1:9" s="145" customFormat="1" ht="15">
      <c r="A141" s="152">
        <v>12020415</v>
      </c>
      <c r="B141" s="148"/>
      <c r="C141" s="148"/>
      <c r="D141" s="148"/>
      <c r="E141" s="154" t="s">
        <v>190</v>
      </c>
      <c r="F141" s="155">
        <v>5000</v>
      </c>
      <c r="G141" s="151">
        <v>20000</v>
      </c>
      <c r="H141" s="155">
        <v>10000</v>
      </c>
      <c r="I141" s="151">
        <v>20000</v>
      </c>
    </row>
    <row r="142" spans="1:9" s="145" customFormat="1" ht="15">
      <c r="A142" s="152">
        <v>12020416</v>
      </c>
      <c r="B142" s="148"/>
      <c r="C142" s="148"/>
      <c r="D142" s="148"/>
      <c r="E142" s="154" t="s">
        <v>191</v>
      </c>
      <c r="F142" s="155"/>
      <c r="G142" s="151"/>
      <c r="H142" s="155"/>
      <c r="I142" s="151"/>
    </row>
    <row r="143" spans="1:9" s="145" customFormat="1" ht="15">
      <c r="A143" s="152">
        <v>12020417</v>
      </c>
      <c r="B143" s="148"/>
      <c r="C143" s="148"/>
      <c r="D143" s="148"/>
      <c r="E143" s="154" t="s">
        <v>192</v>
      </c>
      <c r="F143" s="155"/>
      <c r="G143" s="151"/>
      <c r="H143" s="155"/>
      <c r="I143" s="151"/>
    </row>
    <row r="144" spans="1:9" s="145" customFormat="1" ht="15">
      <c r="A144" s="152">
        <v>12020418</v>
      </c>
      <c r="B144" s="148"/>
      <c r="C144" s="148"/>
      <c r="D144" s="148"/>
      <c r="E144" s="154" t="s">
        <v>193</v>
      </c>
      <c r="F144" s="155"/>
      <c r="G144" s="151"/>
      <c r="H144" s="155"/>
      <c r="I144" s="151"/>
    </row>
    <row r="145" spans="1:9" s="145" customFormat="1" ht="15">
      <c r="A145" s="152">
        <v>12020419</v>
      </c>
      <c r="B145" s="148"/>
      <c r="C145" s="148"/>
      <c r="D145" s="148"/>
      <c r="E145" s="154" t="s">
        <v>194</v>
      </c>
      <c r="F145" s="155"/>
      <c r="G145" s="151"/>
      <c r="H145" s="155"/>
      <c r="I145" s="151"/>
    </row>
    <row r="146" spans="1:9" s="145" customFormat="1" ht="15">
      <c r="A146" s="152">
        <v>12020420</v>
      </c>
      <c r="B146" s="148"/>
      <c r="C146" s="148"/>
      <c r="D146" s="148"/>
      <c r="E146" s="154" t="s">
        <v>195</v>
      </c>
      <c r="F146" s="155">
        <v>2000</v>
      </c>
      <c r="G146" s="156">
        <v>50000</v>
      </c>
      <c r="H146" s="155">
        <v>2000</v>
      </c>
      <c r="I146" s="156">
        <v>50000</v>
      </c>
    </row>
    <row r="147" spans="1:9" s="145" customFormat="1" ht="15">
      <c r="A147" s="152">
        <v>12020430</v>
      </c>
      <c r="B147" s="148" t="s">
        <v>11</v>
      </c>
      <c r="C147" s="148"/>
      <c r="D147" s="148"/>
      <c r="E147" s="154" t="s">
        <v>196</v>
      </c>
      <c r="F147" s="155"/>
      <c r="G147" s="151"/>
      <c r="H147" s="155"/>
      <c r="I147" s="151"/>
    </row>
    <row r="148" spans="1:9" s="145" customFormat="1" ht="15">
      <c r="A148" s="152">
        <v>12020431</v>
      </c>
      <c r="B148" s="148" t="s">
        <v>11</v>
      </c>
      <c r="C148" s="148"/>
      <c r="D148" s="148"/>
      <c r="E148" s="154" t="s">
        <v>197</v>
      </c>
      <c r="F148" s="155"/>
      <c r="G148" s="156"/>
      <c r="H148" s="155"/>
      <c r="I148" s="156"/>
    </row>
    <row r="149" spans="1:9" s="145" customFormat="1" ht="15">
      <c r="A149" s="152">
        <v>12020432</v>
      </c>
      <c r="B149" s="148"/>
      <c r="C149" s="148"/>
      <c r="D149" s="148"/>
      <c r="E149" s="154" t="s">
        <v>198</v>
      </c>
      <c r="F149" s="155"/>
      <c r="G149" s="151">
        <v>20000</v>
      </c>
      <c r="H149" s="155"/>
      <c r="I149" s="151">
        <v>20000</v>
      </c>
    </row>
    <row r="150" spans="1:9" s="145" customFormat="1" ht="15">
      <c r="A150" s="152">
        <v>12020433</v>
      </c>
      <c r="B150" s="148" t="s">
        <v>11</v>
      </c>
      <c r="C150" s="148"/>
      <c r="D150" s="148"/>
      <c r="E150" s="154" t="s">
        <v>199</v>
      </c>
      <c r="F150" s="155"/>
      <c r="G150" s="151">
        <v>100000</v>
      </c>
      <c r="H150" s="155"/>
      <c r="I150" s="151">
        <v>100000</v>
      </c>
    </row>
    <row r="151" spans="1:9" s="145" customFormat="1" ht="15">
      <c r="A151" s="152">
        <v>12020434</v>
      </c>
      <c r="B151" s="148"/>
      <c r="C151" s="148"/>
      <c r="D151" s="148"/>
      <c r="E151" s="154" t="s">
        <v>200</v>
      </c>
      <c r="F151" s="155"/>
      <c r="G151" s="156">
        <v>100000</v>
      </c>
      <c r="H151" s="155"/>
      <c r="I151" s="156">
        <v>100000</v>
      </c>
    </row>
    <row r="152" spans="1:9" s="145" customFormat="1" ht="15">
      <c r="A152" s="152">
        <v>12020435</v>
      </c>
      <c r="B152" s="148"/>
      <c r="C152" s="148"/>
      <c r="D152" s="148"/>
      <c r="E152" s="154" t="s">
        <v>201</v>
      </c>
      <c r="F152" s="155"/>
      <c r="G152" s="151"/>
      <c r="H152" s="155"/>
      <c r="I152" s="151"/>
    </row>
    <row r="153" spans="1:9" s="145" customFormat="1" ht="15">
      <c r="A153" s="152">
        <v>12020436</v>
      </c>
      <c r="B153" s="148"/>
      <c r="C153" s="148"/>
      <c r="D153" s="148"/>
      <c r="E153" s="154" t="s">
        <v>202</v>
      </c>
      <c r="F153" s="155"/>
      <c r="G153" s="151"/>
      <c r="H153" s="155"/>
      <c r="I153" s="151"/>
    </row>
    <row r="154" spans="1:9" s="145" customFormat="1" ht="15">
      <c r="A154" s="152">
        <v>12020437</v>
      </c>
      <c r="B154" s="148"/>
      <c r="C154" s="148"/>
      <c r="D154" s="148"/>
      <c r="E154" s="154" t="s">
        <v>203</v>
      </c>
      <c r="F154" s="155"/>
      <c r="G154" s="151"/>
      <c r="H154" s="155"/>
      <c r="I154" s="151"/>
    </row>
    <row r="155" spans="1:9" s="145" customFormat="1" ht="15">
      <c r="A155" s="152">
        <v>12020438</v>
      </c>
      <c r="B155" s="148"/>
      <c r="C155" s="148"/>
      <c r="D155" s="148"/>
      <c r="E155" s="154" t="s">
        <v>204</v>
      </c>
      <c r="F155" s="155"/>
      <c r="G155" s="151">
        <v>10000</v>
      </c>
      <c r="H155" s="155"/>
      <c r="I155" s="151">
        <v>10000</v>
      </c>
    </row>
    <row r="156" spans="1:9" s="145" customFormat="1" ht="15">
      <c r="A156" s="152">
        <v>12020439</v>
      </c>
      <c r="B156" s="148" t="s">
        <v>11</v>
      </c>
      <c r="C156" s="148"/>
      <c r="D156" s="148"/>
      <c r="E156" s="154" t="s">
        <v>205</v>
      </c>
      <c r="F156" s="155"/>
      <c r="G156" s="151">
        <v>10000</v>
      </c>
      <c r="H156" s="155"/>
      <c r="I156" s="151">
        <v>10000</v>
      </c>
    </row>
    <row r="157" spans="1:9" s="145" customFormat="1" ht="15">
      <c r="A157" s="152">
        <v>12020440</v>
      </c>
      <c r="B157" s="148" t="s">
        <v>11</v>
      </c>
      <c r="C157" s="148"/>
      <c r="D157" s="148"/>
      <c r="E157" s="154" t="s">
        <v>206</v>
      </c>
      <c r="F157" s="155"/>
      <c r="G157" s="156">
        <v>150000</v>
      </c>
      <c r="H157" s="155"/>
      <c r="I157" s="156">
        <v>150000</v>
      </c>
    </row>
    <row r="158" spans="1:9" s="145" customFormat="1" ht="15">
      <c r="A158" s="152">
        <v>12020441</v>
      </c>
      <c r="B158" s="148"/>
      <c r="C158" s="148"/>
      <c r="D158" s="148"/>
      <c r="E158" s="154" t="s">
        <v>207</v>
      </c>
      <c r="F158" s="155"/>
      <c r="G158" s="156"/>
      <c r="H158" s="155"/>
      <c r="I158" s="156"/>
    </row>
    <row r="159" spans="1:9" s="145" customFormat="1" ht="15">
      <c r="A159" s="152">
        <v>12020442</v>
      </c>
      <c r="B159" s="148"/>
      <c r="C159" s="148"/>
      <c r="D159" s="148"/>
      <c r="E159" s="154" t="s">
        <v>208</v>
      </c>
      <c r="F159" s="155"/>
      <c r="G159" s="156"/>
      <c r="H159" s="155"/>
      <c r="I159" s="156"/>
    </row>
    <row r="160" spans="1:9" s="145" customFormat="1" ht="15">
      <c r="A160" s="152">
        <v>12020445</v>
      </c>
      <c r="B160" s="148" t="s">
        <v>11</v>
      </c>
      <c r="C160" s="148"/>
      <c r="D160" s="148"/>
      <c r="E160" s="154" t="s">
        <v>209</v>
      </c>
      <c r="F160" s="155"/>
      <c r="G160" s="156">
        <v>50000</v>
      </c>
      <c r="H160" s="155"/>
      <c r="I160" s="156">
        <v>5000</v>
      </c>
    </row>
    <row r="161" spans="1:9" s="145" customFormat="1" ht="15">
      <c r="A161" s="152">
        <v>12020446</v>
      </c>
      <c r="B161" s="148"/>
      <c r="C161" s="148"/>
      <c r="D161" s="148"/>
      <c r="E161" s="154" t="s">
        <v>210</v>
      </c>
      <c r="F161" s="155"/>
      <c r="G161" s="156"/>
      <c r="H161" s="155"/>
      <c r="I161" s="156"/>
    </row>
    <row r="162" spans="1:9" s="145" customFormat="1" ht="30">
      <c r="A162" s="152">
        <v>12020447</v>
      </c>
      <c r="B162" s="148"/>
      <c r="C162" s="148"/>
      <c r="D162" s="148"/>
      <c r="E162" s="154" t="s">
        <v>211</v>
      </c>
      <c r="F162" s="155"/>
      <c r="G162" s="151"/>
      <c r="H162" s="155"/>
      <c r="I162" s="151"/>
    </row>
    <row r="163" spans="1:9" s="145" customFormat="1" ht="15">
      <c r="A163" s="152">
        <v>12020454</v>
      </c>
      <c r="B163" s="148" t="s">
        <v>11</v>
      </c>
      <c r="C163" s="148"/>
      <c r="D163" s="148"/>
      <c r="E163" s="154" t="s">
        <v>212</v>
      </c>
      <c r="F163" s="155"/>
      <c r="G163" s="151">
        <v>50000</v>
      </c>
      <c r="H163" s="155"/>
      <c r="I163" s="151">
        <v>50000</v>
      </c>
    </row>
    <row r="164" spans="1:9" s="145" customFormat="1" ht="15">
      <c r="A164" s="152">
        <v>12020455</v>
      </c>
      <c r="B164" s="148"/>
      <c r="C164" s="148"/>
      <c r="D164" s="148"/>
      <c r="E164" s="154" t="s">
        <v>213</v>
      </c>
      <c r="F164" s="155">
        <v>30000</v>
      </c>
      <c r="G164" s="156">
        <v>200000</v>
      </c>
      <c r="H164" s="155"/>
      <c r="I164" s="156">
        <v>200000</v>
      </c>
    </row>
    <row r="165" spans="1:9" s="145" customFormat="1" ht="15">
      <c r="A165" s="152">
        <v>12020456</v>
      </c>
      <c r="B165" s="148"/>
      <c r="C165" s="148"/>
      <c r="D165" s="148"/>
      <c r="E165" s="154" t="s">
        <v>214</v>
      </c>
      <c r="F165" s="155"/>
      <c r="G165" s="151"/>
      <c r="H165" s="155"/>
      <c r="I165" s="151"/>
    </row>
    <row r="166" spans="1:9" s="145" customFormat="1" ht="15">
      <c r="A166" s="152">
        <v>12020457</v>
      </c>
      <c r="B166" s="148"/>
      <c r="C166" s="148"/>
      <c r="D166" s="148"/>
      <c r="E166" s="154" t="s">
        <v>215</v>
      </c>
      <c r="F166" s="155"/>
      <c r="G166" s="151"/>
      <c r="H166" s="155"/>
      <c r="I166" s="151"/>
    </row>
    <row r="167" spans="1:9" s="145" customFormat="1" ht="15">
      <c r="A167" s="152">
        <v>12020467</v>
      </c>
      <c r="B167" s="148"/>
      <c r="C167" s="148"/>
      <c r="D167" s="148"/>
      <c r="E167" s="154" t="s">
        <v>216</v>
      </c>
      <c r="F167" s="155"/>
      <c r="G167" s="151"/>
      <c r="H167" s="155"/>
      <c r="I167" s="151"/>
    </row>
    <row r="168" spans="1:9" s="145" customFormat="1" ht="15">
      <c r="A168" s="152">
        <v>12020468</v>
      </c>
      <c r="B168" s="148"/>
      <c r="C168" s="148"/>
      <c r="D168" s="148"/>
      <c r="E168" s="154" t="s">
        <v>217</v>
      </c>
      <c r="F168" s="155"/>
      <c r="G168" s="156"/>
      <c r="H168" s="155"/>
      <c r="I168" s="156"/>
    </row>
    <row r="169" spans="1:9" s="145" customFormat="1" ht="15">
      <c r="A169" s="152">
        <v>12020469</v>
      </c>
      <c r="B169" s="148"/>
      <c r="C169" s="148"/>
      <c r="D169" s="148"/>
      <c r="E169" s="154" t="s">
        <v>218</v>
      </c>
      <c r="F169" s="155"/>
      <c r="G169" s="151">
        <v>10000</v>
      </c>
      <c r="H169" s="155"/>
      <c r="I169" s="151">
        <v>10000</v>
      </c>
    </row>
    <row r="170" spans="1:9" s="145" customFormat="1" ht="15">
      <c r="A170" s="152">
        <v>12020470</v>
      </c>
      <c r="B170" s="148" t="s">
        <v>11</v>
      </c>
      <c r="C170" s="148"/>
      <c r="D170" s="148"/>
      <c r="E170" s="154" t="s">
        <v>219</v>
      </c>
      <c r="F170" s="155"/>
      <c r="G170" s="151"/>
      <c r="H170" s="155"/>
      <c r="I170" s="151"/>
    </row>
    <row r="171" spans="1:9" s="145" customFormat="1" ht="15">
      <c r="A171" s="152">
        <v>12020471</v>
      </c>
      <c r="B171" s="148"/>
      <c r="C171" s="148"/>
      <c r="D171" s="148"/>
      <c r="E171" s="154" t="s">
        <v>220</v>
      </c>
      <c r="F171" s="155"/>
      <c r="G171" s="156"/>
      <c r="H171" s="155"/>
      <c r="I171" s="156"/>
    </row>
    <row r="172" spans="1:9" s="145" customFormat="1" ht="15">
      <c r="A172" s="152">
        <v>12020472</v>
      </c>
      <c r="B172" s="148" t="s">
        <v>11</v>
      </c>
      <c r="C172" s="148"/>
      <c r="D172" s="148"/>
      <c r="E172" s="154" t="s">
        <v>221</v>
      </c>
      <c r="F172" s="155"/>
      <c r="G172" s="151"/>
      <c r="H172" s="155"/>
      <c r="I172" s="151"/>
    </row>
    <row r="173" spans="1:9" s="145" customFormat="1" ht="15">
      <c r="A173" s="152">
        <v>12020473</v>
      </c>
      <c r="B173" s="148"/>
      <c r="C173" s="148"/>
      <c r="D173" s="148"/>
      <c r="E173" s="154" t="s">
        <v>222</v>
      </c>
      <c r="F173" s="155"/>
      <c r="G173" s="156"/>
      <c r="H173" s="155"/>
      <c r="I173" s="156"/>
    </row>
    <row r="174" spans="1:9" s="145" customFormat="1" ht="15">
      <c r="A174" s="152">
        <v>12020474</v>
      </c>
      <c r="B174" s="148"/>
      <c r="C174" s="148"/>
      <c r="D174" s="148"/>
      <c r="E174" s="154" t="s">
        <v>223</v>
      </c>
      <c r="F174" s="155"/>
      <c r="G174" s="151"/>
      <c r="H174" s="155"/>
      <c r="I174" s="151"/>
    </row>
    <row r="175" spans="1:9" s="145" customFormat="1" ht="15">
      <c r="A175" s="152">
        <v>12020475</v>
      </c>
      <c r="B175" s="148"/>
      <c r="C175" s="148"/>
      <c r="D175" s="148"/>
      <c r="E175" s="154" t="s">
        <v>224</v>
      </c>
      <c r="F175" s="155"/>
      <c r="G175" s="151"/>
      <c r="H175" s="155"/>
      <c r="I175" s="151"/>
    </row>
    <row r="176" spans="1:9" s="145" customFormat="1" ht="15">
      <c r="A176" s="152">
        <v>12020476</v>
      </c>
      <c r="B176" s="148"/>
      <c r="C176" s="148"/>
      <c r="D176" s="148"/>
      <c r="E176" s="154" t="s">
        <v>225</v>
      </c>
      <c r="F176" s="155"/>
      <c r="G176" s="151"/>
      <c r="H176" s="155"/>
      <c r="I176" s="151"/>
    </row>
    <row r="177" spans="1:9" s="145" customFormat="1" ht="15">
      <c r="A177" s="152">
        <v>12020477</v>
      </c>
      <c r="B177" s="148"/>
      <c r="C177" s="148"/>
      <c r="D177" s="148"/>
      <c r="E177" s="154" t="s">
        <v>226</v>
      </c>
      <c r="F177" s="155"/>
      <c r="G177" s="151"/>
      <c r="H177" s="155"/>
      <c r="I177" s="151"/>
    </row>
    <row r="178" spans="1:9" s="145" customFormat="1" ht="15">
      <c r="A178" s="152">
        <v>12020478</v>
      </c>
      <c r="B178" s="148" t="s">
        <v>11</v>
      </c>
      <c r="C178" s="148"/>
      <c r="D178" s="148"/>
      <c r="E178" s="154" t="s">
        <v>227</v>
      </c>
      <c r="F178" s="155"/>
      <c r="G178" s="151"/>
      <c r="H178" s="155"/>
      <c r="I178" s="151"/>
    </row>
    <row r="179" spans="1:9" s="145" customFormat="1" ht="15">
      <c r="A179" s="152">
        <v>12020479</v>
      </c>
      <c r="B179" s="148"/>
      <c r="C179" s="148"/>
      <c r="D179" s="148"/>
      <c r="E179" s="154" t="s">
        <v>847</v>
      </c>
      <c r="F179" s="155"/>
      <c r="G179" s="156"/>
      <c r="H179" s="155"/>
      <c r="I179" s="156"/>
    </row>
    <row r="180" spans="1:9" s="145" customFormat="1" ht="15">
      <c r="A180" s="152">
        <v>12020480</v>
      </c>
      <c r="B180" s="148" t="s">
        <v>11</v>
      </c>
      <c r="C180" s="148"/>
      <c r="D180" s="148"/>
      <c r="E180" s="154" t="s">
        <v>228</v>
      </c>
      <c r="F180" s="155"/>
      <c r="G180" s="156"/>
      <c r="H180" s="155"/>
      <c r="I180" s="156"/>
    </row>
    <row r="181" spans="1:9" s="145" customFormat="1" ht="15">
      <c r="A181" s="152">
        <v>12020481</v>
      </c>
      <c r="B181" s="148"/>
      <c r="C181" s="148"/>
      <c r="D181" s="148"/>
      <c r="E181" s="154" t="s">
        <v>229</v>
      </c>
      <c r="F181" s="155"/>
      <c r="G181" s="156">
        <v>250000</v>
      </c>
      <c r="H181" s="155"/>
      <c r="I181" s="156">
        <v>250000</v>
      </c>
    </row>
    <row r="182" spans="1:9" s="145" customFormat="1" ht="15">
      <c r="A182" s="152">
        <v>12020482</v>
      </c>
      <c r="B182" s="148"/>
      <c r="C182" s="148"/>
      <c r="D182" s="148"/>
      <c r="E182" s="154" t="s">
        <v>230</v>
      </c>
      <c r="F182" s="155">
        <v>59000</v>
      </c>
      <c r="G182" s="156">
        <v>230000</v>
      </c>
      <c r="H182" s="155">
        <v>67000</v>
      </c>
      <c r="I182" s="156"/>
    </row>
    <row r="183" spans="1:9" s="145" customFormat="1" ht="15">
      <c r="A183" s="152">
        <v>12020483</v>
      </c>
      <c r="B183" s="148"/>
      <c r="C183" s="148"/>
      <c r="D183" s="148"/>
      <c r="E183" s="154" t="s">
        <v>231</v>
      </c>
      <c r="F183" s="155"/>
      <c r="G183" s="151">
        <v>100000</v>
      </c>
      <c r="H183" s="155"/>
      <c r="I183" s="151">
        <v>100000</v>
      </c>
    </row>
    <row r="184" spans="1:9" s="145" customFormat="1" ht="15">
      <c r="A184" s="152">
        <v>12020484</v>
      </c>
      <c r="B184" s="148"/>
      <c r="C184" s="148"/>
      <c r="D184" s="148"/>
      <c r="E184" s="154" t="s">
        <v>232</v>
      </c>
      <c r="F184" s="155"/>
      <c r="G184" s="151"/>
      <c r="H184" s="155"/>
      <c r="I184" s="151"/>
    </row>
    <row r="185" spans="1:9" s="145" customFormat="1" ht="15">
      <c r="A185" s="152">
        <v>12020485</v>
      </c>
      <c r="B185" s="148"/>
      <c r="C185" s="148"/>
      <c r="D185" s="148"/>
      <c r="E185" s="154" t="s">
        <v>233</v>
      </c>
      <c r="F185" s="155"/>
      <c r="G185" s="151"/>
      <c r="H185" s="155"/>
      <c r="I185" s="151"/>
    </row>
    <row r="186" spans="1:9" s="145" customFormat="1" ht="15">
      <c r="A186" s="152">
        <v>12020486</v>
      </c>
      <c r="B186" s="148" t="s">
        <v>11</v>
      </c>
      <c r="C186" s="148"/>
      <c r="D186" s="148"/>
      <c r="E186" s="154" t="s">
        <v>234</v>
      </c>
      <c r="F186" s="155"/>
      <c r="G186" s="151"/>
      <c r="H186" s="155"/>
      <c r="I186" s="151"/>
    </row>
    <row r="187" spans="1:9" s="145" customFormat="1" ht="15">
      <c r="A187" s="152">
        <v>12020487</v>
      </c>
      <c r="B187" s="148"/>
      <c r="C187" s="148"/>
      <c r="D187" s="148"/>
      <c r="E187" s="154" t="s">
        <v>235</v>
      </c>
      <c r="F187" s="155"/>
      <c r="G187" s="156"/>
      <c r="H187" s="155"/>
      <c r="I187" s="156"/>
    </row>
    <row r="188" spans="1:9" s="145" customFormat="1" ht="15">
      <c r="A188" s="152">
        <v>12020488</v>
      </c>
      <c r="B188" s="148" t="s">
        <v>11</v>
      </c>
      <c r="C188" s="153">
        <v>31923000</v>
      </c>
      <c r="D188" s="153"/>
      <c r="E188" s="154" t="s">
        <v>236</v>
      </c>
      <c r="F188" s="155"/>
      <c r="G188" s="151"/>
      <c r="H188" s="155"/>
      <c r="I188" s="151"/>
    </row>
    <row r="189" spans="1:9" s="145" customFormat="1" ht="15">
      <c r="A189" s="152">
        <v>12020489</v>
      </c>
      <c r="B189" s="148" t="s">
        <v>11</v>
      </c>
      <c r="C189" s="148"/>
      <c r="D189" s="148"/>
      <c r="E189" s="154" t="s">
        <v>237</v>
      </c>
      <c r="F189" s="155"/>
      <c r="G189" s="156"/>
      <c r="H189" s="155"/>
      <c r="I189" s="156"/>
    </row>
    <row r="190" spans="1:9" s="145" customFormat="1" ht="15">
      <c r="A190" s="152">
        <v>12020490</v>
      </c>
      <c r="B190" s="148" t="s">
        <v>11</v>
      </c>
      <c r="C190" s="148"/>
      <c r="D190" s="148"/>
      <c r="E190" s="154" t="s">
        <v>238</v>
      </c>
      <c r="F190" s="155"/>
      <c r="G190" s="156"/>
      <c r="H190" s="155"/>
      <c r="I190" s="156"/>
    </row>
    <row r="191" spans="1:9" s="145" customFormat="1" ht="15">
      <c r="A191" s="152">
        <v>12020491</v>
      </c>
      <c r="B191" s="148" t="s">
        <v>11</v>
      </c>
      <c r="C191" s="148"/>
      <c r="D191" s="148"/>
      <c r="E191" s="154" t="s">
        <v>239</v>
      </c>
      <c r="F191" s="155"/>
      <c r="G191" s="156"/>
      <c r="H191" s="155"/>
      <c r="I191" s="156"/>
    </row>
    <row r="192" spans="1:9" s="145" customFormat="1" ht="16.2" thickBot="1">
      <c r="A192" s="162">
        <v>12020492</v>
      </c>
      <c r="B192" s="163"/>
      <c r="C192" s="164"/>
      <c r="D192" s="164"/>
      <c r="E192" s="165" t="s">
        <v>848</v>
      </c>
      <c r="F192" s="166"/>
      <c r="G192" s="175"/>
      <c r="H192" s="166"/>
      <c r="I192" s="175"/>
    </row>
    <row r="193" spans="1:9" s="145" customFormat="1" ht="16.2" thickBot="1">
      <c r="A193" s="168"/>
      <c r="B193" s="169"/>
      <c r="C193" s="170"/>
      <c r="D193" s="170"/>
      <c r="E193" s="171" t="s">
        <v>85</v>
      </c>
      <c r="F193" s="172">
        <f>SUM(F127:F192)</f>
        <v>452890.89</v>
      </c>
      <c r="G193" s="172">
        <f t="shared" ref="G193:I193" si="6">SUM(G127:G192)</f>
        <v>57984000</v>
      </c>
      <c r="H193" s="172">
        <f t="shared" si="6"/>
        <v>927400</v>
      </c>
      <c r="I193" s="172">
        <f t="shared" si="6"/>
        <v>57709000</v>
      </c>
    </row>
    <row r="194" spans="1:9" s="145" customFormat="1" ht="15.6">
      <c r="A194" s="139">
        <v>12020500</v>
      </c>
      <c r="B194" s="141" t="s">
        <v>11</v>
      </c>
      <c r="C194" s="141"/>
      <c r="D194" s="141"/>
      <c r="E194" s="142" t="s">
        <v>240</v>
      </c>
      <c r="F194" s="143"/>
      <c r="G194" s="144"/>
      <c r="H194" s="143"/>
      <c r="I194" s="144"/>
    </row>
    <row r="195" spans="1:9" s="145" customFormat="1" ht="15">
      <c r="A195" s="152">
        <v>12020501</v>
      </c>
      <c r="B195" s="148"/>
      <c r="C195" s="148"/>
      <c r="D195" s="148"/>
      <c r="E195" s="154" t="s">
        <v>241</v>
      </c>
      <c r="F195" s="155"/>
      <c r="G195" s="156"/>
      <c r="H195" s="155"/>
      <c r="I195" s="156"/>
    </row>
    <row r="196" spans="1:9" s="145" customFormat="1" ht="15">
      <c r="A196" s="152">
        <v>12020505</v>
      </c>
      <c r="B196" s="176"/>
      <c r="C196" s="176"/>
      <c r="D196" s="176"/>
      <c r="E196" s="154" t="s">
        <v>242</v>
      </c>
      <c r="F196" s="155"/>
      <c r="G196" s="151"/>
      <c r="H196" s="155"/>
      <c r="I196" s="151"/>
    </row>
    <row r="197" spans="1:9" s="145" customFormat="1" ht="15">
      <c r="A197" s="152">
        <v>12020506</v>
      </c>
      <c r="B197" s="176"/>
      <c r="C197" s="176"/>
      <c r="D197" s="176"/>
      <c r="E197" s="154" t="s">
        <v>243</v>
      </c>
      <c r="F197" s="155"/>
      <c r="G197" s="156"/>
      <c r="H197" s="155"/>
      <c r="I197" s="156"/>
    </row>
    <row r="198" spans="1:9" s="145" customFormat="1" ht="15.6">
      <c r="A198" s="152">
        <v>12020507</v>
      </c>
      <c r="B198" s="147"/>
      <c r="C198" s="148"/>
      <c r="D198" s="148"/>
      <c r="E198" s="154" t="s">
        <v>244</v>
      </c>
      <c r="F198" s="155"/>
      <c r="G198" s="156"/>
      <c r="H198" s="155"/>
      <c r="I198" s="156"/>
    </row>
    <row r="199" spans="1:9" s="145" customFormat="1" ht="15.6">
      <c r="A199" s="146"/>
      <c r="B199" s="148"/>
      <c r="C199" s="148"/>
      <c r="D199" s="148"/>
      <c r="E199" s="149" t="s">
        <v>85</v>
      </c>
      <c r="F199" s="177">
        <f>SUM(F195:F198)</f>
        <v>0</v>
      </c>
      <c r="G199" s="177">
        <f t="shared" ref="G199:I199" si="7">SUM(G195:G198)</f>
        <v>0</v>
      </c>
      <c r="H199" s="177">
        <f t="shared" si="7"/>
        <v>0</v>
      </c>
      <c r="I199" s="177">
        <f t="shared" si="7"/>
        <v>0</v>
      </c>
    </row>
    <row r="200" spans="1:9" s="145" customFormat="1" ht="15.6">
      <c r="A200" s="146">
        <v>12020600</v>
      </c>
      <c r="B200" s="148" t="s">
        <v>11</v>
      </c>
      <c r="C200" s="148"/>
      <c r="D200" s="148"/>
      <c r="E200" s="149" t="s">
        <v>245</v>
      </c>
      <c r="F200" s="150"/>
      <c r="G200" s="151"/>
      <c r="H200" s="150"/>
      <c r="I200" s="151"/>
    </row>
    <row r="201" spans="1:9" s="145" customFormat="1" ht="15">
      <c r="A201" s="152">
        <v>12020601</v>
      </c>
      <c r="B201" s="148"/>
      <c r="C201" s="148"/>
      <c r="D201" s="148"/>
      <c r="E201" s="154" t="s">
        <v>246</v>
      </c>
      <c r="F201" s="155"/>
      <c r="G201" s="156">
        <v>500000</v>
      </c>
      <c r="H201" s="155"/>
      <c r="I201" s="156">
        <v>500000</v>
      </c>
    </row>
    <row r="202" spans="1:9" s="145" customFormat="1" ht="15">
      <c r="A202" s="152">
        <v>12020602</v>
      </c>
      <c r="B202" s="148"/>
      <c r="C202" s="148"/>
      <c r="D202" s="148"/>
      <c r="E202" s="154" t="s">
        <v>247</v>
      </c>
      <c r="F202" s="155"/>
      <c r="G202" s="151"/>
      <c r="H202" s="155"/>
      <c r="I202" s="151"/>
    </row>
    <row r="203" spans="1:9" s="145" customFormat="1" ht="15">
      <c r="A203" s="152">
        <v>12020603</v>
      </c>
      <c r="B203" s="148"/>
      <c r="C203" s="148"/>
      <c r="D203" s="148"/>
      <c r="E203" s="154" t="s">
        <v>248</v>
      </c>
      <c r="F203" s="155"/>
      <c r="G203" s="151"/>
      <c r="H203" s="155"/>
      <c r="I203" s="151"/>
    </row>
    <row r="204" spans="1:9" s="145" customFormat="1" ht="15">
      <c r="A204" s="152">
        <v>12020604</v>
      </c>
      <c r="B204" s="148"/>
      <c r="C204" s="148"/>
      <c r="D204" s="148"/>
      <c r="E204" s="154" t="s">
        <v>249</v>
      </c>
      <c r="F204" s="155"/>
      <c r="G204" s="151"/>
      <c r="H204" s="155"/>
      <c r="I204" s="151"/>
    </row>
    <row r="205" spans="1:9" s="145" customFormat="1" ht="15">
      <c r="A205" s="152">
        <v>12020605</v>
      </c>
      <c r="B205" s="148"/>
      <c r="C205" s="148"/>
      <c r="D205" s="148"/>
      <c r="E205" s="154" t="s">
        <v>250</v>
      </c>
      <c r="F205" s="155"/>
      <c r="G205" s="151"/>
      <c r="H205" s="155"/>
      <c r="I205" s="151"/>
    </row>
    <row r="206" spans="1:9" s="145" customFormat="1" ht="15">
      <c r="A206" s="152">
        <v>12020606</v>
      </c>
      <c r="B206" s="148" t="s">
        <v>11</v>
      </c>
      <c r="C206" s="148"/>
      <c r="D206" s="148"/>
      <c r="E206" s="154" t="s">
        <v>251</v>
      </c>
      <c r="F206" s="155"/>
      <c r="G206" s="151"/>
      <c r="H206" s="155"/>
      <c r="I206" s="151"/>
    </row>
    <row r="207" spans="1:9" s="145" customFormat="1" ht="15">
      <c r="A207" s="152">
        <v>12020607</v>
      </c>
      <c r="B207" s="148"/>
      <c r="C207" s="148"/>
      <c r="D207" s="148"/>
      <c r="E207" s="154" t="s">
        <v>252</v>
      </c>
      <c r="F207" s="155"/>
      <c r="G207" s="151"/>
      <c r="H207" s="155"/>
      <c r="I207" s="151"/>
    </row>
    <row r="208" spans="1:9" s="145" customFormat="1" ht="15">
      <c r="A208" s="152">
        <v>12020608</v>
      </c>
      <c r="B208" s="148"/>
      <c r="C208" s="148"/>
      <c r="D208" s="148"/>
      <c r="E208" s="154" t="s">
        <v>253</v>
      </c>
      <c r="F208" s="155"/>
      <c r="G208" s="151"/>
      <c r="H208" s="155"/>
      <c r="I208" s="151"/>
    </row>
    <row r="209" spans="1:9" s="145" customFormat="1" ht="15">
      <c r="A209" s="152">
        <v>12020609</v>
      </c>
      <c r="B209" s="148"/>
      <c r="C209" s="148"/>
      <c r="D209" s="148"/>
      <c r="E209" s="154" t="s">
        <v>254</v>
      </c>
      <c r="F209" s="155"/>
      <c r="G209" s="151"/>
      <c r="H209" s="155"/>
      <c r="I209" s="151"/>
    </row>
    <row r="210" spans="1:9" s="145" customFormat="1" ht="15">
      <c r="A210" s="152">
        <v>12020619</v>
      </c>
      <c r="B210" s="148"/>
      <c r="C210" s="148"/>
      <c r="D210" s="148"/>
      <c r="E210" s="154" t="s">
        <v>255</v>
      </c>
      <c r="F210" s="155"/>
      <c r="G210" s="151"/>
      <c r="H210" s="155"/>
      <c r="I210" s="151"/>
    </row>
    <row r="211" spans="1:9" s="145" customFormat="1" ht="30">
      <c r="A211" s="152">
        <v>12020620</v>
      </c>
      <c r="B211" s="148"/>
      <c r="C211" s="148"/>
      <c r="D211" s="148"/>
      <c r="E211" s="154" t="s">
        <v>256</v>
      </c>
      <c r="F211" s="155"/>
      <c r="G211" s="151"/>
      <c r="H211" s="155"/>
      <c r="I211" s="151"/>
    </row>
    <row r="212" spans="1:9" s="145" customFormat="1" ht="15">
      <c r="A212" s="152">
        <v>12020621</v>
      </c>
      <c r="B212" s="148"/>
      <c r="C212" s="148"/>
      <c r="D212" s="148"/>
      <c r="E212" s="154" t="s">
        <v>257</v>
      </c>
      <c r="F212" s="155"/>
      <c r="G212" s="151"/>
      <c r="H212" s="155"/>
      <c r="I212" s="151"/>
    </row>
    <row r="213" spans="1:9" s="145" customFormat="1" ht="15">
      <c r="A213" s="152">
        <v>12020622</v>
      </c>
      <c r="B213" s="148"/>
      <c r="C213" s="148"/>
      <c r="D213" s="148"/>
      <c r="E213" s="154" t="s">
        <v>258</v>
      </c>
      <c r="F213" s="155"/>
      <c r="G213" s="151"/>
      <c r="H213" s="155"/>
      <c r="I213" s="151"/>
    </row>
    <row r="214" spans="1:9" s="145" customFormat="1" ht="15">
      <c r="A214" s="152">
        <v>12020623</v>
      </c>
      <c r="B214" s="148" t="s">
        <v>11</v>
      </c>
      <c r="C214" s="148"/>
      <c r="D214" s="148"/>
      <c r="E214" s="154" t="s">
        <v>259</v>
      </c>
      <c r="F214" s="155"/>
      <c r="G214" s="151"/>
      <c r="H214" s="155"/>
      <c r="I214" s="151"/>
    </row>
    <row r="215" spans="1:9" s="145" customFormat="1" ht="15">
      <c r="A215" s="152">
        <v>12020624</v>
      </c>
      <c r="B215" s="148" t="s">
        <v>11</v>
      </c>
      <c r="C215" s="148"/>
      <c r="D215" s="148"/>
      <c r="E215" s="154" t="s">
        <v>260</v>
      </c>
      <c r="F215" s="155"/>
      <c r="G215" s="151"/>
      <c r="H215" s="155"/>
      <c r="I215" s="151"/>
    </row>
    <row r="216" spans="1:9" s="145" customFormat="1" ht="15">
      <c r="A216" s="152">
        <v>12020625</v>
      </c>
      <c r="B216" s="148"/>
      <c r="C216" s="148"/>
      <c r="D216" s="148"/>
      <c r="E216" s="154" t="s">
        <v>261</v>
      </c>
      <c r="F216" s="155"/>
      <c r="G216" s="156"/>
      <c r="H216" s="155"/>
      <c r="I216" s="156"/>
    </row>
    <row r="217" spans="1:9" s="145" customFormat="1" ht="15">
      <c r="A217" s="152">
        <v>12020626</v>
      </c>
      <c r="B217" s="148"/>
      <c r="C217" s="148"/>
      <c r="D217" s="148"/>
      <c r="E217" s="154" t="s">
        <v>262</v>
      </c>
      <c r="F217" s="155"/>
      <c r="G217" s="151"/>
      <c r="H217" s="155"/>
      <c r="I217" s="151"/>
    </row>
    <row r="218" spans="1:9" s="145" customFormat="1" ht="15">
      <c r="A218" s="152">
        <v>12020627</v>
      </c>
      <c r="B218" s="148" t="s">
        <v>11</v>
      </c>
      <c r="C218" s="148"/>
      <c r="D218" s="148"/>
      <c r="E218" s="154" t="s">
        <v>263</v>
      </c>
      <c r="F218" s="155"/>
      <c r="G218" s="151"/>
      <c r="H218" s="155"/>
      <c r="I218" s="151"/>
    </row>
    <row r="219" spans="1:9" s="145" customFormat="1" ht="15">
      <c r="A219" s="152">
        <v>12020628</v>
      </c>
      <c r="B219" s="148"/>
      <c r="C219" s="148"/>
      <c r="D219" s="148"/>
      <c r="E219" s="154" t="s">
        <v>264</v>
      </c>
      <c r="F219" s="155"/>
      <c r="G219" s="151">
        <v>400000</v>
      </c>
      <c r="H219" s="155"/>
      <c r="I219" s="151">
        <v>400000</v>
      </c>
    </row>
    <row r="220" spans="1:9" s="145" customFormat="1" ht="15">
      <c r="A220" s="152">
        <v>12020629</v>
      </c>
      <c r="B220" s="148" t="s">
        <v>11</v>
      </c>
      <c r="C220" s="148"/>
      <c r="D220" s="148"/>
      <c r="E220" s="154" t="s">
        <v>265</v>
      </c>
      <c r="F220" s="155"/>
      <c r="G220" s="156"/>
      <c r="H220" s="155"/>
      <c r="I220" s="156"/>
    </row>
    <row r="221" spans="1:9" s="145" customFormat="1" ht="15">
      <c r="A221" s="152">
        <v>12020630</v>
      </c>
      <c r="B221" s="148" t="s">
        <v>11</v>
      </c>
      <c r="C221" s="148"/>
      <c r="D221" s="148"/>
      <c r="E221" s="154" t="s">
        <v>266</v>
      </c>
      <c r="F221" s="155"/>
      <c r="G221" s="156"/>
      <c r="H221" s="155"/>
      <c r="I221" s="156"/>
    </row>
    <row r="222" spans="1:9" s="145" customFormat="1" ht="16.2" thickBot="1">
      <c r="A222" s="162">
        <v>12020631</v>
      </c>
      <c r="B222" s="163"/>
      <c r="C222" s="164"/>
      <c r="D222" s="164"/>
      <c r="E222" s="165" t="s">
        <v>849</v>
      </c>
      <c r="F222" s="166"/>
      <c r="G222" s="175">
        <v>10000</v>
      </c>
      <c r="H222" s="166"/>
      <c r="I222" s="175"/>
    </row>
    <row r="223" spans="1:9" s="145" customFormat="1" ht="16.2" thickBot="1">
      <c r="A223" s="168"/>
      <c r="B223" s="169"/>
      <c r="C223" s="170"/>
      <c r="D223" s="170"/>
      <c r="E223" s="171" t="s">
        <v>85</v>
      </c>
      <c r="F223" s="172">
        <f>SUM(F201:F222)</f>
        <v>0</v>
      </c>
      <c r="G223" s="172">
        <f t="shared" ref="G223:I223" si="8">SUM(G201:G222)</f>
        <v>910000</v>
      </c>
      <c r="H223" s="172">
        <f t="shared" si="8"/>
        <v>0</v>
      </c>
      <c r="I223" s="172">
        <f t="shared" si="8"/>
        <v>900000</v>
      </c>
    </row>
    <row r="224" spans="1:9" s="145" customFormat="1" ht="15.6">
      <c r="A224" s="139">
        <v>12020700</v>
      </c>
      <c r="B224" s="141" t="s">
        <v>11</v>
      </c>
      <c r="C224" s="141"/>
      <c r="D224" s="141"/>
      <c r="E224" s="142" t="s">
        <v>267</v>
      </c>
      <c r="F224" s="178"/>
      <c r="G224" s="179"/>
      <c r="H224" s="178"/>
      <c r="I224" s="179"/>
    </row>
    <row r="225" spans="1:9" s="145" customFormat="1" ht="15">
      <c r="A225" s="152">
        <v>12020701</v>
      </c>
      <c r="B225" s="148"/>
      <c r="C225" s="148"/>
      <c r="D225" s="148"/>
      <c r="E225" s="154" t="s">
        <v>268</v>
      </c>
      <c r="F225" s="155"/>
      <c r="G225" s="156">
        <v>400000</v>
      </c>
      <c r="H225" s="155"/>
      <c r="I225" s="156">
        <v>400000</v>
      </c>
    </row>
    <row r="226" spans="1:9" s="145" customFormat="1" ht="15">
      <c r="A226" s="152">
        <v>12020702</v>
      </c>
      <c r="B226" s="148"/>
      <c r="C226" s="148"/>
      <c r="D226" s="148"/>
      <c r="E226" s="154" t="s">
        <v>269</v>
      </c>
      <c r="F226" s="155"/>
      <c r="G226" s="151"/>
      <c r="H226" s="155"/>
      <c r="I226" s="151"/>
    </row>
    <row r="227" spans="1:9" s="145" customFormat="1" ht="15">
      <c r="A227" s="152">
        <v>12020703</v>
      </c>
      <c r="B227" s="148"/>
      <c r="C227" s="148"/>
      <c r="D227" s="148"/>
      <c r="E227" s="154" t="s">
        <v>270</v>
      </c>
      <c r="F227" s="155"/>
      <c r="G227" s="156"/>
      <c r="H227" s="155"/>
      <c r="I227" s="156"/>
    </row>
    <row r="228" spans="1:9" s="145" customFormat="1" ht="15">
      <c r="A228" s="152">
        <v>12020704</v>
      </c>
      <c r="B228" s="148"/>
      <c r="C228" s="148"/>
      <c r="D228" s="148"/>
      <c r="E228" s="154" t="s">
        <v>271</v>
      </c>
      <c r="F228" s="155"/>
      <c r="G228" s="151"/>
      <c r="H228" s="155"/>
      <c r="I228" s="151"/>
    </row>
    <row r="229" spans="1:9" s="145" customFormat="1" ht="15">
      <c r="A229" s="152">
        <v>12020705</v>
      </c>
      <c r="B229" s="148"/>
      <c r="C229" s="148"/>
      <c r="D229" s="148"/>
      <c r="E229" s="154" t="s">
        <v>272</v>
      </c>
      <c r="F229" s="155"/>
      <c r="G229" s="151"/>
      <c r="H229" s="155"/>
      <c r="I229" s="151"/>
    </row>
    <row r="230" spans="1:9" s="145" customFormat="1" ht="15">
      <c r="A230" s="152">
        <v>12020706</v>
      </c>
      <c r="B230" s="148"/>
      <c r="C230" s="148"/>
      <c r="D230" s="148"/>
      <c r="E230" s="154" t="s">
        <v>273</v>
      </c>
      <c r="F230" s="155"/>
      <c r="G230" s="151"/>
      <c r="H230" s="155"/>
      <c r="I230" s="151"/>
    </row>
    <row r="231" spans="1:9" s="145" customFormat="1" ht="15">
      <c r="A231" s="152">
        <v>12020707</v>
      </c>
      <c r="B231" s="148"/>
      <c r="C231" s="148"/>
      <c r="D231" s="148"/>
      <c r="E231" s="154" t="s">
        <v>274</v>
      </c>
      <c r="F231" s="155"/>
      <c r="G231" s="151"/>
      <c r="H231" s="155"/>
      <c r="I231" s="151"/>
    </row>
    <row r="232" spans="1:9" s="145" customFormat="1" ht="15">
      <c r="A232" s="152">
        <v>12020708</v>
      </c>
      <c r="B232" s="148"/>
      <c r="C232" s="148"/>
      <c r="D232" s="148"/>
      <c r="E232" s="154" t="s">
        <v>275</v>
      </c>
      <c r="F232" s="155"/>
      <c r="G232" s="151"/>
      <c r="H232" s="155"/>
      <c r="I232" s="151"/>
    </row>
    <row r="233" spans="1:9" s="145" customFormat="1" ht="15">
      <c r="A233" s="152">
        <v>12020709</v>
      </c>
      <c r="B233" s="148"/>
      <c r="C233" s="148"/>
      <c r="D233" s="148"/>
      <c r="E233" s="154" t="s">
        <v>276</v>
      </c>
      <c r="F233" s="155"/>
      <c r="G233" s="151"/>
      <c r="H233" s="155"/>
      <c r="I233" s="151"/>
    </row>
    <row r="234" spans="1:9" s="145" customFormat="1" ht="15">
      <c r="A234" s="152">
        <v>12020710</v>
      </c>
      <c r="B234" s="148"/>
      <c r="C234" s="148"/>
      <c r="D234" s="148"/>
      <c r="E234" s="154" t="s">
        <v>277</v>
      </c>
      <c r="F234" s="155"/>
      <c r="G234" s="151"/>
      <c r="H234" s="155"/>
      <c r="I234" s="151"/>
    </row>
    <row r="235" spans="1:9" s="145" customFormat="1" ht="15">
      <c r="A235" s="152">
        <v>12020711</v>
      </c>
      <c r="B235" s="148"/>
      <c r="C235" s="148"/>
      <c r="D235" s="148"/>
      <c r="E235" s="154" t="s">
        <v>278</v>
      </c>
      <c r="F235" s="155"/>
      <c r="G235" s="156"/>
      <c r="H235" s="155"/>
      <c r="I235" s="156"/>
    </row>
    <row r="236" spans="1:9" s="145" customFormat="1" ht="15">
      <c r="A236" s="152">
        <v>12020712</v>
      </c>
      <c r="B236" s="148"/>
      <c r="C236" s="148"/>
      <c r="D236" s="148"/>
      <c r="E236" s="154" t="s">
        <v>279</v>
      </c>
      <c r="F236" s="155"/>
      <c r="G236" s="151"/>
      <c r="H236" s="155"/>
      <c r="I236" s="151"/>
    </row>
    <row r="237" spans="1:9" s="145" customFormat="1" ht="15">
      <c r="A237" s="152">
        <v>12020713</v>
      </c>
      <c r="B237" s="148"/>
      <c r="C237" s="148"/>
      <c r="D237" s="148"/>
      <c r="E237" s="154" t="s">
        <v>280</v>
      </c>
      <c r="F237" s="155"/>
      <c r="G237" s="151"/>
      <c r="H237" s="155"/>
      <c r="I237" s="151"/>
    </row>
    <row r="238" spans="1:9" s="145" customFormat="1" ht="15">
      <c r="A238" s="152">
        <v>12020714</v>
      </c>
      <c r="B238" s="148"/>
      <c r="C238" s="148"/>
      <c r="D238" s="148"/>
      <c r="E238" s="154" t="s">
        <v>281</v>
      </c>
      <c r="F238" s="155"/>
      <c r="G238" s="151"/>
      <c r="H238" s="155"/>
      <c r="I238" s="151"/>
    </row>
    <row r="239" spans="1:9" s="145" customFormat="1" ht="15">
      <c r="A239" s="152">
        <v>12020715</v>
      </c>
      <c r="B239" s="148" t="s">
        <v>11</v>
      </c>
      <c r="C239" s="148"/>
      <c r="D239" s="148"/>
      <c r="E239" s="154" t="s">
        <v>282</v>
      </c>
      <c r="F239" s="155"/>
      <c r="G239" s="156"/>
      <c r="H239" s="155"/>
      <c r="I239" s="156"/>
    </row>
    <row r="240" spans="1:9" s="145" customFormat="1" ht="15">
      <c r="A240" s="152">
        <v>12020716</v>
      </c>
      <c r="B240" s="148"/>
      <c r="C240" s="148"/>
      <c r="D240" s="148"/>
      <c r="E240" s="154" t="s">
        <v>283</v>
      </c>
      <c r="F240" s="155"/>
      <c r="G240" s="156"/>
      <c r="H240" s="155"/>
      <c r="I240" s="156"/>
    </row>
    <row r="241" spans="1:9" s="145" customFormat="1" ht="15">
      <c r="A241" s="152">
        <v>12020717</v>
      </c>
      <c r="B241" s="148"/>
      <c r="C241" s="148"/>
      <c r="D241" s="148"/>
      <c r="E241" s="154" t="s">
        <v>284</v>
      </c>
      <c r="F241" s="155"/>
      <c r="G241" s="151"/>
      <c r="H241" s="155"/>
      <c r="I241" s="151"/>
    </row>
    <row r="242" spans="1:9" s="145" customFormat="1" ht="15">
      <c r="A242" s="152">
        <v>12020718</v>
      </c>
      <c r="B242" s="148" t="s">
        <v>11</v>
      </c>
      <c r="C242" s="148"/>
      <c r="D242" s="148"/>
      <c r="E242" s="154" t="s">
        <v>285</v>
      </c>
      <c r="F242" s="155"/>
      <c r="G242" s="151"/>
      <c r="H242" s="155"/>
      <c r="I242" s="151"/>
    </row>
    <row r="243" spans="1:9" s="145" customFormat="1" ht="15">
      <c r="A243" s="152">
        <v>12020719</v>
      </c>
      <c r="B243" s="148" t="s">
        <v>11</v>
      </c>
      <c r="C243" s="148"/>
      <c r="D243" s="148"/>
      <c r="E243" s="154" t="s">
        <v>286</v>
      </c>
      <c r="F243" s="155"/>
      <c r="G243" s="156"/>
      <c r="H243" s="155"/>
      <c r="I243" s="156"/>
    </row>
    <row r="244" spans="1:9" s="145" customFormat="1" ht="15">
      <c r="A244" s="152">
        <v>12020720</v>
      </c>
      <c r="B244" s="148" t="s">
        <v>11</v>
      </c>
      <c r="C244" s="148"/>
      <c r="D244" s="148"/>
      <c r="E244" s="154" t="s">
        <v>287</v>
      </c>
      <c r="F244" s="155"/>
      <c r="G244" s="156"/>
      <c r="H244" s="155"/>
      <c r="I244" s="156"/>
    </row>
    <row r="245" spans="1:9" s="145" customFormat="1" ht="15">
      <c r="A245" s="152">
        <v>12020721</v>
      </c>
      <c r="B245" s="148"/>
      <c r="C245" s="148"/>
      <c r="D245" s="148"/>
      <c r="E245" s="154" t="s">
        <v>288</v>
      </c>
      <c r="F245" s="155"/>
      <c r="G245" s="156"/>
      <c r="H245" s="155"/>
      <c r="I245" s="156"/>
    </row>
    <row r="246" spans="1:9" s="145" customFormat="1" ht="15">
      <c r="A246" s="152">
        <v>12020722</v>
      </c>
      <c r="B246" s="148" t="s">
        <v>11</v>
      </c>
      <c r="C246" s="148"/>
      <c r="D246" s="148"/>
      <c r="E246" s="154" t="s">
        <v>289</v>
      </c>
      <c r="F246" s="155"/>
      <c r="G246" s="156"/>
      <c r="H246" s="155"/>
      <c r="I246" s="156"/>
    </row>
    <row r="247" spans="1:9" s="145" customFormat="1" ht="15">
      <c r="A247" s="152">
        <v>12020723</v>
      </c>
      <c r="B247" s="148"/>
      <c r="C247" s="148"/>
      <c r="D247" s="148"/>
      <c r="E247" s="154" t="s">
        <v>290</v>
      </c>
      <c r="F247" s="155"/>
      <c r="G247" s="156"/>
      <c r="H247" s="155"/>
      <c r="I247" s="156"/>
    </row>
    <row r="248" spans="1:9" s="145" customFormat="1" ht="15">
      <c r="A248" s="152">
        <v>12020724</v>
      </c>
      <c r="B248" s="148"/>
      <c r="C248" s="148"/>
      <c r="D248" s="148"/>
      <c r="E248" s="154" t="s">
        <v>291</v>
      </c>
      <c r="F248" s="155"/>
      <c r="G248" s="156"/>
      <c r="H248" s="155"/>
      <c r="I248" s="156"/>
    </row>
    <row r="249" spans="1:9" s="145" customFormat="1" ht="15">
      <c r="A249" s="152">
        <v>12020725</v>
      </c>
      <c r="B249" s="148" t="s">
        <v>11</v>
      </c>
      <c r="C249" s="148"/>
      <c r="D249" s="148"/>
      <c r="E249" s="154" t="s">
        <v>292</v>
      </c>
      <c r="F249" s="155"/>
      <c r="G249" s="156"/>
      <c r="H249" s="155"/>
      <c r="I249" s="156"/>
    </row>
    <row r="250" spans="1:9" s="145" customFormat="1" ht="15">
      <c r="A250" s="152">
        <v>12020726</v>
      </c>
      <c r="B250" s="148" t="s">
        <v>11</v>
      </c>
      <c r="C250" s="148"/>
      <c r="D250" s="148"/>
      <c r="E250" s="154" t="s">
        <v>293</v>
      </c>
      <c r="F250" s="155"/>
      <c r="G250" s="156"/>
      <c r="H250" s="155"/>
      <c r="I250" s="156"/>
    </row>
    <row r="251" spans="1:9" s="145" customFormat="1" ht="15">
      <c r="A251" s="152">
        <v>12020727</v>
      </c>
      <c r="B251" s="148" t="s">
        <v>11</v>
      </c>
      <c r="C251" s="148"/>
      <c r="D251" s="148"/>
      <c r="E251" s="154" t="s">
        <v>294</v>
      </c>
      <c r="F251" s="155"/>
      <c r="G251" s="151">
        <v>250000</v>
      </c>
      <c r="H251" s="155"/>
      <c r="I251" s="151">
        <v>250000</v>
      </c>
    </row>
    <row r="252" spans="1:9" s="145" customFormat="1" ht="30">
      <c r="A252" s="152">
        <v>12020728</v>
      </c>
      <c r="B252" s="148" t="s">
        <v>11</v>
      </c>
      <c r="C252" s="148"/>
      <c r="D252" s="148"/>
      <c r="E252" s="154" t="s">
        <v>295</v>
      </c>
      <c r="F252" s="155"/>
      <c r="G252" s="156"/>
      <c r="H252" s="155"/>
      <c r="I252" s="156"/>
    </row>
    <row r="253" spans="1:9" s="145" customFormat="1" ht="15">
      <c r="A253" s="152">
        <v>12020729</v>
      </c>
      <c r="B253" s="148"/>
      <c r="C253" s="148"/>
      <c r="D253" s="148"/>
      <c r="E253" s="154" t="s">
        <v>296</v>
      </c>
      <c r="F253" s="155"/>
      <c r="G253" s="156"/>
      <c r="H253" s="155"/>
      <c r="I253" s="156"/>
    </row>
    <row r="254" spans="1:9" s="145" customFormat="1" ht="15">
      <c r="A254" s="152">
        <v>12020730</v>
      </c>
      <c r="B254" s="148" t="s">
        <v>11</v>
      </c>
      <c r="C254" s="148"/>
      <c r="D254" s="148"/>
      <c r="E254" s="154" t="s">
        <v>297</v>
      </c>
      <c r="F254" s="155"/>
      <c r="G254" s="156"/>
      <c r="H254" s="155"/>
      <c r="I254" s="156"/>
    </row>
    <row r="255" spans="1:9" s="145" customFormat="1" ht="15">
      <c r="A255" s="152">
        <v>12020731</v>
      </c>
      <c r="B255" s="148"/>
      <c r="C255" s="148"/>
      <c r="D255" s="148"/>
      <c r="E255" s="154" t="s">
        <v>298</v>
      </c>
      <c r="F255" s="155"/>
      <c r="G255" s="156"/>
      <c r="H255" s="155"/>
      <c r="I255" s="156"/>
    </row>
    <row r="256" spans="1:9" s="145" customFormat="1" ht="15">
      <c r="A256" s="152">
        <v>12020732</v>
      </c>
      <c r="B256" s="148"/>
      <c r="C256" s="148"/>
      <c r="D256" s="148"/>
      <c r="E256" s="154" t="s">
        <v>299</v>
      </c>
      <c r="F256" s="155"/>
      <c r="G256" s="151"/>
      <c r="H256" s="155"/>
      <c r="I256" s="151"/>
    </row>
    <row r="257" spans="1:9" s="145" customFormat="1" ht="15">
      <c r="A257" s="152">
        <v>12020733</v>
      </c>
      <c r="B257" s="148"/>
      <c r="C257" s="148"/>
      <c r="D257" s="148"/>
      <c r="E257" s="154" t="s">
        <v>300</v>
      </c>
      <c r="F257" s="155"/>
      <c r="G257" s="151"/>
      <c r="H257" s="155"/>
      <c r="I257" s="151"/>
    </row>
    <row r="258" spans="1:9" s="145" customFormat="1" ht="30">
      <c r="A258" s="152">
        <v>12020736</v>
      </c>
      <c r="B258" s="148"/>
      <c r="C258" s="148"/>
      <c r="D258" s="148"/>
      <c r="E258" s="154" t="s">
        <v>301</v>
      </c>
      <c r="F258" s="155"/>
      <c r="G258" s="151">
        <v>100000</v>
      </c>
      <c r="H258" s="155"/>
      <c r="I258" s="151">
        <v>100000</v>
      </c>
    </row>
    <row r="259" spans="1:9" s="145" customFormat="1" ht="15">
      <c r="A259" s="152">
        <v>12020737</v>
      </c>
      <c r="B259" s="148" t="s">
        <v>11</v>
      </c>
      <c r="C259" s="148"/>
      <c r="D259" s="148"/>
      <c r="E259" s="154" t="s">
        <v>302</v>
      </c>
      <c r="F259" s="155"/>
      <c r="G259" s="151"/>
      <c r="H259" s="155"/>
      <c r="I259" s="151"/>
    </row>
    <row r="260" spans="1:9" s="145" customFormat="1" ht="15">
      <c r="A260" s="152">
        <v>12020738</v>
      </c>
      <c r="B260" s="148"/>
      <c r="C260" s="148"/>
      <c r="D260" s="148"/>
      <c r="E260" s="154" t="s">
        <v>303</v>
      </c>
      <c r="F260" s="155"/>
      <c r="G260" s="156">
        <v>300000</v>
      </c>
      <c r="H260" s="155"/>
      <c r="I260" s="156">
        <v>300000</v>
      </c>
    </row>
    <row r="261" spans="1:9" s="145" customFormat="1" ht="15">
      <c r="A261" s="152">
        <v>12020739</v>
      </c>
      <c r="B261" s="148"/>
      <c r="C261" s="148"/>
      <c r="D261" s="148"/>
      <c r="E261" s="154" t="s">
        <v>304</v>
      </c>
      <c r="F261" s="155"/>
      <c r="G261" s="151"/>
      <c r="H261" s="155"/>
      <c r="I261" s="151"/>
    </row>
    <row r="262" spans="1:9" s="145" customFormat="1" ht="15">
      <c r="A262" s="152">
        <v>12020747</v>
      </c>
      <c r="B262" s="148" t="s">
        <v>11</v>
      </c>
      <c r="C262" s="148"/>
      <c r="D262" s="148"/>
      <c r="E262" s="154" t="s">
        <v>305</v>
      </c>
      <c r="F262" s="155"/>
      <c r="G262" s="151"/>
      <c r="H262" s="155"/>
      <c r="I262" s="151"/>
    </row>
    <row r="263" spans="1:9" s="145" customFormat="1" ht="15">
      <c r="A263" s="152">
        <v>12020748</v>
      </c>
      <c r="B263" s="148" t="s">
        <v>11</v>
      </c>
      <c r="C263" s="153">
        <v>31923000</v>
      </c>
      <c r="D263" s="153"/>
      <c r="E263" s="154" t="s">
        <v>306</v>
      </c>
      <c r="F263" s="155"/>
      <c r="G263" s="156">
        <v>100000</v>
      </c>
      <c r="H263" s="155"/>
      <c r="I263" s="156">
        <v>100000</v>
      </c>
    </row>
    <row r="264" spans="1:9" s="145" customFormat="1" ht="15">
      <c r="A264" s="152">
        <v>12020749</v>
      </c>
      <c r="B264" s="148"/>
      <c r="C264" s="148"/>
      <c r="D264" s="148"/>
      <c r="E264" s="154" t="s">
        <v>307</v>
      </c>
      <c r="F264" s="155"/>
      <c r="G264" s="156">
        <v>200000</v>
      </c>
      <c r="H264" s="155"/>
      <c r="I264" s="156">
        <v>200000</v>
      </c>
    </row>
    <row r="265" spans="1:9" s="145" customFormat="1" ht="16.2" thickBot="1">
      <c r="A265" s="162">
        <v>12020750</v>
      </c>
      <c r="B265" s="163"/>
      <c r="C265" s="164"/>
      <c r="D265" s="164"/>
      <c r="E265" s="165" t="s">
        <v>308</v>
      </c>
      <c r="F265" s="166"/>
      <c r="G265" s="175"/>
      <c r="H265" s="166"/>
      <c r="I265" s="175"/>
    </row>
    <row r="266" spans="1:9" s="145" customFormat="1" ht="16.2" thickBot="1">
      <c r="A266" s="168"/>
      <c r="B266" s="169"/>
      <c r="C266" s="170"/>
      <c r="D266" s="170"/>
      <c r="E266" s="171" t="s">
        <v>85</v>
      </c>
      <c r="F266" s="172">
        <f>SUM(F225:F265)</f>
        <v>0</v>
      </c>
      <c r="G266" s="172">
        <f t="shared" ref="G266:I266" si="9">SUM(G225:G265)</f>
        <v>1350000</v>
      </c>
      <c r="H266" s="172">
        <f t="shared" si="9"/>
        <v>0</v>
      </c>
      <c r="I266" s="172">
        <f t="shared" si="9"/>
        <v>1350000</v>
      </c>
    </row>
    <row r="267" spans="1:9" s="145" customFormat="1" ht="31.2">
      <c r="A267" s="139">
        <v>120209</v>
      </c>
      <c r="B267" s="141"/>
      <c r="C267" s="180">
        <v>31923000</v>
      </c>
      <c r="D267" s="180"/>
      <c r="E267" s="142" t="s">
        <v>309</v>
      </c>
      <c r="F267" s="181"/>
      <c r="G267" s="182"/>
      <c r="H267" s="181"/>
      <c r="I267" s="182"/>
    </row>
    <row r="268" spans="1:9" s="145" customFormat="1" ht="15">
      <c r="A268" s="152">
        <v>12020904</v>
      </c>
      <c r="B268" s="148"/>
      <c r="C268" s="148"/>
      <c r="D268" s="148"/>
      <c r="E268" s="154" t="s">
        <v>310</v>
      </c>
      <c r="F268" s="155"/>
      <c r="G268" s="156">
        <v>10000</v>
      </c>
      <c r="H268" s="155"/>
      <c r="I268" s="156">
        <v>10000</v>
      </c>
    </row>
    <row r="269" spans="1:9" s="145" customFormat="1" ht="15">
      <c r="A269" s="152">
        <v>12020905</v>
      </c>
      <c r="B269" s="148"/>
      <c r="C269" s="148"/>
      <c r="D269" s="148"/>
      <c r="E269" s="154" t="s">
        <v>311</v>
      </c>
      <c r="F269" s="155"/>
      <c r="G269" s="156"/>
      <c r="H269" s="155"/>
      <c r="I269" s="156"/>
    </row>
    <row r="270" spans="1:9" s="145" customFormat="1" ht="15">
      <c r="A270" s="152">
        <v>12020906</v>
      </c>
      <c r="B270" s="148"/>
      <c r="C270" s="153">
        <v>31923000</v>
      </c>
      <c r="D270" s="153"/>
      <c r="E270" s="154" t="s">
        <v>312</v>
      </c>
      <c r="F270" s="155"/>
      <c r="G270" s="156"/>
      <c r="H270" s="155"/>
      <c r="I270" s="156"/>
    </row>
    <row r="271" spans="1:9" s="145" customFormat="1" ht="15.6">
      <c r="A271" s="152">
        <v>12020907</v>
      </c>
      <c r="B271" s="147"/>
      <c r="C271" s="148"/>
      <c r="D271" s="148"/>
      <c r="E271" s="154" t="s">
        <v>313</v>
      </c>
      <c r="F271" s="155"/>
      <c r="G271" s="156"/>
      <c r="H271" s="155"/>
      <c r="I271" s="156"/>
    </row>
    <row r="272" spans="1:9" s="145" customFormat="1" ht="30.6" thickBot="1">
      <c r="A272" s="162"/>
      <c r="B272" s="163"/>
      <c r="C272" s="164"/>
      <c r="D272" s="164"/>
      <c r="E272" s="165" t="s">
        <v>850</v>
      </c>
      <c r="F272" s="166"/>
      <c r="G272" s="175"/>
      <c r="H272" s="166"/>
      <c r="I272" s="175"/>
    </row>
    <row r="273" spans="1:9" s="145" customFormat="1" ht="16.2" thickBot="1">
      <c r="A273" s="168"/>
      <c r="B273" s="169"/>
      <c r="C273" s="170"/>
      <c r="D273" s="170"/>
      <c r="E273" s="171" t="s">
        <v>85</v>
      </c>
      <c r="F273" s="172">
        <f>SUM(F268:F272)</f>
        <v>0</v>
      </c>
      <c r="G273" s="172">
        <f t="shared" ref="G273:I273" si="10">SUM(G268:G272)</f>
        <v>10000</v>
      </c>
      <c r="H273" s="172">
        <f t="shared" si="10"/>
        <v>0</v>
      </c>
      <c r="I273" s="172">
        <f t="shared" si="10"/>
        <v>10000</v>
      </c>
    </row>
    <row r="274" spans="1:9" s="145" customFormat="1" ht="15.6">
      <c r="A274" s="139">
        <v>12021000</v>
      </c>
      <c r="B274" s="141"/>
      <c r="C274" s="141"/>
      <c r="D274" s="141"/>
      <c r="E274" s="142" t="s">
        <v>314</v>
      </c>
      <c r="F274" s="183"/>
      <c r="G274" s="184"/>
      <c r="H274" s="183"/>
      <c r="I274" s="184"/>
    </row>
    <row r="275" spans="1:9" s="145" customFormat="1" ht="15">
      <c r="A275" s="152">
        <v>12021001</v>
      </c>
      <c r="B275" s="148"/>
      <c r="C275" s="148"/>
      <c r="D275" s="148"/>
      <c r="E275" s="154" t="s">
        <v>315</v>
      </c>
      <c r="F275" s="155"/>
      <c r="G275" s="151"/>
      <c r="H275" s="155"/>
      <c r="I275" s="151"/>
    </row>
    <row r="276" spans="1:9" s="145" customFormat="1" ht="15">
      <c r="A276" s="152">
        <v>12021002</v>
      </c>
      <c r="B276" s="148"/>
      <c r="C276" s="148"/>
      <c r="D276" s="148"/>
      <c r="E276" s="154" t="s">
        <v>316</v>
      </c>
      <c r="F276" s="155"/>
      <c r="G276" s="151"/>
      <c r="H276" s="155"/>
      <c r="I276" s="151"/>
    </row>
    <row r="277" spans="1:9" s="145" customFormat="1" ht="15">
      <c r="A277" s="152">
        <v>12021003</v>
      </c>
      <c r="B277" s="148"/>
      <c r="C277" s="148"/>
      <c r="D277" s="148"/>
      <c r="E277" s="154" t="s">
        <v>317</v>
      </c>
      <c r="F277" s="155"/>
      <c r="G277" s="151"/>
      <c r="H277" s="155"/>
      <c r="I277" s="151"/>
    </row>
    <row r="278" spans="1:9" s="145" customFormat="1" ht="15">
      <c r="A278" s="152">
        <v>12021004</v>
      </c>
      <c r="B278" s="148"/>
      <c r="C278" s="148"/>
      <c r="D278" s="148"/>
      <c r="E278" s="154" t="s">
        <v>318</v>
      </c>
      <c r="F278" s="155"/>
      <c r="G278" s="151"/>
      <c r="H278" s="155"/>
      <c r="I278" s="151"/>
    </row>
    <row r="279" spans="1:9" s="145" customFormat="1" ht="15">
      <c r="A279" s="152">
        <v>12021005</v>
      </c>
      <c r="B279" s="148"/>
      <c r="C279" s="148"/>
      <c r="D279" s="148"/>
      <c r="E279" s="154" t="s">
        <v>319</v>
      </c>
      <c r="F279" s="155"/>
      <c r="G279" s="151"/>
      <c r="H279" s="155"/>
      <c r="I279" s="151"/>
    </row>
    <row r="280" spans="1:9" s="145" customFormat="1" ht="16.2" thickBot="1">
      <c r="A280" s="162">
        <v>12021006</v>
      </c>
      <c r="B280" s="163"/>
      <c r="C280" s="164"/>
      <c r="D280" s="164"/>
      <c r="E280" s="165" t="s">
        <v>320</v>
      </c>
      <c r="F280" s="166"/>
      <c r="G280" s="185"/>
      <c r="H280" s="166"/>
      <c r="I280" s="185"/>
    </row>
    <row r="281" spans="1:9" s="145" customFormat="1" ht="16.2" thickBot="1">
      <c r="A281" s="168"/>
      <c r="B281" s="169"/>
      <c r="C281" s="170"/>
      <c r="D281" s="170"/>
      <c r="E281" s="171" t="s">
        <v>85</v>
      </c>
      <c r="F281" s="172">
        <f>SUM(F276:F280)</f>
        <v>0</v>
      </c>
      <c r="G281" s="172">
        <f t="shared" ref="G281:I281" si="11">SUM(G276:G280)</f>
        <v>0</v>
      </c>
      <c r="H281" s="172">
        <f t="shared" si="11"/>
        <v>0</v>
      </c>
      <c r="I281" s="172">
        <f t="shared" si="11"/>
        <v>0</v>
      </c>
    </row>
    <row r="282" spans="1:9" s="145" customFormat="1" ht="15.6">
      <c r="A282" s="139">
        <v>12021100</v>
      </c>
      <c r="B282" s="141" t="s">
        <v>11</v>
      </c>
      <c r="C282" s="141"/>
      <c r="D282" s="141"/>
      <c r="E282" s="142" t="s">
        <v>321</v>
      </c>
      <c r="F282" s="181"/>
      <c r="G282" s="182"/>
      <c r="H282" s="181"/>
      <c r="I282" s="182"/>
    </row>
    <row r="283" spans="1:9" s="145" customFormat="1" ht="15">
      <c r="A283" s="152">
        <v>12021101</v>
      </c>
      <c r="B283" s="148"/>
      <c r="C283" s="148"/>
      <c r="D283" s="148"/>
      <c r="E283" s="154" t="s">
        <v>322</v>
      </c>
      <c r="F283" s="155"/>
      <c r="G283" s="156">
        <v>500000</v>
      </c>
      <c r="H283" s="155"/>
      <c r="I283" s="156">
        <v>500000</v>
      </c>
    </row>
    <row r="284" spans="1:9" s="145" customFormat="1" ht="15">
      <c r="A284" s="152">
        <v>12021102</v>
      </c>
      <c r="B284" s="148"/>
      <c r="C284" s="148"/>
      <c r="D284" s="148"/>
      <c r="E284" s="154" t="s">
        <v>323</v>
      </c>
      <c r="F284" s="155"/>
      <c r="G284" s="156"/>
      <c r="H284" s="155"/>
      <c r="I284" s="156"/>
    </row>
    <row r="285" spans="1:9" s="145" customFormat="1" ht="15">
      <c r="A285" s="152">
        <v>12021103</v>
      </c>
      <c r="B285" s="148" t="s">
        <v>11</v>
      </c>
      <c r="C285" s="153">
        <v>31923000</v>
      </c>
      <c r="D285" s="153"/>
      <c r="E285" s="154" t="s">
        <v>324</v>
      </c>
      <c r="F285" s="155"/>
      <c r="G285" s="156"/>
      <c r="H285" s="155"/>
      <c r="I285" s="156"/>
    </row>
    <row r="286" spans="1:9" s="145" customFormat="1" ht="15">
      <c r="A286" s="152">
        <v>12021104</v>
      </c>
      <c r="B286" s="148" t="s">
        <v>11</v>
      </c>
      <c r="C286" s="153">
        <v>31923000</v>
      </c>
      <c r="D286" s="153"/>
      <c r="E286" s="154" t="s">
        <v>325</v>
      </c>
      <c r="F286" s="155">
        <v>754900</v>
      </c>
      <c r="G286" s="156">
        <v>1500000</v>
      </c>
      <c r="H286" s="155">
        <v>786000</v>
      </c>
      <c r="I286" s="156">
        <v>1500000</v>
      </c>
    </row>
    <row r="287" spans="1:9" s="145" customFormat="1" ht="15">
      <c r="A287" s="152">
        <v>12021105</v>
      </c>
      <c r="B287" s="148" t="s">
        <v>11</v>
      </c>
      <c r="C287" s="153">
        <v>31923000</v>
      </c>
      <c r="D287" s="153"/>
      <c r="E287" s="154" t="s">
        <v>326</v>
      </c>
      <c r="F287" s="155">
        <v>345890</v>
      </c>
      <c r="G287" s="156">
        <v>950000</v>
      </c>
      <c r="H287" s="155">
        <v>411100</v>
      </c>
      <c r="I287" s="156">
        <v>950000</v>
      </c>
    </row>
    <row r="288" spans="1:9" s="145" customFormat="1" ht="15">
      <c r="A288" s="152">
        <v>12021106</v>
      </c>
      <c r="B288" s="148"/>
      <c r="C288" s="148"/>
      <c r="D288" s="148"/>
      <c r="E288" s="154" t="s">
        <v>327</v>
      </c>
      <c r="F288" s="155"/>
      <c r="G288" s="156"/>
      <c r="H288" s="155"/>
      <c r="I288" s="156"/>
    </row>
    <row r="289" spans="1:9" s="145" customFormat="1" ht="30">
      <c r="A289" s="152">
        <v>12021107</v>
      </c>
      <c r="B289" s="148" t="s">
        <v>11</v>
      </c>
      <c r="C289" s="153">
        <v>31923000</v>
      </c>
      <c r="D289" s="153"/>
      <c r="E289" s="154" t="s">
        <v>328</v>
      </c>
      <c r="F289" s="155"/>
      <c r="G289" s="156"/>
      <c r="H289" s="155"/>
      <c r="I289" s="156"/>
    </row>
    <row r="290" spans="1:9" s="145" customFormat="1" ht="16.2" thickBot="1">
      <c r="A290" s="162">
        <v>12021108</v>
      </c>
      <c r="B290" s="163"/>
      <c r="C290" s="164"/>
      <c r="D290" s="164"/>
      <c r="E290" s="165" t="s">
        <v>329</v>
      </c>
      <c r="F290" s="166">
        <v>120800</v>
      </c>
      <c r="G290" s="175">
        <v>1000000</v>
      </c>
      <c r="H290" s="166">
        <v>150000</v>
      </c>
      <c r="I290" s="175">
        <v>1000000</v>
      </c>
    </row>
    <row r="291" spans="1:9" s="145" customFormat="1" ht="16.2" thickBot="1">
      <c r="A291" s="168"/>
      <c r="B291" s="169"/>
      <c r="C291" s="170"/>
      <c r="D291" s="170"/>
      <c r="E291" s="171" t="s">
        <v>85</v>
      </c>
      <c r="F291" s="172">
        <f>SUM(F283:F290)</f>
        <v>1221590</v>
      </c>
      <c r="G291" s="172">
        <f t="shared" ref="G291:I291" si="12">SUM(G283:G290)</f>
        <v>3950000</v>
      </c>
      <c r="H291" s="172">
        <f t="shared" si="12"/>
        <v>1347100</v>
      </c>
      <c r="I291" s="172">
        <f t="shared" si="12"/>
        <v>3950000</v>
      </c>
    </row>
    <row r="292" spans="1:9" s="145" customFormat="1" ht="15.6">
      <c r="A292" s="139">
        <v>12021200</v>
      </c>
      <c r="B292" s="141"/>
      <c r="C292" s="141"/>
      <c r="D292" s="141"/>
      <c r="E292" s="142" t="s">
        <v>330</v>
      </c>
      <c r="F292" s="183"/>
      <c r="G292" s="184"/>
      <c r="H292" s="183"/>
      <c r="I292" s="184"/>
    </row>
    <row r="293" spans="1:9" s="145" customFormat="1" ht="15">
      <c r="A293" s="152">
        <v>12021201</v>
      </c>
      <c r="B293" s="148"/>
      <c r="C293" s="148"/>
      <c r="D293" s="148"/>
      <c r="E293" s="154" t="s">
        <v>315</v>
      </c>
      <c r="F293" s="155"/>
      <c r="G293" s="151"/>
      <c r="H293" s="155"/>
      <c r="I293" s="151"/>
    </row>
    <row r="294" spans="1:9" s="145" customFormat="1" ht="15">
      <c r="A294" s="152">
        <v>12021202</v>
      </c>
      <c r="B294" s="148"/>
      <c r="C294" s="148"/>
      <c r="D294" s="148"/>
      <c r="E294" s="154" t="s">
        <v>331</v>
      </c>
      <c r="F294" s="155"/>
      <c r="G294" s="156"/>
      <c r="H294" s="155"/>
      <c r="I294" s="156"/>
    </row>
    <row r="295" spans="1:9" s="145" customFormat="1" ht="15">
      <c r="A295" s="152">
        <v>12021203</v>
      </c>
      <c r="B295" s="148"/>
      <c r="C295" s="148"/>
      <c r="D295" s="148"/>
      <c r="E295" s="154" t="s">
        <v>332</v>
      </c>
      <c r="F295" s="155"/>
      <c r="G295" s="151"/>
      <c r="H295" s="155"/>
      <c r="I295" s="151"/>
    </row>
    <row r="296" spans="1:9" s="145" customFormat="1" ht="15">
      <c r="A296" s="152">
        <v>12021204</v>
      </c>
      <c r="B296" s="148"/>
      <c r="C296" s="148"/>
      <c r="D296" s="148"/>
      <c r="E296" s="154" t="s">
        <v>333</v>
      </c>
      <c r="F296" s="155"/>
      <c r="G296" s="151"/>
      <c r="H296" s="155"/>
      <c r="I296" s="151"/>
    </row>
    <row r="297" spans="1:9" s="145" customFormat="1" ht="15">
      <c r="A297" s="152">
        <v>12021205</v>
      </c>
      <c r="B297" s="148"/>
      <c r="C297" s="148"/>
      <c r="D297" s="148"/>
      <c r="E297" s="154" t="s">
        <v>334</v>
      </c>
      <c r="F297" s="155"/>
      <c r="G297" s="156"/>
      <c r="H297" s="155"/>
      <c r="I297" s="156"/>
    </row>
    <row r="298" spans="1:9" s="145" customFormat="1" ht="16.2" thickBot="1">
      <c r="A298" s="162">
        <v>12021210</v>
      </c>
      <c r="B298" s="163"/>
      <c r="C298" s="164"/>
      <c r="D298" s="164"/>
      <c r="E298" s="165" t="s">
        <v>335</v>
      </c>
      <c r="F298" s="166"/>
      <c r="G298" s="185"/>
      <c r="H298" s="166"/>
      <c r="I298" s="185"/>
    </row>
    <row r="299" spans="1:9" s="145" customFormat="1" ht="16.2" thickBot="1">
      <c r="A299" s="168"/>
      <c r="B299" s="169"/>
      <c r="C299" s="170"/>
      <c r="D299" s="170"/>
      <c r="E299" s="171" t="s">
        <v>85</v>
      </c>
      <c r="F299" s="172">
        <f>SUM(F293:F298)</f>
        <v>0</v>
      </c>
      <c r="G299" s="172">
        <f t="shared" ref="G299:I299" si="13">SUM(G293:G298)</f>
        <v>0</v>
      </c>
      <c r="H299" s="172">
        <f t="shared" si="13"/>
        <v>0</v>
      </c>
      <c r="I299" s="172">
        <f t="shared" si="13"/>
        <v>0</v>
      </c>
    </row>
    <row r="300" spans="1:9" s="145" customFormat="1" ht="15.6">
      <c r="A300" s="186" t="s">
        <v>851</v>
      </c>
      <c r="B300" s="140"/>
      <c r="C300" s="141"/>
      <c r="D300" s="141"/>
      <c r="E300" s="142" t="s">
        <v>852</v>
      </c>
      <c r="F300" s="178"/>
      <c r="G300" s="144"/>
      <c r="H300" s="178"/>
      <c r="I300" s="144"/>
    </row>
    <row r="301" spans="1:9" s="145" customFormat="1" ht="15.6">
      <c r="A301" s="152" t="s">
        <v>857</v>
      </c>
      <c r="B301" s="147"/>
      <c r="C301" s="148"/>
      <c r="D301" s="148"/>
      <c r="E301" s="154" t="s">
        <v>853</v>
      </c>
      <c r="F301" s="155"/>
      <c r="G301" s="151"/>
      <c r="H301" s="155"/>
      <c r="I301" s="151"/>
    </row>
    <row r="302" spans="1:9" s="145" customFormat="1" ht="15.6">
      <c r="A302" s="152" t="s">
        <v>858</v>
      </c>
      <c r="B302" s="147"/>
      <c r="C302" s="148"/>
      <c r="D302" s="148"/>
      <c r="E302" s="154" t="s">
        <v>854</v>
      </c>
      <c r="F302" s="155"/>
      <c r="G302" s="151"/>
      <c r="H302" s="155"/>
      <c r="I302" s="151"/>
    </row>
    <row r="303" spans="1:9" s="145" customFormat="1" ht="15.6">
      <c r="A303" s="152" t="s">
        <v>859</v>
      </c>
      <c r="B303" s="147"/>
      <c r="C303" s="148"/>
      <c r="D303" s="148"/>
      <c r="E303" s="154" t="s">
        <v>855</v>
      </c>
      <c r="F303" s="155"/>
      <c r="G303" s="151"/>
      <c r="H303" s="155"/>
      <c r="I303" s="151"/>
    </row>
    <row r="304" spans="1:9" s="145" customFormat="1" ht="16.2" thickBot="1">
      <c r="A304" s="162" t="s">
        <v>860</v>
      </c>
      <c r="B304" s="163"/>
      <c r="C304" s="164"/>
      <c r="D304" s="164"/>
      <c r="E304" s="165" t="s">
        <v>856</v>
      </c>
      <c r="F304" s="166"/>
      <c r="G304" s="185"/>
      <c r="H304" s="166"/>
      <c r="I304" s="185"/>
    </row>
    <row r="305" spans="1:9" s="145" customFormat="1" ht="16.2" thickBot="1">
      <c r="A305" s="187"/>
      <c r="B305" s="169"/>
      <c r="C305" s="170"/>
      <c r="D305" s="170"/>
      <c r="E305" s="171" t="s">
        <v>85</v>
      </c>
      <c r="F305" s="172">
        <f>SUM(F301:F304)</f>
        <v>0</v>
      </c>
      <c r="G305" s="172">
        <f t="shared" ref="G305:I305" si="14">SUM(G301:G304)</f>
        <v>0</v>
      </c>
      <c r="H305" s="172">
        <f t="shared" si="14"/>
        <v>0</v>
      </c>
      <c r="I305" s="172">
        <f t="shared" si="14"/>
        <v>0</v>
      </c>
    </row>
    <row r="306" spans="1:9" s="145" customFormat="1" ht="15.6">
      <c r="A306" s="139"/>
      <c r="B306" s="140"/>
      <c r="C306" s="141"/>
      <c r="D306" s="141"/>
      <c r="E306" s="142" t="s">
        <v>336</v>
      </c>
      <c r="F306" s="183"/>
      <c r="G306" s="184"/>
      <c r="H306" s="183"/>
      <c r="I306" s="184"/>
    </row>
    <row r="307" spans="1:9" s="145" customFormat="1" ht="15.6">
      <c r="A307" s="146">
        <v>13000000</v>
      </c>
      <c r="B307" s="147"/>
      <c r="C307" s="148"/>
      <c r="D307" s="148"/>
      <c r="E307" s="149" t="s">
        <v>336</v>
      </c>
      <c r="F307" s="188"/>
      <c r="G307" s="189"/>
      <c r="H307" s="188"/>
      <c r="I307" s="189"/>
    </row>
    <row r="308" spans="1:9" s="145" customFormat="1" ht="15.6">
      <c r="A308" s="146">
        <v>13010000</v>
      </c>
      <c r="B308" s="148" t="s">
        <v>11</v>
      </c>
      <c r="C308" s="148"/>
      <c r="D308" s="148"/>
      <c r="E308" s="149" t="s">
        <v>61</v>
      </c>
      <c r="F308" s="188"/>
      <c r="G308" s="189"/>
      <c r="H308" s="188"/>
      <c r="I308" s="189"/>
    </row>
    <row r="309" spans="1:9" s="145" customFormat="1" ht="15">
      <c r="A309" s="152">
        <v>13010101</v>
      </c>
      <c r="B309" s="148" t="s">
        <v>11</v>
      </c>
      <c r="C309" s="148"/>
      <c r="D309" s="148"/>
      <c r="E309" s="154" t="s">
        <v>337</v>
      </c>
      <c r="F309" s="155"/>
      <c r="G309" s="156"/>
      <c r="H309" s="155"/>
      <c r="I309" s="156">
        <v>1000000</v>
      </c>
    </row>
    <row r="310" spans="1:9" s="145" customFormat="1" ht="16.2" thickBot="1">
      <c r="A310" s="162">
        <v>13010102</v>
      </c>
      <c r="B310" s="163"/>
      <c r="C310" s="164"/>
      <c r="D310" s="164"/>
      <c r="E310" s="165" t="s">
        <v>338</v>
      </c>
      <c r="F310" s="166"/>
      <c r="G310" s="175"/>
      <c r="H310" s="166"/>
      <c r="I310" s="175"/>
    </row>
    <row r="311" spans="1:9" s="145" customFormat="1" ht="16.2" thickBot="1">
      <c r="A311" s="168"/>
      <c r="B311" s="169"/>
      <c r="C311" s="170"/>
      <c r="D311" s="170"/>
      <c r="E311" s="171" t="s">
        <v>85</v>
      </c>
      <c r="F311" s="172">
        <f>SUM(F309:F310)</f>
        <v>0</v>
      </c>
      <c r="G311" s="172">
        <f t="shared" ref="G311:I311" si="15">SUM(G309:G310)</f>
        <v>0</v>
      </c>
      <c r="H311" s="172">
        <f t="shared" si="15"/>
        <v>0</v>
      </c>
      <c r="I311" s="172">
        <f t="shared" si="15"/>
        <v>1000000</v>
      </c>
    </row>
    <row r="312" spans="1:9" s="145" customFormat="1" ht="31.2">
      <c r="A312" s="139">
        <v>14030100</v>
      </c>
      <c r="B312" s="141"/>
      <c r="C312" s="141"/>
      <c r="D312" s="141"/>
      <c r="E312" s="142" t="s">
        <v>339</v>
      </c>
      <c r="F312" s="183"/>
      <c r="G312" s="184"/>
      <c r="H312" s="183"/>
      <c r="I312" s="184"/>
    </row>
    <row r="313" spans="1:9" s="145" customFormat="1" ht="30">
      <c r="A313" s="152">
        <v>14030301</v>
      </c>
      <c r="B313" s="148"/>
      <c r="C313" s="148"/>
      <c r="D313" s="148"/>
      <c r="E313" s="154" t="s">
        <v>340</v>
      </c>
      <c r="F313" s="155"/>
      <c r="G313" s="151"/>
      <c r="H313" s="155"/>
      <c r="I313" s="151"/>
    </row>
    <row r="314" spans="1:9" s="145" customFormat="1" ht="30.6" thickBot="1">
      <c r="A314" s="162">
        <v>14030302</v>
      </c>
      <c r="B314" s="163"/>
      <c r="C314" s="164"/>
      <c r="D314" s="164"/>
      <c r="E314" s="165" t="s">
        <v>341</v>
      </c>
      <c r="F314" s="166"/>
      <c r="G314" s="185"/>
      <c r="H314" s="166"/>
      <c r="I314" s="185"/>
    </row>
    <row r="315" spans="1:9" s="145" customFormat="1" ht="16.2" thickBot="1">
      <c r="A315" s="168"/>
      <c r="B315" s="169"/>
      <c r="C315" s="170"/>
      <c r="D315" s="170"/>
      <c r="E315" s="171" t="s">
        <v>85</v>
      </c>
      <c r="F315" s="172">
        <f>SUM(F313:F314)</f>
        <v>0</v>
      </c>
      <c r="G315" s="172">
        <f t="shared" ref="G315:I315" si="16">SUM(G313:G314)</f>
        <v>0</v>
      </c>
      <c r="H315" s="172">
        <f t="shared" si="16"/>
        <v>0</v>
      </c>
      <c r="I315" s="172">
        <f t="shared" si="16"/>
        <v>0</v>
      </c>
    </row>
    <row r="316" spans="1:9" s="145" customFormat="1" ht="15.6">
      <c r="A316" s="139">
        <v>14070000</v>
      </c>
      <c r="B316" s="140"/>
      <c r="C316" s="141"/>
      <c r="D316" s="141"/>
      <c r="E316" s="142" t="s">
        <v>342</v>
      </c>
      <c r="F316" s="183"/>
      <c r="G316" s="184"/>
      <c r="H316" s="183"/>
      <c r="I316" s="184"/>
    </row>
    <row r="317" spans="1:9" s="145" customFormat="1" ht="15.6">
      <c r="A317" s="146">
        <v>14070100</v>
      </c>
      <c r="B317" s="148" t="s">
        <v>11</v>
      </c>
      <c r="C317" s="148"/>
      <c r="D317" s="148"/>
      <c r="E317" s="149" t="s">
        <v>342</v>
      </c>
      <c r="F317" s="188"/>
      <c r="G317" s="189"/>
      <c r="H317" s="188"/>
      <c r="I317" s="189"/>
    </row>
    <row r="318" spans="1:9" s="145" customFormat="1" ht="15">
      <c r="A318" s="152">
        <v>14070101</v>
      </c>
      <c r="B318" s="148" t="s">
        <v>11</v>
      </c>
      <c r="C318" s="148"/>
      <c r="D318" s="148"/>
      <c r="E318" s="154" t="s">
        <v>343</v>
      </c>
      <c r="F318" s="155"/>
      <c r="G318" s="151"/>
      <c r="H318" s="155"/>
      <c r="I318" s="151"/>
    </row>
    <row r="319" spans="1:9" s="145" customFormat="1" ht="16.2" thickBot="1">
      <c r="A319" s="162">
        <v>14070102</v>
      </c>
      <c r="B319" s="163"/>
      <c r="C319" s="164"/>
      <c r="D319" s="164"/>
      <c r="E319" s="165" t="s">
        <v>344</v>
      </c>
      <c r="F319" s="166"/>
      <c r="G319" s="175"/>
      <c r="H319" s="166"/>
      <c r="I319" s="175"/>
    </row>
    <row r="320" spans="1:9" s="145" customFormat="1" ht="16.2" thickBot="1">
      <c r="A320" s="168"/>
      <c r="B320" s="169"/>
      <c r="C320" s="170"/>
      <c r="D320" s="170"/>
      <c r="E320" s="171" t="s">
        <v>85</v>
      </c>
      <c r="F320" s="172">
        <f>SUM(F318:F319)</f>
        <v>0</v>
      </c>
      <c r="G320" s="172">
        <f t="shared" ref="G320:I320" si="17">SUM(G318:G319)</f>
        <v>0</v>
      </c>
      <c r="H320" s="172">
        <f t="shared" si="17"/>
        <v>0</v>
      </c>
      <c r="I320" s="172">
        <f t="shared" si="17"/>
        <v>0</v>
      </c>
    </row>
    <row r="321" spans="1:9" s="145" customFormat="1" ht="31.2">
      <c r="A321" s="139">
        <v>3108</v>
      </c>
      <c r="B321" s="140"/>
      <c r="C321" s="141"/>
      <c r="D321" s="141"/>
      <c r="E321" s="142" t="s">
        <v>345</v>
      </c>
      <c r="F321" s="183"/>
      <c r="G321" s="184"/>
      <c r="H321" s="183"/>
      <c r="I321" s="184"/>
    </row>
    <row r="322" spans="1:9" s="145" customFormat="1" ht="15.6">
      <c r="A322" s="146">
        <v>310801</v>
      </c>
      <c r="B322" s="148"/>
      <c r="C322" s="148"/>
      <c r="D322" s="148"/>
      <c r="E322" s="149" t="s">
        <v>346</v>
      </c>
      <c r="F322" s="188"/>
      <c r="G322" s="189"/>
      <c r="H322" s="188"/>
      <c r="I322" s="189"/>
    </row>
    <row r="323" spans="1:9" s="145" customFormat="1" ht="15">
      <c r="A323" s="152">
        <v>31080101</v>
      </c>
      <c r="B323" s="148" t="s">
        <v>11</v>
      </c>
      <c r="C323" s="148"/>
      <c r="D323" s="148"/>
      <c r="E323" s="154" t="s">
        <v>314</v>
      </c>
      <c r="F323" s="155"/>
      <c r="G323" s="151"/>
      <c r="H323" s="155"/>
      <c r="I323" s="151"/>
    </row>
    <row r="324" spans="1:9" s="145" customFormat="1" ht="15.6">
      <c r="A324" s="152">
        <v>31080102</v>
      </c>
      <c r="B324" s="147"/>
      <c r="C324" s="148"/>
      <c r="D324" s="148"/>
      <c r="E324" s="154" t="s">
        <v>347</v>
      </c>
      <c r="F324" s="155"/>
      <c r="G324" s="156"/>
      <c r="H324" s="155"/>
      <c r="I324" s="156"/>
    </row>
    <row r="325" spans="1:9" s="145" customFormat="1" ht="16.2" thickBot="1">
      <c r="A325" s="162" t="s">
        <v>862</v>
      </c>
      <c r="B325" s="163"/>
      <c r="C325" s="164"/>
      <c r="D325" s="164"/>
      <c r="E325" s="165" t="s">
        <v>861</v>
      </c>
      <c r="F325" s="166"/>
      <c r="G325" s="175"/>
      <c r="H325" s="166"/>
      <c r="I325" s="175"/>
    </row>
    <row r="326" spans="1:9" s="145" customFormat="1" ht="16.2" thickBot="1">
      <c r="A326" s="168"/>
      <c r="B326" s="169"/>
      <c r="C326" s="170"/>
      <c r="D326" s="170"/>
      <c r="E326" s="171" t="s">
        <v>85</v>
      </c>
      <c r="F326" s="172">
        <f>SUM(F323:F325)</f>
        <v>0</v>
      </c>
      <c r="G326" s="173">
        <f t="shared" ref="G326" si="18">SUM(G323:G325)</f>
        <v>0</v>
      </c>
      <c r="H326" s="172"/>
      <c r="I326" s="173"/>
    </row>
    <row r="327" spans="1:9" s="194" customFormat="1" ht="16.2" thickBot="1">
      <c r="A327" s="190"/>
      <c r="B327" s="191"/>
      <c r="C327" s="191"/>
      <c r="D327" s="191"/>
      <c r="E327" s="192" t="s">
        <v>348</v>
      </c>
      <c r="F327" s="193">
        <f>F18+F24+F30+F125+F193+F199+F223+F266+F273+F281+F291+F299+F305+F311+F315+F320+F326</f>
        <v>1525440726.5712497</v>
      </c>
      <c r="G327" s="193">
        <f t="shared" ref="G327:I327" si="19">G18+G24+G30+G125+G193+G199+G223+G266+G273+G281+G291+G299+G305+G311+G315+G320+G326</f>
        <v>6981922291.9000006</v>
      </c>
      <c r="H327" s="193">
        <f t="shared" si="19"/>
        <v>5765771826.583333</v>
      </c>
      <c r="I327" s="193">
        <f t="shared" si="19"/>
        <v>10053871184.112001</v>
      </c>
    </row>
  </sheetData>
  <mergeCells count="4">
    <mergeCell ref="A1:I1"/>
    <mergeCell ref="A2:I2"/>
    <mergeCell ref="A3:I3"/>
    <mergeCell ref="A4:I4"/>
  </mergeCells>
  <phoneticPr fontId="32" type="noConversion"/>
  <conditionalFormatting sqref="A1:A1048576">
    <cfRule type="duplicateValues" dxfId="4" priority="5"/>
  </conditionalFormatting>
  <conditionalFormatting sqref="E1:E1048576">
    <cfRule type="duplicateValues" dxfId="3" priority="3"/>
    <cfRule type="duplicateValues" dxfId="2" priority="4"/>
    <cfRule type="duplicateValues" dxfId="1" priority="6"/>
  </conditionalFormatting>
  <conditionalFormatting sqref="E315:E326">
    <cfRule type="duplicateValues" dxfId="0" priority="1"/>
  </conditionalFormatting>
  <pageMargins left="0.55118110236220474" right="0" top="0.51181102362204722" bottom="0.51181102362204722" header="0.31496062992125984" footer="0.31496062992125984"/>
  <pageSetup paperSize="9" scale="89" orientation="landscape" horizontalDpi="4294967293" r:id="rId1"/>
  <headerFooter>
    <oddFooter>Page &amp;P of &amp;N</oddFooter>
  </headerFooter>
  <rowBreaks count="2" manualBreakCount="2">
    <brk id="30" max="16383" man="1"/>
    <brk id="29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I1:R2206"/>
  <sheetViews>
    <sheetView showWhiteSpace="0" view="pageBreakPreview" topLeftCell="E1179" zoomScale="86" zoomScaleSheetLayoutView="86" workbookViewId="0">
      <selection activeCell="I1207" sqref="I1207"/>
    </sheetView>
  </sheetViews>
  <sheetFormatPr defaultColWidth="9.109375" defaultRowHeight="13.8"/>
  <cols>
    <col min="1" max="8" width="9.109375" style="82"/>
    <col min="9" max="9" width="15.33203125" style="84" customWidth="1"/>
    <col min="10" max="10" width="11.5546875" style="84" customWidth="1"/>
    <col min="11" max="11" width="10.44140625" style="84" customWidth="1"/>
    <col min="12" max="12" width="10.6640625" style="84" customWidth="1"/>
    <col min="13" max="13" width="42.6640625" style="82" customWidth="1"/>
    <col min="14" max="14" width="17.44140625" style="85" customWidth="1"/>
    <col min="15" max="15" width="19.5546875" style="85" customWidth="1"/>
    <col min="16" max="16" width="20.33203125" style="85" customWidth="1"/>
    <col min="17" max="17" width="20.109375" style="85" customWidth="1"/>
    <col min="18" max="16384" width="9.109375" style="82"/>
  </cols>
  <sheetData>
    <row r="1" spans="9:17" ht="34.799999999999997">
      <c r="I1" s="588" t="s">
        <v>808</v>
      </c>
      <c r="J1" s="589"/>
      <c r="K1" s="589"/>
      <c r="L1" s="589"/>
      <c r="M1" s="589"/>
      <c r="N1" s="589"/>
      <c r="O1" s="589"/>
      <c r="P1" s="589"/>
      <c r="Q1" s="590"/>
    </row>
    <row r="2" spans="9:17" ht="24.6">
      <c r="I2" s="578" t="s">
        <v>0</v>
      </c>
      <c r="J2" s="579"/>
      <c r="K2" s="579"/>
      <c r="L2" s="579"/>
      <c r="M2" s="579"/>
      <c r="N2" s="579"/>
      <c r="O2" s="579"/>
      <c r="P2" s="579"/>
      <c r="Q2" s="580"/>
    </row>
    <row r="3" spans="9:17" ht="24.6">
      <c r="I3" s="578" t="s">
        <v>902</v>
      </c>
      <c r="J3" s="579"/>
      <c r="K3" s="579"/>
      <c r="L3" s="579"/>
      <c r="M3" s="579"/>
      <c r="N3" s="579"/>
      <c r="O3" s="579"/>
      <c r="P3" s="579"/>
      <c r="Q3" s="580"/>
    </row>
    <row r="4" spans="9:17" ht="25.2" thickBot="1">
      <c r="I4" s="631" t="s">
        <v>454</v>
      </c>
      <c r="J4" s="632"/>
      <c r="K4" s="632"/>
      <c r="L4" s="632"/>
      <c r="M4" s="632"/>
      <c r="N4" s="632"/>
      <c r="O4" s="632"/>
      <c r="P4" s="632"/>
      <c r="Q4" s="633"/>
    </row>
    <row r="5" spans="9:17" s="95" customFormat="1" ht="17.399999999999999" thickBot="1">
      <c r="I5" s="582" t="s">
        <v>874</v>
      </c>
      <c r="J5" s="583"/>
      <c r="K5" s="583"/>
      <c r="L5" s="583"/>
      <c r="M5" s="583"/>
      <c r="N5" s="583"/>
      <c r="O5" s="583"/>
      <c r="P5" s="583"/>
      <c r="Q5" s="584"/>
    </row>
    <row r="6" spans="9:17" s="95" customFormat="1" ht="51" thickBot="1">
      <c r="I6" s="96" t="s">
        <v>350</v>
      </c>
      <c r="J6" s="96" t="s">
        <v>72</v>
      </c>
      <c r="K6" s="96" t="s">
        <v>351</v>
      </c>
      <c r="L6" s="96" t="s">
        <v>3</v>
      </c>
      <c r="M6" s="97" t="s">
        <v>73</v>
      </c>
      <c r="N6" s="404" t="s">
        <v>871</v>
      </c>
      <c r="O6" s="404" t="s">
        <v>870</v>
      </c>
      <c r="P6" s="404" t="s">
        <v>872</v>
      </c>
      <c r="Q6" s="404" t="s">
        <v>903</v>
      </c>
    </row>
    <row r="7" spans="9:17" s="221" customFormat="1" ht="17.25" customHeight="1">
      <c r="I7" s="215">
        <v>11100100100</v>
      </c>
      <c r="J7" s="216" t="s">
        <v>15</v>
      </c>
      <c r="K7" s="217"/>
      <c r="L7" s="218">
        <v>31923000</v>
      </c>
      <c r="M7" s="219" t="s">
        <v>455</v>
      </c>
      <c r="N7" s="220">
        <f>+N36</f>
        <v>114096936</v>
      </c>
      <c r="O7" s="220">
        <f>+O36</f>
        <v>306216539.79200006</v>
      </c>
      <c r="P7" s="220">
        <f>+P36</f>
        <v>282454552.65999997</v>
      </c>
      <c r="Q7" s="220">
        <f>+Q36</f>
        <v>219037396.63176</v>
      </c>
    </row>
    <row r="8" spans="9:17" s="221" customFormat="1" ht="17.25" customHeight="1">
      <c r="I8" s="222">
        <v>11101300100</v>
      </c>
      <c r="J8" s="223" t="s">
        <v>15</v>
      </c>
      <c r="K8" s="223"/>
      <c r="L8" s="218">
        <v>31923000</v>
      </c>
      <c r="M8" s="88" t="s">
        <v>456</v>
      </c>
      <c r="N8" s="224">
        <f>+N199</f>
        <v>0</v>
      </c>
      <c r="O8" s="224">
        <f>+O199</f>
        <v>14140823.5</v>
      </c>
      <c r="P8" s="224">
        <f>+P199</f>
        <v>4284018.75</v>
      </c>
      <c r="Q8" s="224">
        <f>+Q199</f>
        <v>10340822.5</v>
      </c>
    </row>
    <row r="9" spans="9:17" s="221" customFormat="1" ht="17.25" customHeight="1">
      <c r="I9" s="225">
        <v>11200100100</v>
      </c>
      <c r="J9" s="223" t="s">
        <v>15</v>
      </c>
      <c r="K9" s="226"/>
      <c r="L9" s="218">
        <v>31923000</v>
      </c>
      <c r="M9" s="88" t="s">
        <v>457</v>
      </c>
      <c r="N9" s="224">
        <f>+N289</f>
        <v>601000</v>
      </c>
      <c r="O9" s="224">
        <f>+O289</f>
        <v>145883167.09999999</v>
      </c>
      <c r="P9" s="224">
        <f>+P289</f>
        <v>94119188.583333343</v>
      </c>
      <c r="Q9" s="224">
        <f>+Q289</f>
        <v>307683167.10000002</v>
      </c>
    </row>
    <row r="10" spans="9:17" s="221" customFormat="1" ht="17.25" customHeight="1">
      <c r="I10" s="222">
        <v>12500100100</v>
      </c>
      <c r="J10" s="223" t="s">
        <v>15</v>
      </c>
      <c r="K10" s="223"/>
      <c r="L10" s="218">
        <v>31923000</v>
      </c>
      <c r="M10" s="88" t="s">
        <v>458</v>
      </c>
      <c r="N10" s="224">
        <f>+N351</f>
        <v>10494114.140000001</v>
      </c>
      <c r="O10" s="224">
        <f>+O351</f>
        <v>152501547.757</v>
      </c>
      <c r="P10" s="224">
        <f>+P351</f>
        <v>82570463.130833343</v>
      </c>
      <c r="Q10" s="224">
        <f>+Q351</f>
        <v>216086594.18971005</v>
      </c>
    </row>
    <row r="11" spans="9:17" s="221" customFormat="1" ht="17.25" customHeight="1">
      <c r="I11" s="222">
        <v>22000100100</v>
      </c>
      <c r="J11" s="223" t="s">
        <v>15</v>
      </c>
      <c r="K11" s="223"/>
      <c r="L11" s="218">
        <v>31923000</v>
      </c>
      <c r="M11" s="88" t="s">
        <v>459</v>
      </c>
      <c r="N11" s="224">
        <f>+N439</f>
        <v>4424367.8499999996</v>
      </c>
      <c r="O11" s="224">
        <f>+O439</f>
        <v>123969322.56857</v>
      </c>
      <c r="P11" s="224">
        <f>+P439</f>
        <v>82224435.473808333</v>
      </c>
      <c r="Q11" s="224">
        <f>+Q439</f>
        <v>148632902.24562711</v>
      </c>
    </row>
    <row r="12" spans="9:17" s="221" customFormat="1" ht="17.25" customHeight="1">
      <c r="I12" s="222">
        <v>55100300100</v>
      </c>
      <c r="J12" s="223" t="s">
        <v>15</v>
      </c>
      <c r="K12" s="223"/>
      <c r="L12" s="218">
        <v>31923000</v>
      </c>
      <c r="M12" s="88" t="s">
        <v>460</v>
      </c>
      <c r="N12" s="224">
        <f>+N623</f>
        <v>171811516.07000002</v>
      </c>
      <c r="O12" s="224">
        <f>+O623</f>
        <v>1737496694.4201801</v>
      </c>
      <c r="P12" s="224">
        <f>+P623</f>
        <v>1629175955.1741915</v>
      </c>
      <c r="Q12" s="224">
        <f>+Q623</f>
        <v>2310053395.9920602</v>
      </c>
    </row>
    <row r="13" spans="9:17" s="221" customFormat="1" ht="17.25" customHeight="1">
      <c r="I13" s="222">
        <v>52100100100</v>
      </c>
      <c r="J13" s="223" t="s">
        <v>15</v>
      </c>
      <c r="K13" s="223"/>
      <c r="L13" s="218">
        <v>31923000</v>
      </c>
      <c r="M13" s="88" t="s">
        <v>461</v>
      </c>
      <c r="N13" s="224">
        <f>+N1111</f>
        <v>21731121.640000001</v>
      </c>
      <c r="O13" s="224">
        <f>+O1111</f>
        <v>395032535.48087585</v>
      </c>
      <c r="P13" s="224">
        <f>+P1111</f>
        <v>330206898.90072989</v>
      </c>
      <c r="Q13" s="224">
        <f>+Q1111</f>
        <v>583212511.54530215</v>
      </c>
    </row>
    <row r="14" spans="9:17" s="221" customFormat="1" ht="17.25" customHeight="1">
      <c r="I14" s="222">
        <v>21500100100</v>
      </c>
      <c r="J14" s="223" t="s">
        <v>15</v>
      </c>
      <c r="K14" s="223"/>
      <c r="L14" s="218">
        <v>31923000</v>
      </c>
      <c r="M14" s="88" t="s">
        <v>462</v>
      </c>
      <c r="N14" s="224">
        <f>+N1188</f>
        <v>30661700</v>
      </c>
      <c r="O14" s="224">
        <f>+O1188</f>
        <v>174849026.64596</v>
      </c>
      <c r="P14" s="224">
        <f>+P1188</f>
        <v>65040855.538300008</v>
      </c>
      <c r="Q14" s="224">
        <f>+Q1188</f>
        <v>207148797.44533879</v>
      </c>
    </row>
    <row r="15" spans="9:17" s="221" customFormat="1" ht="17.25" customHeight="1">
      <c r="I15" s="222">
        <v>22400100100</v>
      </c>
      <c r="J15" s="223" t="s">
        <v>15</v>
      </c>
      <c r="K15" s="223"/>
      <c r="L15" s="218">
        <v>31923000</v>
      </c>
      <c r="M15" s="88" t="s">
        <v>463</v>
      </c>
      <c r="N15" s="224">
        <f>+N1408</f>
        <v>81427431.469999999</v>
      </c>
      <c r="O15" s="224">
        <f>+O1408</f>
        <v>258151937.77152002</v>
      </c>
      <c r="P15" s="224">
        <f>+P1408</f>
        <v>58984600.476266675</v>
      </c>
      <c r="Q15" s="224">
        <f>+Q1408</f>
        <v>272503395.90466559</v>
      </c>
    </row>
    <row r="16" spans="9:17" s="221" customFormat="1" ht="17.25" customHeight="1">
      <c r="I16" s="222">
        <v>55100200100</v>
      </c>
      <c r="J16" s="223" t="s">
        <v>15</v>
      </c>
      <c r="K16" s="223"/>
      <c r="L16" s="218">
        <v>31923000</v>
      </c>
      <c r="M16" s="88" t="s">
        <v>464</v>
      </c>
      <c r="N16" s="224">
        <f>+N1762</f>
        <v>35810555.520000003</v>
      </c>
      <c r="O16" s="224">
        <f>+O1762</f>
        <v>269318605.65213966</v>
      </c>
      <c r="P16" s="224">
        <f>+P1762</f>
        <v>177915338.04344976</v>
      </c>
      <c r="Q16" s="224">
        <f>+Q1762</f>
        <v>390789057.82170391</v>
      </c>
    </row>
    <row r="17" spans="9:17" s="221" customFormat="1" ht="17.25" customHeight="1">
      <c r="I17" s="222">
        <v>22000300100</v>
      </c>
      <c r="J17" s="223" t="s">
        <v>15</v>
      </c>
      <c r="K17" s="223"/>
      <c r="L17" s="218">
        <v>31923000</v>
      </c>
      <c r="M17" s="88" t="s">
        <v>465</v>
      </c>
      <c r="N17" s="224">
        <f>+N1833</f>
        <v>14653332</v>
      </c>
      <c r="O17" s="224">
        <f>+O1833</f>
        <v>99559941.301789999</v>
      </c>
      <c r="P17" s="224">
        <f>+P1833</f>
        <v>8924951.0848250017</v>
      </c>
      <c r="Q17" s="224">
        <f>+Q1833</f>
        <v>121284139.5408437</v>
      </c>
    </row>
    <row r="18" spans="9:17" s="221" customFormat="1" ht="17.25" customHeight="1" thickBot="1">
      <c r="I18" s="227">
        <v>53500100100</v>
      </c>
      <c r="J18" s="223" t="s">
        <v>15</v>
      </c>
      <c r="K18" s="223"/>
      <c r="L18" s="218">
        <v>31923000</v>
      </c>
      <c r="M18" s="88" t="s">
        <v>466</v>
      </c>
      <c r="N18" s="224">
        <f>+N2022</f>
        <v>7675100</v>
      </c>
      <c r="O18" s="224">
        <f>+O2022</f>
        <v>109243160.38634998</v>
      </c>
      <c r="P18" s="224">
        <f>+P2022</f>
        <v>25477633.65529165</v>
      </c>
      <c r="Q18" s="224">
        <f>+Q2022</f>
        <v>137466955.19794047</v>
      </c>
    </row>
    <row r="19" spans="9:17" s="221" customFormat="1" ht="17.25" customHeight="1" thickBot="1">
      <c r="I19" s="228"/>
      <c r="J19" s="228"/>
      <c r="K19" s="228"/>
      <c r="L19" s="228"/>
      <c r="M19" s="229" t="s">
        <v>46</v>
      </c>
      <c r="N19" s="230">
        <f>SUM(N7:N18)</f>
        <v>493387174.68999994</v>
      </c>
      <c r="O19" s="230">
        <f>SUM(O7:O18)</f>
        <v>3786363302.3763862</v>
      </c>
      <c r="P19" s="230">
        <f>SUM(P7:P18)</f>
        <v>2841378891.4710298</v>
      </c>
      <c r="Q19" s="230">
        <f>SUM(Q7:Q18)</f>
        <v>4924239136.1149521</v>
      </c>
    </row>
    <row r="20" spans="9:17" ht="32.4" thickBot="1">
      <c r="I20" s="625" t="s">
        <v>467</v>
      </c>
      <c r="J20" s="626"/>
      <c r="K20" s="626"/>
      <c r="L20" s="626"/>
      <c r="M20" s="626"/>
      <c r="N20" s="626"/>
      <c r="O20" s="626"/>
      <c r="P20" s="626"/>
      <c r="Q20" s="627"/>
    </row>
    <row r="21" spans="9:17" s="221" customFormat="1" ht="22.5" customHeight="1">
      <c r="I21" s="237"/>
      <c r="J21" s="238"/>
      <c r="K21" s="238"/>
      <c r="L21" s="238"/>
      <c r="M21" s="239" t="s">
        <v>42</v>
      </c>
      <c r="N21" s="240">
        <f>N38+N201+N291+N353+N441+N625+N1113+N1190+N1410+N1764+N1835+N2024</f>
        <v>418143602.70000005</v>
      </c>
      <c r="O21" s="240">
        <f>O38+O201+O291+O353+O441+O625+O1113+O1190+O1410+O1764+O1835+O2024</f>
        <v>1501029984.26933</v>
      </c>
      <c r="P21" s="240">
        <f>P38+P201+P291+P353+P441+P625+P1113+P1190+P1410+P1764+P1835+P2024</f>
        <v>1001553242.1477751</v>
      </c>
      <c r="Q21" s="240">
        <f>Q38+Q201+Q291+Q353+Q441+Q625+Q1113+Q1190+Q1410+Q1764+Q1835+Q2024</f>
        <v>1759029818.75541</v>
      </c>
    </row>
    <row r="22" spans="9:17" s="221" customFormat="1" ht="22.5" customHeight="1" thickBot="1">
      <c r="I22" s="93"/>
      <c r="J22" s="241"/>
      <c r="K22" s="241"/>
      <c r="L22" s="241"/>
      <c r="M22" s="242" t="s">
        <v>44</v>
      </c>
      <c r="N22" s="243">
        <f>+N39+N202+N292+N354+N442+N626+N1114+N1191+N1411+N1765+N1836+N2025</f>
        <v>75243571.989999995</v>
      </c>
      <c r="O22" s="243">
        <f>+O39+O202+O292+O354+O442+O626+O1114+O1191+O1411+O1765+O1836+O2025</f>
        <v>2285333318.1070552</v>
      </c>
      <c r="P22" s="243">
        <f>+P39+P202+P292+P354+P442+P626+P1114+P1191+P1411+P1765+P1836+P2025</f>
        <v>1839825649.3232546</v>
      </c>
      <c r="Q22" s="243">
        <f>+Q39+Q202+Q292+Q354+Q442+Q626+Q1114+Q1191+Q1411+Q1765+Q1836+Q2025</f>
        <v>3165209317.3595424</v>
      </c>
    </row>
    <row r="23" spans="9:17" s="221" customFormat="1" ht="22.5" customHeight="1" thickBot="1">
      <c r="I23" s="228"/>
      <c r="J23" s="228"/>
      <c r="K23" s="228"/>
      <c r="L23" s="228"/>
      <c r="M23" s="229" t="s">
        <v>46</v>
      </c>
      <c r="N23" s="230">
        <f>SUM(N21:N22)</f>
        <v>493387174.69000006</v>
      </c>
      <c r="O23" s="230">
        <f>SUM(O21:O22)</f>
        <v>3786363302.3763852</v>
      </c>
      <c r="P23" s="230">
        <f>SUM(P21:P22)</f>
        <v>2841378891.4710298</v>
      </c>
      <c r="Q23" s="230">
        <f>SUM(Q21:Q22)</f>
        <v>4924239136.1149521</v>
      </c>
    </row>
    <row r="24" spans="9:17" ht="34.799999999999997">
      <c r="I24" s="588" t="s">
        <v>808</v>
      </c>
      <c r="J24" s="589"/>
      <c r="K24" s="589"/>
      <c r="L24" s="589"/>
      <c r="M24" s="589"/>
      <c r="N24" s="589"/>
      <c r="O24" s="589"/>
      <c r="P24" s="589"/>
      <c r="Q24" s="590"/>
    </row>
    <row r="25" spans="9:17" ht="24.6">
      <c r="I25" s="578" t="s">
        <v>0</v>
      </c>
      <c r="J25" s="579"/>
      <c r="K25" s="579"/>
      <c r="L25" s="579"/>
      <c r="M25" s="579"/>
      <c r="N25" s="579"/>
      <c r="O25" s="579"/>
      <c r="P25" s="579"/>
      <c r="Q25" s="580"/>
    </row>
    <row r="26" spans="9:17" ht="25.5" customHeight="1">
      <c r="I26" s="578" t="s">
        <v>902</v>
      </c>
      <c r="J26" s="579"/>
      <c r="K26" s="579"/>
      <c r="L26" s="579"/>
      <c r="M26" s="579"/>
      <c r="N26" s="579"/>
      <c r="O26" s="579"/>
      <c r="P26" s="579"/>
      <c r="Q26" s="580"/>
    </row>
    <row r="27" spans="9:17" ht="25.2" thickBot="1">
      <c r="I27" s="631" t="s">
        <v>454</v>
      </c>
      <c r="J27" s="632"/>
      <c r="K27" s="632"/>
      <c r="L27" s="632"/>
      <c r="M27" s="632"/>
      <c r="N27" s="632"/>
      <c r="O27" s="632"/>
      <c r="P27" s="632"/>
      <c r="Q27" s="633"/>
    </row>
    <row r="28" spans="9:17" s="98" customFormat="1" ht="17.399999999999999" thickBot="1">
      <c r="I28" s="582" t="s">
        <v>468</v>
      </c>
      <c r="J28" s="583"/>
      <c r="K28" s="583"/>
      <c r="L28" s="583"/>
      <c r="M28" s="583"/>
      <c r="N28" s="583"/>
      <c r="O28" s="583"/>
      <c r="P28" s="583"/>
      <c r="Q28" s="584"/>
    </row>
    <row r="29" spans="9:17" s="221" customFormat="1" ht="49.2" thickBot="1">
      <c r="I29" s="92" t="s">
        <v>350</v>
      </c>
      <c r="J29" s="92" t="s">
        <v>72</v>
      </c>
      <c r="K29" s="92" t="s">
        <v>351</v>
      </c>
      <c r="L29" s="92" t="s">
        <v>3</v>
      </c>
      <c r="M29" s="231" t="s">
        <v>73</v>
      </c>
      <c r="N29" s="404" t="s">
        <v>871</v>
      </c>
      <c r="O29" s="404" t="s">
        <v>870</v>
      </c>
      <c r="P29" s="404" t="s">
        <v>872</v>
      </c>
      <c r="Q29" s="404" t="s">
        <v>903</v>
      </c>
    </row>
    <row r="30" spans="9:17" s="233" customFormat="1" ht="28.5" customHeight="1">
      <c r="I30" s="215">
        <v>11100100100</v>
      </c>
      <c r="J30" s="223" t="s">
        <v>15</v>
      </c>
      <c r="K30" s="216"/>
      <c r="L30" s="218">
        <v>31923000</v>
      </c>
      <c r="M30" s="219" t="s">
        <v>469</v>
      </c>
      <c r="N30" s="220">
        <f>N88</f>
        <v>62946846</v>
      </c>
      <c r="O30" s="220">
        <f t="shared" ref="O30:Q30" si="0">O88</f>
        <v>149316932.80000001</v>
      </c>
      <c r="P30" s="220">
        <f t="shared" si="0"/>
        <v>58180777.333333336</v>
      </c>
      <c r="Q30" s="220">
        <f t="shared" si="0"/>
        <v>97816932.799999997</v>
      </c>
    </row>
    <row r="31" spans="9:17" s="233" customFormat="1" ht="28.5" customHeight="1">
      <c r="I31" s="222">
        <v>11118300100</v>
      </c>
      <c r="J31" s="223" t="s">
        <v>15</v>
      </c>
      <c r="K31" s="223"/>
      <c r="L31" s="218">
        <v>31923000</v>
      </c>
      <c r="M31" s="88" t="s">
        <v>470</v>
      </c>
      <c r="N31" s="224">
        <f>N131</f>
        <v>166000</v>
      </c>
      <c r="O31" s="224">
        <f t="shared" ref="O31:Q31" si="1">O131</f>
        <v>4720924.4189999998</v>
      </c>
      <c r="P31" s="224">
        <f t="shared" si="1"/>
        <v>2850770.3491666671</v>
      </c>
      <c r="Q31" s="224">
        <f t="shared" si="1"/>
        <v>9783552.1515699998</v>
      </c>
    </row>
    <row r="32" spans="9:17" s="233" customFormat="1" ht="28.5" customHeight="1">
      <c r="I32" s="222">
        <v>11101800100</v>
      </c>
      <c r="J32" s="223" t="s">
        <v>15</v>
      </c>
      <c r="K32" s="226"/>
      <c r="L32" s="218">
        <v>31923000</v>
      </c>
      <c r="M32" s="88" t="s">
        <v>471</v>
      </c>
      <c r="N32" s="224">
        <f>N184</f>
        <v>50984090</v>
      </c>
      <c r="O32" s="224">
        <f t="shared" ref="O32:Q32" si="2">O184</f>
        <v>152178682.57300001</v>
      </c>
      <c r="P32" s="224">
        <f t="shared" si="2"/>
        <v>221423004.97749999</v>
      </c>
      <c r="Q32" s="224">
        <f t="shared" si="2"/>
        <v>111436911.68019</v>
      </c>
    </row>
    <row r="33" spans="9:17" s="233" customFormat="1" ht="28.5" customHeight="1">
      <c r="I33" s="222"/>
      <c r="J33" s="223"/>
      <c r="K33" s="223"/>
      <c r="L33" s="223"/>
      <c r="M33" s="88"/>
      <c r="N33" s="224"/>
      <c r="O33" s="234"/>
      <c r="P33" s="234"/>
      <c r="Q33" s="235"/>
    </row>
    <row r="34" spans="9:17" s="233" customFormat="1" ht="28.5" customHeight="1">
      <c r="I34" s="222"/>
      <c r="J34" s="223"/>
      <c r="K34" s="223"/>
      <c r="L34" s="223"/>
      <c r="M34" s="88"/>
      <c r="N34" s="224"/>
      <c r="O34" s="234"/>
      <c r="P34" s="234"/>
      <c r="Q34" s="235"/>
    </row>
    <row r="35" spans="9:17" s="233" customFormat="1" ht="28.5" customHeight="1" thickBot="1">
      <c r="I35" s="222"/>
      <c r="J35" s="223"/>
      <c r="K35" s="223"/>
      <c r="L35" s="223"/>
      <c r="M35" s="88"/>
      <c r="N35" s="224"/>
      <c r="O35" s="234"/>
      <c r="P35" s="234"/>
      <c r="Q35" s="235"/>
    </row>
    <row r="36" spans="9:17" s="233" customFormat="1" ht="28.5" customHeight="1" thickBot="1">
      <c r="I36" s="228"/>
      <c r="J36" s="236"/>
      <c r="K36" s="236"/>
      <c r="L36" s="236"/>
      <c r="M36" s="229" t="s">
        <v>472</v>
      </c>
      <c r="N36" s="230">
        <f>SUM(N30:N32)</f>
        <v>114096936</v>
      </c>
      <c r="O36" s="230">
        <f t="shared" ref="O36:Q36" si="3">SUM(O30:O32)</f>
        <v>306216539.79200006</v>
      </c>
      <c r="P36" s="230">
        <f t="shared" si="3"/>
        <v>282454552.65999997</v>
      </c>
      <c r="Q36" s="230">
        <f t="shared" si="3"/>
        <v>219037396.63176</v>
      </c>
    </row>
    <row r="37" spans="9:17" s="233" customFormat="1" ht="28.5" customHeight="1" thickBot="1">
      <c r="I37" s="640" t="s">
        <v>467</v>
      </c>
      <c r="J37" s="641"/>
      <c r="K37" s="641"/>
      <c r="L37" s="641"/>
      <c r="M37" s="641"/>
      <c r="N37" s="641"/>
      <c r="O37" s="641"/>
      <c r="P37" s="641"/>
      <c r="Q37" s="642"/>
    </row>
    <row r="38" spans="9:17" s="233" customFormat="1" ht="28.5" customHeight="1">
      <c r="I38" s="237"/>
      <c r="J38" s="238"/>
      <c r="K38" s="238"/>
      <c r="L38" s="238"/>
      <c r="M38" s="239" t="s">
        <v>42</v>
      </c>
      <c r="N38" s="240">
        <f t="shared" ref="N38:Q39" si="4">N86+N129+N182</f>
        <v>52646846</v>
      </c>
      <c r="O38" s="240">
        <f t="shared" si="4"/>
        <v>108716539.792</v>
      </c>
      <c r="P38" s="240">
        <f t="shared" si="4"/>
        <v>84734550.659999996</v>
      </c>
      <c r="Q38" s="240">
        <f t="shared" si="4"/>
        <v>112037396.63176</v>
      </c>
    </row>
    <row r="39" spans="9:17" s="233" customFormat="1" ht="28.5" customHeight="1" thickBot="1">
      <c r="I39" s="93"/>
      <c r="J39" s="241"/>
      <c r="K39" s="241"/>
      <c r="L39" s="241"/>
      <c r="M39" s="242" t="s">
        <v>44</v>
      </c>
      <c r="N39" s="243">
        <f t="shared" si="4"/>
        <v>61450090</v>
      </c>
      <c r="O39" s="243">
        <f t="shared" si="4"/>
        <v>197500000</v>
      </c>
      <c r="P39" s="243">
        <f t="shared" si="4"/>
        <v>197720002</v>
      </c>
      <c r="Q39" s="243">
        <f t="shared" si="4"/>
        <v>107000000</v>
      </c>
    </row>
    <row r="40" spans="9:17" s="233" customFormat="1" ht="28.5" customHeight="1" thickBot="1">
      <c r="I40" s="228"/>
      <c r="J40" s="236"/>
      <c r="K40" s="236"/>
      <c r="L40" s="236"/>
      <c r="M40" s="229" t="s">
        <v>46</v>
      </c>
      <c r="N40" s="230">
        <f>N38+N39</f>
        <v>114096936</v>
      </c>
      <c r="O40" s="230">
        <f t="shared" ref="O40:Q40" si="5">O38+O39</f>
        <v>306216539.792</v>
      </c>
      <c r="P40" s="230">
        <f t="shared" si="5"/>
        <v>282454552.65999997</v>
      </c>
      <c r="Q40" s="230">
        <f t="shared" si="5"/>
        <v>219037396.63176</v>
      </c>
    </row>
    <row r="41" spans="9:17" ht="34.799999999999997">
      <c r="I41" s="588" t="s">
        <v>808</v>
      </c>
      <c r="J41" s="589"/>
      <c r="K41" s="589"/>
      <c r="L41" s="589"/>
      <c r="M41" s="589"/>
      <c r="N41" s="589"/>
      <c r="O41" s="589"/>
      <c r="P41" s="589"/>
      <c r="Q41" s="590"/>
    </row>
    <row r="42" spans="9:17" ht="24.6">
      <c r="I42" s="578" t="s">
        <v>0</v>
      </c>
      <c r="J42" s="579"/>
      <c r="K42" s="579"/>
      <c r="L42" s="579"/>
      <c r="M42" s="579"/>
      <c r="N42" s="579"/>
      <c r="O42" s="579"/>
      <c r="P42" s="579"/>
      <c r="Q42" s="580"/>
    </row>
    <row r="43" spans="9:17" ht="25.5" customHeight="1">
      <c r="I43" s="578" t="s">
        <v>902</v>
      </c>
      <c r="J43" s="579"/>
      <c r="K43" s="579"/>
      <c r="L43" s="579"/>
      <c r="M43" s="579"/>
      <c r="N43" s="579"/>
      <c r="O43" s="579"/>
      <c r="P43" s="579"/>
      <c r="Q43" s="580"/>
    </row>
    <row r="44" spans="9:17" ht="25.2" thickBot="1">
      <c r="I44" s="631" t="s">
        <v>454</v>
      </c>
      <c r="J44" s="632"/>
      <c r="K44" s="632"/>
      <c r="L44" s="632"/>
      <c r="M44" s="632"/>
      <c r="N44" s="632"/>
      <c r="O44" s="632"/>
      <c r="P44" s="632"/>
      <c r="Q44" s="633"/>
    </row>
    <row r="45" spans="9:17" s="98" customFormat="1" ht="17.399999999999999" thickBot="1">
      <c r="I45" s="646" t="s">
        <v>473</v>
      </c>
      <c r="J45" s="647"/>
      <c r="K45" s="647"/>
      <c r="L45" s="647"/>
      <c r="M45" s="647"/>
      <c r="N45" s="647"/>
      <c r="O45" s="647"/>
      <c r="P45" s="647"/>
      <c r="Q45" s="648"/>
    </row>
    <row r="46" spans="9:17" s="95" customFormat="1" ht="51" thickBot="1">
      <c r="I46" s="96" t="s">
        <v>350</v>
      </c>
      <c r="J46" s="96" t="s">
        <v>72</v>
      </c>
      <c r="K46" s="96" t="s">
        <v>351</v>
      </c>
      <c r="L46" s="96" t="s">
        <v>3</v>
      </c>
      <c r="M46" s="97" t="s">
        <v>73</v>
      </c>
      <c r="N46" s="404" t="s">
        <v>871</v>
      </c>
      <c r="O46" s="404" t="s">
        <v>870</v>
      </c>
      <c r="P46" s="404" t="s">
        <v>872</v>
      </c>
      <c r="Q46" s="404" t="s">
        <v>903</v>
      </c>
    </row>
    <row r="47" spans="9:17" s="233" customFormat="1" ht="20.25" customHeight="1">
      <c r="I47" s="244">
        <v>20000000</v>
      </c>
      <c r="J47" s="245"/>
      <c r="K47" s="245"/>
      <c r="L47" s="245"/>
      <c r="M47" s="246" t="s">
        <v>39</v>
      </c>
      <c r="N47" s="247"/>
      <c r="O47" s="247"/>
      <c r="P47" s="247"/>
      <c r="Q47" s="247"/>
    </row>
    <row r="48" spans="9:17" s="233" customFormat="1" ht="20.25" customHeight="1">
      <c r="I48" s="248">
        <v>21000000</v>
      </c>
      <c r="J48" s="249"/>
      <c r="K48" s="249"/>
      <c r="L48" s="249"/>
      <c r="M48" s="250" t="s">
        <v>42</v>
      </c>
      <c r="N48" s="251"/>
      <c r="O48" s="251"/>
      <c r="P48" s="251"/>
      <c r="Q48" s="251"/>
    </row>
    <row r="49" spans="9:17" s="233" customFormat="1" ht="20.25" customHeight="1">
      <c r="I49" s="248">
        <v>21010000</v>
      </c>
      <c r="J49" s="249"/>
      <c r="K49" s="249"/>
      <c r="L49" s="249"/>
      <c r="M49" s="250" t="s">
        <v>474</v>
      </c>
      <c r="N49" s="251"/>
      <c r="O49" s="251"/>
      <c r="P49" s="251"/>
      <c r="Q49" s="251"/>
    </row>
    <row r="50" spans="9:17" s="233" customFormat="1" ht="20.25" customHeight="1">
      <c r="I50" s="252">
        <v>21010101</v>
      </c>
      <c r="J50" s="253" t="s">
        <v>15</v>
      </c>
      <c r="K50" s="254"/>
      <c r="L50" s="218">
        <v>31923000</v>
      </c>
      <c r="M50" s="255" t="s">
        <v>475</v>
      </c>
      <c r="N50" s="235">
        <v>8461444</v>
      </c>
      <c r="O50" s="235"/>
      <c r="P50" s="235">
        <v>0</v>
      </c>
      <c r="Q50" s="235"/>
    </row>
    <row r="51" spans="9:17" s="233" customFormat="1" ht="27.75" customHeight="1">
      <c r="I51" s="252">
        <v>21010102</v>
      </c>
      <c r="J51" s="253" t="s">
        <v>15</v>
      </c>
      <c r="K51" s="254"/>
      <c r="L51" s="218">
        <v>31923000</v>
      </c>
      <c r="M51" s="255" t="s">
        <v>476</v>
      </c>
      <c r="N51" s="235">
        <v>8776180</v>
      </c>
      <c r="O51" s="235">
        <v>17552360</v>
      </c>
      <c r="P51" s="235">
        <v>14626966.666666666</v>
      </c>
      <c r="Q51" s="235">
        <v>17552360</v>
      </c>
    </row>
    <row r="52" spans="9:17" s="233" customFormat="1" ht="27.75" customHeight="1">
      <c r="I52" s="248">
        <v>21020000</v>
      </c>
      <c r="J52" s="249"/>
      <c r="K52" s="249"/>
      <c r="L52" s="249"/>
      <c r="M52" s="250" t="s">
        <v>477</v>
      </c>
      <c r="N52" s="234"/>
      <c r="O52" s="235"/>
      <c r="P52" s="234">
        <v>0</v>
      </c>
      <c r="Q52" s="235"/>
    </row>
    <row r="53" spans="9:17" s="233" customFormat="1" ht="27.75" customHeight="1">
      <c r="I53" s="248">
        <v>21020200</v>
      </c>
      <c r="J53" s="249"/>
      <c r="K53" s="249"/>
      <c r="L53" s="249"/>
      <c r="M53" s="250" t="s">
        <v>478</v>
      </c>
      <c r="N53" s="251"/>
      <c r="O53" s="251"/>
      <c r="P53" s="251"/>
      <c r="Q53" s="251"/>
    </row>
    <row r="54" spans="9:17" s="233" customFormat="1" ht="20.25" customHeight="1">
      <c r="I54" s="252">
        <v>21200201</v>
      </c>
      <c r="J54" s="253" t="s">
        <v>15</v>
      </c>
      <c r="K54" s="254"/>
      <c r="L54" s="218">
        <v>31923000</v>
      </c>
      <c r="M54" s="255" t="s">
        <v>479</v>
      </c>
      <c r="N54" s="235">
        <v>528410</v>
      </c>
      <c r="O54" s="235">
        <v>581251</v>
      </c>
      <c r="P54" s="235">
        <v>484375.83333333331</v>
      </c>
      <c r="Q54" s="235">
        <v>581251</v>
      </c>
    </row>
    <row r="55" spans="9:17" s="233" customFormat="1" ht="20.25" customHeight="1">
      <c r="I55" s="252">
        <v>21200204</v>
      </c>
      <c r="J55" s="253" t="s">
        <v>15</v>
      </c>
      <c r="K55" s="254"/>
      <c r="L55" s="218">
        <v>31923000</v>
      </c>
      <c r="M55" s="88" t="s">
        <v>480</v>
      </c>
      <c r="N55" s="235">
        <v>528410</v>
      </c>
      <c r="O55" s="235">
        <v>581251</v>
      </c>
      <c r="P55" s="235">
        <v>484375.83333333331</v>
      </c>
      <c r="Q55" s="235">
        <v>581251</v>
      </c>
    </row>
    <row r="56" spans="9:17" s="233" customFormat="1" ht="20.25" customHeight="1">
      <c r="I56" s="252">
        <v>21200206</v>
      </c>
      <c r="J56" s="253" t="s">
        <v>15</v>
      </c>
      <c r="K56" s="254"/>
      <c r="L56" s="218">
        <v>31923000</v>
      </c>
      <c r="M56" s="88" t="s">
        <v>481</v>
      </c>
      <c r="N56" s="235"/>
      <c r="O56" s="235">
        <v>0</v>
      </c>
      <c r="P56" s="235">
        <v>0</v>
      </c>
      <c r="Q56" s="235">
        <v>0</v>
      </c>
    </row>
    <row r="57" spans="9:17" s="233" customFormat="1" ht="20.25" customHeight="1">
      <c r="I57" s="252">
        <v>21200209</v>
      </c>
      <c r="J57" s="253" t="s">
        <v>15</v>
      </c>
      <c r="K57" s="254"/>
      <c r="L57" s="223"/>
      <c r="M57" s="88" t="s">
        <v>482</v>
      </c>
      <c r="N57" s="235">
        <v>24650060</v>
      </c>
      <c r="O57" s="235">
        <v>27115066</v>
      </c>
      <c r="P57" s="235">
        <v>22595888.333333332</v>
      </c>
      <c r="Q57" s="235">
        <v>27115066</v>
      </c>
    </row>
    <row r="58" spans="9:17" s="233" customFormat="1" ht="20.25" customHeight="1">
      <c r="I58" s="252">
        <v>21200210</v>
      </c>
      <c r="J58" s="253" t="s">
        <v>15</v>
      </c>
      <c r="K58" s="254"/>
      <c r="L58" s="223"/>
      <c r="M58" s="88" t="s">
        <v>483</v>
      </c>
      <c r="N58" s="234"/>
      <c r="O58" s="235">
        <v>22000000</v>
      </c>
      <c r="P58" s="234">
        <v>18333333.333333332</v>
      </c>
      <c r="Q58" s="235">
        <v>22000000</v>
      </c>
    </row>
    <row r="59" spans="9:17" s="233" customFormat="1" ht="20.25" customHeight="1">
      <c r="I59" s="252">
        <v>21200212</v>
      </c>
      <c r="J59" s="253" t="s">
        <v>15</v>
      </c>
      <c r="K59" s="254"/>
      <c r="L59" s="223"/>
      <c r="M59" s="88" t="s">
        <v>484</v>
      </c>
      <c r="N59" s="234"/>
      <c r="O59" s="235">
        <v>1453128.6</v>
      </c>
      <c r="P59" s="234">
        <v>1210940.5</v>
      </c>
      <c r="Q59" s="235">
        <v>1453128.6</v>
      </c>
    </row>
    <row r="60" spans="9:17" s="233" customFormat="1" ht="20.25" customHeight="1">
      <c r="I60" s="252">
        <v>21200214</v>
      </c>
      <c r="J60" s="253" t="s">
        <v>15</v>
      </c>
      <c r="K60" s="254"/>
      <c r="L60" s="218">
        <v>31923000</v>
      </c>
      <c r="M60" s="88" t="s">
        <v>485</v>
      </c>
      <c r="N60" s="234"/>
      <c r="O60" s="235">
        <v>0</v>
      </c>
      <c r="P60" s="234">
        <v>0</v>
      </c>
      <c r="Q60" s="235">
        <v>0</v>
      </c>
    </row>
    <row r="61" spans="9:17" s="233" customFormat="1" ht="33.75" customHeight="1">
      <c r="I61" s="252">
        <v>21200217</v>
      </c>
      <c r="J61" s="253" t="s">
        <v>15</v>
      </c>
      <c r="K61" s="254"/>
      <c r="L61" s="218">
        <v>31923000</v>
      </c>
      <c r="M61" s="88" t="s">
        <v>486</v>
      </c>
      <c r="N61" s="235">
        <v>485342</v>
      </c>
      <c r="O61" s="235">
        <v>533876.19999999995</v>
      </c>
      <c r="P61" s="235">
        <v>444896.83333333331</v>
      </c>
      <c r="Q61" s="235">
        <v>533876.19999999995</v>
      </c>
    </row>
    <row r="62" spans="9:17" s="233" customFormat="1" ht="33.75" customHeight="1">
      <c r="I62" s="252">
        <v>21200228</v>
      </c>
      <c r="J62" s="253" t="s">
        <v>15</v>
      </c>
      <c r="K62" s="254"/>
      <c r="L62" s="218">
        <v>31923000</v>
      </c>
      <c r="M62" s="88" t="s">
        <v>487</v>
      </c>
      <c r="N62" s="234"/>
      <c r="O62" s="235"/>
      <c r="P62" s="234">
        <v>0</v>
      </c>
      <c r="Q62" s="235"/>
    </row>
    <row r="63" spans="9:17" s="233" customFormat="1" ht="33.75" customHeight="1">
      <c r="I63" s="257">
        <v>21020600</v>
      </c>
      <c r="J63" s="258"/>
      <c r="K63" s="258"/>
      <c r="L63" s="258"/>
      <c r="M63" s="250" t="s">
        <v>488</v>
      </c>
      <c r="N63" s="251"/>
      <c r="O63" s="251"/>
      <c r="P63" s="251"/>
      <c r="Q63" s="251"/>
    </row>
    <row r="64" spans="9:17" s="233" customFormat="1" ht="33.75" customHeight="1" thickBot="1">
      <c r="I64" s="259">
        <v>21020604</v>
      </c>
      <c r="J64" s="253" t="s">
        <v>15</v>
      </c>
      <c r="K64" s="260"/>
      <c r="L64" s="223"/>
      <c r="M64" s="255" t="s">
        <v>489</v>
      </c>
      <c r="N64" s="234">
        <v>6057000</v>
      </c>
      <c r="O64" s="235">
        <v>7000000</v>
      </c>
      <c r="P64" s="234"/>
      <c r="Q64" s="235">
        <v>7000000</v>
      </c>
    </row>
    <row r="65" spans="9:17" s="233" customFormat="1" ht="33.75" customHeight="1">
      <c r="I65" s="261">
        <v>22020000</v>
      </c>
      <c r="J65" s="258"/>
      <c r="K65" s="258"/>
      <c r="L65" s="258"/>
      <c r="M65" s="250" t="s">
        <v>490</v>
      </c>
      <c r="N65" s="251"/>
      <c r="O65" s="251"/>
      <c r="P65" s="251"/>
      <c r="Q65" s="251"/>
    </row>
    <row r="66" spans="9:17" s="233" customFormat="1" ht="33.75" customHeight="1">
      <c r="I66" s="257">
        <v>22020100</v>
      </c>
      <c r="J66" s="258"/>
      <c r="K66" s="258"/>
      <c r="L66" s="258"/>
      <c r="M66" s="250" t="s">
        <v>491</v>
      </c>
      <c r="N66" s="234"/>
      <c r="O66" s="235"/>
      <c r="P66" s="234"/>
      <c r="Q66" s="235"/>
    </row>
    <row r="67" spans="9:17" s="233" customFormat="1" ht="33.75" customHeight="1">
      <c r="I67" s="222">
        <v>22020102</v>
      </c>
      <c r="J67" s="253" t="s">
        <v>15</v>
      </c>
      <c r="K67" s="223"/>
      <c r="L67" s="218">
        <v>31923000</v>
      </c>
      <c r="M67" s="262" t="s">
        <v>492</v>
      </c>
      <c r="N67" s="234"/>
      <c r="O67" s="235">
        <v>2000000</v>
      </c>
      <c r="P67" s="234"/>
      <c r="Q67" s="235"/>
    </row>
    <row r="68" spans="9:17" s="233" customFormat="1" ht="33.75" customHeight="1">
      <c r="I68" s="222">
        <v>22020104</v>
      </c>
      <c r="J68" s="253" t="s">
        <v>15</v>
      </c>
      <c r="K68" s="223"/>
      <c r="L68" s="218">
        <v>31923000</v>
      </c>
      <c r="M68" s="262" t="s">
        <v>493</v>
      </c>
      <c r="N68" s="234"/>
      <c r="O68" s="235">
        <v>5000000</v>
      </c>
      <c r="P68" s="234"/>
      <c r="Q68" s="235"/>
    </row>
    <row r="69" spans="9:17" s="233" customFormat="1" ht="32.4">
      <c r="I69" s="94">
        <v>22020400</v>
      </c>
      <c r="J69" s="263"/>
      <c r="K69" s="263"/>
      <c r="L69" s="263"/>
      <c r="M69" s="264" t="s">
        <v>494</v>
      </c>
      <c r="N69" s="251"/>
      <c r="O69" s="265"/>
      <c r="P69" s="251"/>
      <c r="Q69" s="265"/>
    </row>
    <row r="70" spans="9:17" s="233" customFormat="1" ht="23.25" customHeight="1">
      <c r="I70" s="222">
        <v>22020303</v>
      </c>
      <c r="J70" s="253" t="s">
        <v>15</v>
      </c>
      <c r="K70" s="223"/>
      <c r="L70" s="223"/>
      <c r="M70" s="262" t="s">
        <v>495</v>
      </c>
      <c r="N70" s="234"/>
      <c r="O70" s="235"/>
      <c r="P70" s="234"/>
      <c r="Q70" s="235"/>
    </row>
    <row r="71" spans="9:17" s="233" customFormat="1" ht="27" customHeight="1">
      <c r="I71" s="94">
        <v>22020400</v>
      </c>
      <c r="J71" s="263"/>
      <c r="K71" s="263"/>
      <c r="L71" s="263"/>
      <c r="M71" s="264" t="s">
        <v>496</v>
      </c>
      <c r="N71" s="234"/>
      <c r="O71" s="235"/>
      <c r="P71" s="234"/>
      <c r="Q71" s="235"/>
    </row>
    <row r="72" spans="9:17" s="233" customFormat="1" ht="27" customHeight="1">
      <c r="I72" s="94">
        <v>22020500</v>
      </c>
      <c r="J72" s="263"/>
      <c r="K72" s="263"/>
      <c r="L72" s="263"/>
      <c r="M72" s="266" t="s">
        <v>497</v>
      </c>
      <c r="N72" s="234"/>
      <c r="O72" s="235"/>
      <c r="P72" s="234"/>
      <c r="Q72" s="235"/>
    </row>
    <row r="73" spans="9:17" s="233" customFormat="1" ht="27" customHeight="1">
      <c r="I73" s="222">
        <v>22020501</v>
      </c>
      <c r="J73" s="253" t="s">
        <v>15</v>
      </c>
      <c r="K73" s="223"/>
      <c r="L73" s="218">
        <v>31923000</v>
      </c>
      <c r="M73" s="262" t="s">
        <v>889</v>
      </c>
      <c r="N73" s="234">
        <v>1830000</v>
      </c>
      <c r="O73" s="235">
        <v>3000000</v>
      </c>
      <c r="P73" s="234"/>
      <c r="Q73" s="235">
        <v>5000000</v>
      </c>
    </row>
    <row r="74" spans="9:17" s="233" customFormat="1" ht="27" customHeight="1">
      <c r="I74" s="94">
        <v>22020600</v>
      </c>
      <c r="J74" s="263"/>
      <c r="K74" s="263"/>
      <c r="L74" s="263"/>
      <c r="M74" s="266" t="s">
        <v>499</v>
      </c>
      <c r="N74" s="234"/>
      <c r="O74" s="235"/>
      <c r="P74" s="234"/>
      <c r="Q74" s="235"/>
    </row>
    <row r="75" spans="9:17" s="233" customFormat="1" ht="27" customHeight="1">
      <c r="I75" s="222">
        <v>22020601</v>
      </c>
      <c r="J75" s="253" t="s">
        <v>15</v>
      </c>
      <c r="K75" s="223"/>
      <c r="L75" s="223"/>
      <c r="M75" s="262" t="s">
        <v>500</v>
      </c>
      <c r="N75" s="234"/>
      <c r="O75" s="235"/>
      <c r="P75" s="234"/>
      <c r="Q75" s="235"/>
    </row>
    <row r="76" spans="9:17" s="233" customFormat="1" ht="27" customHeight="1">
      <c r="I76" s="222">
        <v>22020604</v>
      </c>
      <c r="J76" s="253" t="s">
        <v>15</v>
      </c>
      <c r="K76" s="223"/>
      <c r="L76" s="218">
        <v>31923000</v>
      </c>
      <c r="M76" s="262" t="s">
        <v>501</v>
      </c>
      <c r="N76" s="234">
        <v>10635000</v>
      </c>
      <c r="O76" s="235">
        <v>12000000</v>
      </c>
      <c r="P76" s="234"/>
      <c r="Q76" s="235">
        <v>10000000</v>
      </c>
    </row>
    <row r="77" spans="9:17" s="233" customFormat="1" ht="27" customHeight="1">
      <c r="I77" s="94">
        <v>22020700</v>
      </c>
      <c r="J77" s="263"/>
      <c r="K77" s="263"/>
      <c r="L77" s="263"/>
      <c r="M77" s="264" t="s">
        <v>502</v>
      </c>
      <c r="N77" s="251"/>
      <c r="O77" s="265"/>
      <c r="P77" s="251"/>
      <c r="Q77" s="265"/>
    </row>
    <row r="78" spans="9:17" s="233" customFormat="1" ht="27" customHeight="1">
      <c r="I78" s="222">
        <v>22020711</v>
      </c>
      <c r="J78" s="253" t="s">
        <v>15</v>
      </c>
      <c r="K78" s="223"/>
      <c r="L78" s="223"/>
      <c r="M78" s="262" t="s">
        <v>503</v>
      </c>
      <c r="N78" s="234"/>
      <c r="O78" s="235"/>
      <c r="P78" s="234"/>
      <c r="Q78" s="235"/>
    </row>
    <row r="79" spans="9:17" s="233" customFormat="1" ht="27" customHeight="1">
      <c r="I79" s="94">
        <v>22021000</v>
      </c>
      <c r="J79" s="263"/>
      <c r="K79" s="263"/>
      <c r="L79" s="263"/>
      <c r="M79" s="266" t="s">
        <v>504</v>
      </c>
      <c r="N79" s="234"/>
      <c r="O79" s="235"/>
      <c r="P79" s="234"/>
      <c r="Q79" s="235"/>
    </row>
    <row r="80" spans="9:17" s="233" customFormat="1" ht="27" customHeight="1">
      <c r="I80" s="222">
        <v>22021001</v>
      </c>
      <c r="J80" s="253" t="s">
        <v>15</v>
      </c>
      <c r="K80" s="223"/>
      <c r="L80" s="218">
        <v>31923000</v>
      </c>
      <c r="M80" s="88" t="s">
        <v>505</v>
      </c>
      <c r="N80" s="234"/>
      <c r="O80" s="235">
        <v>3500000</v>
      </c>
      <c r="P80" s="234"/>
      <c r="Q80" s="235">
        <v>1500000</v>
      </c>
    </row>
    <row r="81" spans="9:17" s="233" customFormat="1" ht="27" customHeight="1">
      <c r="I81" s="222">
        <v>22021002</v>
      </c>
      <c r="J81" s="253" t="s">
        <v>15</v>
      </c>
      <c r="K81" s="223"/>
      <c r="L81" s="223"/>
      <c r="M81" s="88" t="s">
        <v>506</v>
      </c>
      <c r="N81" s="234">
        <v>995000</v>
      </c>
      <c r="O81" s="235">
        <v>2000000</v>
      </c>
      <c r="P81" s="234"/>
      <c r="Q81" s="235">
        <v>2000000</v>
      </c>
    </row>
    <row r="82" spans="9:17" s="233" customFormat="1" ht="27" customHeight="1">
      <c r="I82" s="222"/>
      <c r="J82" s="253"/>
      <c r="K82" s="223"/>
      <c r="L82" s="223"/>
      <c r="M82" s="88" t="s">
        <v>810</v>
      </c>
      <c r="N82" s="234"/>
      <c r="O82" s="235">
        <v>40000000</v>
      </c>
      <c r="P82" s="234"/>
      <c r="Q82" s="235"/>
    </row>
    <row r="83" spans="9:17" s="233" customFormat="1" ht="27" customHeight="1">
      <c r="I83" s="222">
        <v>22021003</v>
      </c>
      <c r="J83" s="253" t="s">
        <v>15</v>
      </c>
      <c r="K83" s="223"/>
      <c r="L83" s="218">
        <v>31923000</v>
      </c>
      <c r="M83" s="88" t="s">
        <v>507</v>
      </c>
      <c r="N83" s="234"/>
      <c r="O83" s="235">
        <v>2000000</v>
      </c>
      <c r="P83" s="234"/>
      <c r="Q83" s="235">
        <v>1000000</v>
      </c>
    </row>
    <row r="84" spans="9:17" s="233" customFormat="1" ht="27" customHeight="1">
      <c r="I84" s="94">
        <v>22040100</v>
      </c>
      <c r="J84" s="263"/>
      <c r="K84" s="263"/>
      <c r="L84" s="263"/>
      <c r="M84" s="266" t="s">
        <v>508</v>
      </c>
      <c r="N84" s="234"/>
      <c r="O84" s="235"/>
      <c r="P84" s="234"/>
      <c r="Q84" s="235"/>
    </row>
    <row r="85" spans="9:17" s="233" customFormat="1" ht="27" customHeight="1">
      <c r="I85" s="222">
        <v>22040109</v>
      </c>
      <c r="J85" s="253" t="s">
        <v>15</v>
      </c>
      <c r="K85" s="223"/>
      <c r="L85" s="218">
        <v>31923000</v>
      </c>
      <c r="M85" s="88" t="s">
        <v>509</v>
      </c>
      <c r="N85" s="234"/>
      <c r="O85" s="235">
        <v>3000000</v>
      </c>
      <c r="P85" s="234"/>
      <c r="Q85" s="235">
        <v>1500000</v>
      </c>
    </row>
    <row r="86" spans="9:17" s="233" customFormat="1" ht="27" customHeight="1">
      <c r="I86" s="94"/>
      <c r="J86" s="263"/>
      <c r="K86" s="263"/>
      <c r="L86" s="263"/>
      <c r="M86" s="267" t="s">
        <v>42</v>
      </c>
      <c r="N86" s="251">
        <f>SUM(N50:N64)</f>
        <v>49486846</v>
      </c>
      <c r="O86" s="251">
        <f t="shared" ref="O86:Q86" si="6">SUM(O50:O64)</f>
        <v>76816932.799999997</v>
      </c>
      <c r="P86" s="251">
        <f t="shared" si="6"/>
        <v>58180777.333333336</v>
      </c>
      <c r="Q86" s="251">
        <f t="shared" si="6"/>
        <v>76816932.799999997</v>
      </c>
    </row>
    <row r="87" spans="9:17" s="233" customFormat="1" ht="27" customHeight="1" thickBot="1">
      <c r="I87" s="93"/>
      <c r="J87" s="241"/>
      <c r="K87" s="241"/>
      <c r="L87" s="241"/>
      <c r="M87" s="242" t="s">
        <v>490</v>
      </c>
      <c r="N87" s="268">
        <f>SUM(N67:N85)</f>
        <v>13460000</v>
      </c>
      <c r="O87" s="268">
        <f t="shared" ref="O87:Q87" si="7">SUM(O67:O85)</f>
        <v>72500000</v>
      </c>
      <c r="P87" s="268">
        <f t="shared" si="7"/>
        <v>0</v>
      </c>
      <c r="Q87" s="268">
        <f t="shared" si="7"/>
        <v>21000000</v>
      </c>
    </row>
    <row r="88" spans="9:17" s="233" customFormat="1" ht="27" customHeight="1" thickBot="1">
      <c r="I88" s="269"/>
      <c r="J88" s="270"/>
      <c r="K88" s="270"/>
      <c r="L88" s="270"/>
      <c r="M88" s="269" t="s">
        <v>46</v>
      </c>
      <c r="N88" s="271">
        <f>N86+N87</f>
        <v>62946846</v>
      </c>
      <c r="O88" s="271">
        <f t="shared" ref="O88:Q88" si="8">O86+O87</f>
        <v>149316932.80000001</v>
      </c>
      <c r="P88" s="271">
        <f t="shared" si="8"/>
        <v>58180777.333333336</v>
      </c>
      <c r="Q88" s="271">
        <f t="shared" si="8"/>
        <v>97816932.799999997</v>
      </c>
    </row>
    <row r="89" spans="9:17" ht="34.799999999999997">
      <c r="I89" s="588" t="s">
        <v>808</v>
      </c>
      <c r="J89" s="589"/>
      <c r="K89" s="589"/>
      <c r="L89" s="589"/>
      <c r="M89" s="589"/>
      <c r="N89" s="589"/>
      <c r="O89" s="589"/>
      <c r="P89" s="589"/>
      <c r="Q89" s="590"/>
    </row>
    <row r="90" spans="9:17" ht="24.6">
      <c r="I90" s="578" t="s">
        <v>0</v>
      </c>
      <c r="J90" s="579"/>
      <c r="K90" s="579"/>
      <c r="L90" s="579"/>
      <c r="M90" s="579"/>
      <c r="N90" s="579"/>
      <c r="O90" s="579"/>
      <c r="P90" s="579"/>
      <c r="Q90" s="580"/>
    </row>
    <row r="91" spans="9:17" ht="25.5" customHeight="1">
      <c r="I91" s="578" t="s">
        <v>902</v>
      </c>
      <c r="J91" s="579"/>
      <c r="K91" s="579"/>
      <c r="L91" s="579"/>
      <c r="M91" s="579"/>
      <c r="N91" s="579"/>
      <c r="O91" s="579"/>
      <c r="P91" s="579"/>
      <c r="Q91" s="580"/>
    </row>
    <row r="92" spans="9:17" ht="25.2" thickBot="1">
      <c r="I92" s="631" t="s">
        <v>454</v>
      </c>
      <c r="J92" s="632"/>
      <c r="K92" s="632"/>
      <c r="L92" s="632"/>
      <c r="M92" s="632"/>
      <c r="N92" s="632"/>
      <c r="O92" s="632"/>
      <c r="P92" s="632"/>
      <c r="Q92" s="633"/>
    </row>
    <row r="93" spans="9:17" s="98" customFormat="1" ht="17.399999999999999" thickBot="1">
      <c r="I93" s="646" t="s">
        <v>510</v>
      </c>
      <c r="J93" s="647"/>
      <c r="K93" s="647"/>
      <c r="L93" s="647"/>
      <c r="M93" s="647"/>
      <c r="N93" s="647"/>
      <c r="O93" s="647"/>
      <c r="P93" s="647"/>
      <c r="Q93" s="648"/>
    </row>
    <row r="94" spans="9:17" s="221" customFormat="1" ht="49.2" thickBot="1">
      <c r="I94" s="92" t="s">
        <v>350</v>
      </c>
      <c r="J94" s="92" t="s">
        <v>72</v>
      </c>
      <c r="K94" s="92" t="s">
        <v>351</v>
      </c>
      <c r="L94" s="92" t="s">
        <v>3</v>
      </c>
      <c r="M94" s="231" t="s">
        <v>73</v>
      </c>
      <c r="N94" s="404" t="s">
        <v>871</v>
      </c>
      <c r="O94" s="404" t="s">
        <v>870</v>
      </c>
      <c r="P94" s="404" t="s">
        <v>872</v>
      </c>
      <c r="Q94" s="404" t="s">
        <v>903</v>
      </c>
    </row>
    <row r="95" spans="9:17" s="233" customFormat="1" ht="28.5" customHeight="1">
      <c r="I95" s="272">
        <v>20000000</v>
      </c>
      <c r="J95" s="273"/>
      <c r="K95" s="273"/>
      <c r="L95" s="273"/>
      <c r="M95" s="274" t="s">
        <v>39</v>
      </c>
      <c r="N95" s="275"/>
      <c r="O95" s="275"/>
      <c r="P95" s="275"/>
      <c r="Q95" s="275"/>
    </row>
    <row r="96" spans="9:17" s="233" customFormat="1" ht="28.5" customHeight="1">
      <c r="I96" s="248">
        <v>21000000</v>
      </c>
      <c r="J96" s="249"/>
      <c r="K96" s="249"/>
      <c r="L96" s="249"/>
      <c r="M96" s="250" t="s">
        <v>42</v>
      </c>
      <c r="N96" s="251"/>
      <c r="O96" s="251"/>
      <c r="P96" s="251"/>
      <c r="Q96" s="251"/>
    </row>
    <row r="97" spans="9:17" s="233" customFormat="1" ht="28.5" customHeight="1">
      <c r="I97" s="248">
        <v>21010000</v>
      </c>
      <c r="J97" s="249"/>
      <c r="K97" s="249"/>
      <c r="L97" s="249"/>
      <c r="M97" s="250" t="s">
        <v>474</v>
      </c>
      <c r="N97" s="251"/>
      <c r="O97" s="251"/>
      <c r="P97" s="251"/>
      <c r="Q97" s="251"/>
    </row>
    <row r="98" spans="9:17" s="233" customFormat="1" ht="27" customHeight="1">
      <c r="I98" s="252">
        <v>21010103</v>
      </c>
      <c r="J98" s="253" t="s">
        <v>15</v>
      </c>
      <c r="K98" s="254"/>
      <c r="L98" s="218">
        <v>31923000</v>
      </c>
      <c r="M98" s="255" t="s">
        <v>511</v>
      </c>
      <c r="N98" s="234"/>
      <c r="O98" s="235">
        <v>735977.22</v>
      </c>
      <c r="P98" s="234">
        <v>613314.35</v>
      </c>
      <c r="Q98" s="235">
        <v>758056.53659999999</v>
      </c>
    </row>
    <row r="99" spans="9:17" s="233" customFormat="1" ht="27" customHeight="1">
      <c r="I99" s="252">
        <v>21010104</v>
      </c>
      <c r="J99" s="253" t="s">
        <v>15</v>
      </c>
      <c r="K99" s="254"/>
      <c r="L99" s="223"/>
      <c r="M99" s="255" t="s">
        <v>512</v>
      </c>
      <c r="N99" s="234"/>
      <c r="O99" s="235">
        <v>954026.10599999991</v>
      </c>
      <c r="P99" s="234">
        <v>795021.75499999989</v>
      </c>
      <c r="Q99" s="235">
        <v>982646.88917999994</v>
      </c>
    </row>
    <row r="100" spans="9:17" s="233" customFormat="1" ht="27" customHeight="1">
      <c r="I100" s="252">
        <v>21010105</v>
      </c>
      <c r="J100" s="253" t="s">
        <v>15</v>
      </c>
      <c r="K100" s="254"/>
      <c r="L100" s="223"/>
      <c r="M100" s="255" t="s">
        <v>513</v>
      </c>
      <c r="N100" s="234"/>
      <c r="O100" s="235"/>
      <c r="P100" s="234">
        <v>0</v>
      </c>
      <c r="Q100" s="235">
        <v>0</v>
      </c>
    </row>
    <row r="101" spans="9:17" s="233" customFormat="1" ht="27" customHeight="1">
      <c r="I101" s="252">
        <v>21010106</v>
      </c>
      <c r="J101" s="253" t="s">
        <v>15</v>
      </c>
      <c r="K101" s="254"/>
      <c r="L101" s="223"/>
      <c r="M101" s="255" t="s">
        <v>514</v>
      </c>
      <c r="N101" s="234"/>
      <c r="O101" s="235"/>
      <c r="P101" s="234">
        <v>0</v>
      </c>
      <c r="Q101" s="235">
        <v>0</v>
      </c>
    </row>
    <row r="102" spans="9:17" s="233" customFormat="1" ht="27" customHeight="1">
      <c r="I102" s="276"/>
      <c r="J102" s="253" t="s">
        <v>15</v>
      </c>
      <c r="K102" s="254"/>
      <c r="L102" s="223"/>
      <c r="M102" s="255" t="s">
        <v>515</v>
      </c>
      <c r="N102" s="234"/>
      <c r="O102" s="235"/>
      <c r="P102" s="234">
        <v>0</v>
      </c>
      <c r="Q102" s="235">
        <v>960000</v>
      </c>
    </row>
    <row r="103" spans="9:17" s="233" customFormat="1" ht="27" customHeight="1">
      <c r="I103" s="248">
        <v>21020300</v>
      </c>
      <c r="J103" s="253"/>
      <c r="K103" s="249"/>
      <c r="L103" s="249"/>
      <c r="M103" s="250" t="s">
        <v>516</v>
      </c>
      <c r="N103" s="251"/>
      <c r="O103" s="251"/>
      <c r="P103" s="251"/>
      <c r="Q103" s="251"/>
    </row>
    <row r="104" spans="9:17" s="233" customFormat="1" ht="27" customHeight="1">
      <c r="I104" s="252">
        <v>21020301</v>
      </c>
      <c r="J104" s="253" t="s">
        <v>15</v>
      </c>
      <c r="K104" s="254"/>
      <c r="L104" s="218">
        <v>31923000</v>
      </c>
      <c r="M104" s="88" t="s">
        <v>517</v>
      </c>
      <c r="N104" s="234"/>
      <c r="O104" s="235">
        <v>278371.984</v>
      </c>
      <c r="P104" s="234">
        <v>231976.65333333332</v>
      </c>
      <c r="Q104" s="235">
        <v>286723.14351999998</v>
      </c>
    </row>
    <row r="105" spans="9:17" s="233" customFormat="1" ht="27" customHeight="1">
      <c r="I105" s="252">
        <v>21020302</v>
      </c>
      <c r="J105" s="253" t="s">
        <v>15</v>
      </c>
      <c r="K105" s="254"/>
      <c r="L105" s="218">
        <v>31923000</v>
      </c>
      <c r="M105" s="88" t="s">
        <v>518</v>
      </c>
      <c r="N105" s="234"/>
      <c r="O105" s="235">
        <v>172275.44400000002</v>
      </c>
      <c r="P105" s="234">
        <v>143562.87000000002</v>
      </c>
      <c r="Q105" s="235">
        <v>177443.70732000002</v>
      </c>
    </row>
    <row r="106" spans="9:17" s="233" customFormat="1" ht="18" customHeight="1">
      <c r="I106" s="252">
        <v>21020303</v>
      </c>
      <c r="J106" s="253" t="s">
        <v>15</v>
      </c>
      <c r="K106" s="254"/>
      <c r="L106" s="218">
        <v>31923000</v>
      </c>
      <c r="M106" s="88" t="s">
        <v>519</v>
      </c>
      <c r="N106" s="234"/>
      <c r="O106" s="235">
        <v>70051.872000000003</v>
      </c>
      <c r="P106" s="234">
        <v>58376.56</v>
      </c>
      <c r="Q106" s="235">
        <v>72153.42816000001</v>
      </c>
    </row>
    <row r="107" spans="9:17" s="233" customFormat="1" ht="18" customHeight="1">
      <c r="I107" s="252">
        <v>21020304</v>
      </c>
      <c r="J107" s="253" t="s">
        <v>15</v>
      </c>
      <c r="K107" s="254"/>
      <c r="L107" s="218">
        <v>31923000</v>
      </c>
      <c r="M107" s="88" t="s">
        <v>480</v>
      </c>
      <c r="N107" s="234"/>
      <c r="O107" s="235">
        <v>9504</v>
      </c>
      <c r="P107" s="234">
        <v>7920</v>
      </c>
      <c r="Q107" s="235">
        <v>9789.1200000000008</v>
      </c>
    </row>
    <row r="108" spans="9:17" s="233" customFormat="1" ht="18" customHeight="1">
      <c r="I108" s="252">
        <v>21020312</v>
      </c>
      <c r="J108" s="253" t="s">
        <v>15</v>
      </c>
      <c r="K108" s="254"/>
      <c r="L108" s="223"/>
      <c r="M108" s="88" t="s">
        <v>520</v>
      </c>
      <c r="N108" s="234"/>
      <c r="O108" s="235">
        <v>0</v>
      </c>
      <c r="P108" s="234">
        <v>0</v>
      </c>
      <c r="Q108" s="235">
        <v>0</v>
      </c>
    </row>
    <row r="109" spans="9:17" s="233" customFormat="1" ht="18" customHeight="1">
      <c r="I109" s="252">
        <v>21020315</v>
      </c>
      <c r="J109" s="253" t="s">
        <v>15</v>
      </c>
      <c r="K109" s="254"/>
      <c r="L109" s="218">
        <v>31923000</v>
      </c>
      <c r="M109" s="88" t="s">
        <v>521</v>
      </c>
      <c r="N109" s="234"/>
      <c r="O109" s="235">
        <v>67818.717999999993</v>
      </c>
      <c r="P109" s="234">
        <v>56515.598333333328</v>
      </c>
      <c r="Q109" s="235">
        <v>69853.279539999989</v>
      </c>
    </row>
    <row r="110" spans="9:17" s="233" customFormat="1" ht="18" customHeight="1">
      <c r="I110" s="252">
        <v>21020314</v>
      </c>
      <c r="J110" s="253" t="s">
        <v>15</v>
      </c>
      <c r="K110" s="254"/>
      <c r="L110" s="223"/>
      <c r="M110" s="88" t="s">
        <v>485</v>
      </c>
      <c r="N110" s="234"/>
      <c r="O110" s="235"/>
      <c r="P110" s="234"/>
      <c r="Q110" s="235"/>
    </row>
    <row r="111" spans="9:17" s="233" customFormat="1" ht="18" customHeight="1">
      <c r="I111" s="252">
        <v>21020305</v>
      </c>
      <c r="J111" s="253" t="s">
        <v>15</v>
      </c>
      <c r="K111" s="254"/>
      <c r="L111" s="223"/>
      <c r="M111" s="88" t="s">
        <v>522</v>
      </c>
      <c r="N111" s="234"/>
      <c r="O111" s="235"/>
      <c r="P111" s="234"/>
      <c r="Q111" s="235"/>
    </row>
    <row r="112" spans="9:17" s="233" customFormat="1" ht="18" customHeight="1">
      <c r="I112" s="252">
        <v>21020306</v>
      </c>
      <c r="J112" s="253" t="s">
        <v>15</v>
      </c>
      <c r="K112" s="254"/>
      <c r="L112" s="223"/>
      <c r="M112" s="88" t="s">
        <v>481</v>
      </c>
      <c r="N112" s="234"/>
      <c r="O112" s="235"/>
      <c r="P112" s="234"/>
      <c r="Q112" s="235"/>
    </row>
    <row r="113" spans="9:17" s="233" customFormat="1" ht="18" customHeight="1">
      <c r="I113" s="252">
        <v>21020307</v>
      </c>
      <c r="J113" s="253" t="s">
        <v>15</v>
      </c>
      <c r="K113" s="254"/>
      <c r="L113" s="223"/>
      <c r="M113" s="88" t="s">
        <v>523</v>
      </c>
      <c r="N113" s="234"/>
      <c r="O113" s="235"/>
      <c r="P113" s="234"/>
      <c r="Q113" s="235"/>
    </row>
    <row r="114" spans="9:17" s="233" customFormat="1" ht="18" customHeight="1">
      <c r="I114" s="248">
        <v>21020400</v>
      </c>
      <c r="J114" s="249"/>
      <c r="K114" s="249"/>
      <c r="L114" s="249"/>
      <c r="M114" s="250" t="s">
        <v>532</v>
      </c>
      <c r="N114" s="251"/>
      <c r="O114" s="251"/>
      <c r="P114" s="251"/>
      <c r="Q114" s="251"/>
    </row>
    <row r="115" spans="9:17" s="233" customFormat="1" ht="18" customHeight="1">
      <c r="I115" s="252">
        <v>21020401</v>
      </c>
      <c r="J115" s="253" t="s">
        <v>15</v>
      </c>
      <c r="K115" s="254"/>
      <c r="L115" s="218">
        <v>31923000</v>
      </c>
      <c r="M115" s="88" t="s">
        <v>517</v>
      </c>
      <c r="N115" s="234"/>
      <c r="O115" s="235">
        <v>371510.37</v>
      </c>
      <c r="P115" s="234">
        <v>309591.97500000003</v>
      </c>
      <c r="Q115" s="235">
        <v>382655.68109999999</v>
      </c>
    </row>
    <row r="116" spans="9:17" s="233" customFormat="1" ht="18" customHeight="1">
      <c r="I116" s="252">
        <v>21020402</v>
      </c>
      <c r="J116" s="253" t="s">
        <v>15</v>
      </c>
      <c r="K116" s="254"/>
      <c r="L116" s="218">
        <v>31923000</v>
      </c>
      <c r="M116" s="88" t="s">
        <v>518</v>
      </c>
      <c r="N116" s="234"/>
      <c r="O116" s="235">
        <v>427619.11500000005</v>
      </c>
      <c r="P116" s="234">
        <v>356349.26250000001</v>
      </c>
      <c r="Q116" s="235">
        <v>440447.68845000007</v>
      </c>
    </row>
    <row r="117" spans="9:17" s="233" customFormat="1" ht="18" customHeight="1">
      <c r="I117" s="252">
        <v>21020403</v>
      </c>
      <c r="J117" s="253" t="s">
        <v>15</v>
      </c>
      <c r="K117" s="254"/>
      <c r="L117" s="218">
        <v>31923000</v>
      </c>
      <c r="M117" s="88" t="s">
        <v>519</v>
      </c>
      <c r="N117" s="234"/>
      <c r="O117" s="235">
        <v>36209.25</v>
      </c>
      <c r="P117" s="234">
        <v>30174.375</v>
      </c>
      <c r="Q117" s="235">
        <v>37295.527499999997</v>
      </c>
    </row>
    <row r="118" spans="9:17" s="233" customFormat="1" ht="18" customHeight="1">
      <c r="I118" s="252">
        <v>21020404</v>
      </c>
      <c r="J118" s="253" t="s">
        <v>15</v>
      </c>
      <c r="K118" s="254"/>
      <c r="L118" s="218">
        <v>31923000</v>
      </c>
      <c r="M118" s="88" t="s">
        <v>480</v>
      </c>
      <c r="N118" s="234"/>
      <c r="O118" s="235">
        <v>101586.87</v>
      </c>
      <c r="P118" s="234">
        <v>84655.724999999991</v>
      </c>
      <c r="Q118" s="235">
        <v>104634.4761</v>
      </c>
    </row>
    <row r="119" spans="9:17" s="233" customFormat="1" ht="18" customHeight="1">
      <c r="I119" s="252">
        <v>21020412</v>
      </c>
      <c r="J119" s="253" t="s">
        <v>15</v>
      </c>
      <c r="K119" s="254"/>
      <c r="L119" s="218">
        <v>31923000</v>
      </c>
      <c r="M119" s="88" t="s">
        <v>520</v>
      </c>
      <c r="N119" s="234"/>
      <c r="O119" s="235">
        <v>0</v>
      </c>
      <c r="P119" s="234">
        <v>0</v>
      </c>
      <c r="Q119" s="235">
        <v>0</v>
      </c>
    </row>
    <row r="120" spans="9:17" s="233" customFormat="1" ht="18" customHeight="1">
      <c r="I120" s="252">
        <v>21020415</v>
      </c>
      <c r="J120" s="253" t="s">
        <v>15</v>
      </c>
      <c r="K120" s="254"/>
      <c r="L120" s="218">
        <v>31923000</v>
      </c>
      <c r="M120" s="88" t="s">
        <v>521</v>
      </c>
      <c r="N120" s="234"/>
      <c r="O120" s="235">
        <v>195973.47</v>
      </c>
      <c r="P120" s="234">
        <v>163311.22500000001</v>
      </c>
      <c r="Q120" s="235">
        <v>201852.6741</v>
      </c>
    </row>
    <row r="121" spans="9:17" s="233" customFormat="1" ht="19.5" customHeight="1">
      <c r="I121" s="248">
        <v>22020000</v>
      </c>
      <c r="J121" s="249"/>
      <c r="K121" s="249"/>
      <c r="L121" s="249"/>
      <c r="M121" s="267" t="s">
        <v>490</v>
      </c>
      <c r="N121" s="251"/>
      <c r="O121" s="251"/>
      <c r="P121" s="251"/>
      <c r="Q121" s="251"/>
    </row>
    <row r="122" spans="9:17" s="233" customFormat="1" ht="19.5" customHeight="1">
      <c r="I122" s="248">
        <v>22020100</v>
      </c>
      <c r="J122" s="249"/>
      <c r="K122" s="249"/>
      <c r="L122" s="249"/>
      <c r="M122" s="267" t="s">
        <v>524</v>
      </c>
      <c r="N122" s="234"/>
      <c r="O122" s="235"/>
      <c r="P122" s="234"/>
      <c r="Q122" s="235"/>
    </row>
    <row r="123" spans="9:17" s="233" customFormat="1" ht="19.5" customHeight="1">
      <c r="I123" s="252">
        <v>22020101</v>
      </c>
      <c r="J123" s="253" t="s">
        <v>11</v>
      </c>
      <c r="K123" s="254"/>
      <c r="L123" s="218">
        <v>31923000</v>
      </c>
      <c r="M123" s="88" t="s">
        <v>525</v>
      </c>
      <c r="N123" s="234">
        <v>65000</v>
      </c>
      <c r="O123" s="235">
        <v>100000</v>
      </c>
      <c r="P123" s="234"/>
      <c r="Q123" s="235">
        <v>100000</v>
      </c>
    </row>
    <row r="124" spans="9:17" s="233" customFormat="1" ht="19.5" customHeight="1">
      <c r="I124" s="248">
        <v>22020300</v>
      </c>
      <c r="J124" s="249"/>
      <c r="K124" s="249"/>
      <c r="L124" s="249"/>
      <c r="M124" s="267" t="s">
        <v>526</v>
      </c>
      <c r="N124" s="234"/>
      <c r="O124" s="235"/>
      <c r="P124" s="234"/>
      <c r="Q124" s="235"/>
    </row>
    <row r="125" spans="9:17" s="233" customFormat="1" ht="19.5" customHeight="1">
      <c r="I125" s="222">
        <v>22020305</v>
      </c>
      <c r="J125" s="277" t="s">
        <v>15</v>
      </c>
      <c r="K125" s="223"/>
      <c r="L125" s="218">
        <v>31923000</v>
      </c>
      <c r="M125" s="278" t="s">
        <v>614</v>
      </c>
      <c r="N125" s="234">
        <v>101000</v>
      </c>
      <c r="O125" s="235">
        <v>200000</v>
      </c>
      <c r="P125" s="234"/>
      <c r="Q125" s="235">
        <v>5000000</v>
      </c>
    </row>
    <row r="126" spans="9:17" s="233" customFormat="1" ht="19.5" customHeight="1">
      <c r="I126" s="252">
        <v>22020313</v>
      </c>
      <c r="J126" s="254"/>
      <c r="K126" s="254"/>
      <c r="L126" s="254"/>
      <c r="M126" s="88" t="s">
        <v>527</v>
      </c>
      <c r="N126" s="234"/>
      <c r="O126" s="235">
        <v>1000000</v>
      </c>
      <c r="P126" s="234"/>
      <c r="Q126" s="235"/>
    </row>
    <row r="127" spans="9:17" s="233" customFormat="1" ht="32.4">
      <c r="I127" s="94">
        <v>2202020700</v>
      </c>
      <c r="J127" s="263"/>
      <c r="K127" s="263"/>
      <c r="L127" s="263"/>
      <c r="M127" s="266" t="s">
        <v>502</v>
      </c>
      <c r="N127" s="234"/>
      <c r="O127" s="235"/>
      <c r="P127" s="234"/>
      <c r="Q127" s="235"/>
    </row>
    <row r="128" spans="9:17" s="233" customFormat="1" ht="19.5" customHeight="1">
      <c r="I128" s="222">
        <v>22020710</v>
      </c>
      <c r="J128" s="253" t="s">
        <v>15</v>
      </c>
      <c r="K128" s="223"/>
      <c r="L128" s="218">
        <v>31923000</v>
      </c>
      <c r="M128" s="88" t="s">
        <v>528</v>
      </c>
      <c r="N128" s="234"/>
      <c r="O128" s="235"/>
      <c r="P128" s="234"/>
      <c r="Q128" s="235">
        <v>200000</v>
      </c>
    </row>
    <row r="129" spans="9:17" s="233" customFormat="1" ht="19.5" customHeight="1">
      <c r="I129" s="94"/>
      <c r="J129" s="263"/>
      <c r="K129" s="263"/>
      <c r="L129" s="263"/>
      <c r="M129" s="264" t="s">
        <v>529</v>
      </c>
      <c r="N129" s="251">
        <f>SUM(N98:N120)</f>
        <v>0</v>
      </c>
      <c r="O129" s="251">
        <f t="shared" ref="O129:Q129" si="9">SUM(O98:O120)</f>
        <v>3420924.4190000002</v>
      </c>
      <c r="P129" s="251">
        <f t="shared" si="9"/>
        <v>2850770.3491666671</v>
      </c>
      <c r="Q129" s="251">
        <f t="shared" si="9"/>
        <v>4483552.1515700007</v>
      </c>
    </row>
    <row r="130" spans="9:17" s="233" customFormat="1" ht="19.5" customHeight="1" thickBot="1">
      <c r="I130" s="93"/>
      <c r="J130" s="241"/>
      <c r="K130" s="241"/>
      <c r="L130" s="241"/>
      <c r="M130" s="279" t="s">
        <v>490</v>
      </c>
      <c r="N130" s="268">
        <f>SUM(N123:N128)</f>
        <v>166000</v>
      </c>
      <c r="O130" s="268">
        <f t="shared" ref="O130:Q130" si="10">SUM(O123:O128)</f>
        <v>1300000</v>
      </c>
      <c r="P130" s="268">
        <f t="shared" si="10"/>
        <v>0</v>
      </c>
      <c r="Q130" s="268">
        <f t="shared" si="10"/>
        <v>5300000</v>
      </c>
    </row>
    <row r="131" spans="9:17" s="233" customFormat="1" ht="19.5" customHeight="1" thickBot="1">
      <c r="I131" s="280"/>
      <c r="J131" s="281"/>
      <c r="K131" s="281"/>
      <c r="L131" s="281"/>
      <c r="M131" s="282" t="s">
        <v>46</v>
      </c>
      <c r="N131" s="271">
        <f>N129+N130</f>
        <v>166000</v>
      </c>
      <c r="O131" s="271">
        <f t="shared" ref="O131:Q131" si="11">O129+O130</f>
        <v>4720924.4189999998</v>
      </c>
      <c r="P131" s="271">
        <f t="shared" si="11"/>
        <v>2850770.3491666671</v>
      </c>
      <c r="Q131" s="271">
        <f t="shared" si="11"/>
        <v>9783552.1515699998</v>
      </c>
    </row>
    <row r="132" spans="9:17" s="83" customFormat="1" ht="34.799999999999997">
      <c r="I132" s="588" t="s">
        <v>808</v>
      </c>
      <c r="J132" s="589"/>
      <c r="K132" s="589"/>
      <c r="L132" s="589"/>
      <c r="M132" s="589"/>
      <c r="N132" s="589"/>
      <c r="O132" s="589"/>
      <c r="P132" s="589"/>
      <c r="Q132" s="590"/>
    </row>
    <row r="133" spans="9:17" s="83" customFormat="1" ht="24.6">
      <c r="I133" s="578" t="s">
        <v>0</v>
      </c>
      <c r="J133" s="579"/>
      <c r="K133" s="579"/>
      <c r="L133" s="579"/>
      <c r="M133" s="579"/>
      <c r="N133" s="579"/>
      <c r="O133" s="579"/>
      <c r="P133" s="579"/>
      <c r="Q133" s="580"/>
    </row>
    <row r="134" spans="9:17" s="83" customFormat="1" ht="25.5" customHeight="1">
      <c r="I134" s="578" t="s">
        <v>902</v>
      </c>
      <c r="J134" s="579"/>
      <c r="K134" s="579"/>
      <c r="L134" s="579"/>
      <c r="M134" s="579"/>
      <c r="N134" s="579"/>
      <c r="O134" s="579"/>
      <c r="P134" s="579"/>
      <c r="Q134" s="580"/>
    </row>
    <row r="135" spans="9:17" s="83" customFormat="1" ht="25.2" thickBot="1">
      <c r="I135" s="631" t="s">
        <v>454</v>
      </c>
      <c r="J135" s="632"/>
      <c r="K135" s="632"/>
      <c r="L135" s="632"/>
      <c r="M135" s="632"/>
      <c r="N135" s="632"/>
      <c r="O135" s="632"/>
      <c r="P135" s="632"/>
      <c r="Q135" s="633"/>
    </row>
    <row r="136" spans="9:17" s="95" customFormat="1" ht="17.399999999999999" thickBot="1">
      <c r="I136" s="646" t="s">
        <v>530</v>
      </c>
      <c r="J136" s="647"/>
      <c r="K136" s="647"/>
      <c r="L136" s="647"/>
      <c r="M136" s="647"/>
      <c r="N136" s="647"/>
      <c r="O136" s="647"/>
      <c r="P136" s="647"/>
      <c r="Q136" s="648"/>
    </row>
    <row r="137" spans="9:17" s="233" customFormat="1" ht="49.2" thickBot="1">
      <c r="I137" s="92" t="s">
        <v>350</v>
      </c>
      <c r="J137" s="92" t="s">
        <v>72</v>
      </c>
      <c r="K137" s="92" t="s">
        <v>351</v>
      </c>
      <c r="L137" s="92" t="s">
        <v>3</v>
      </c>
      <c r="M137" s="231" t="s">
        <v>73</v>
      </c>
      <c r="N137" s="404" t="s">
        <v>871</v>
      </c>
      <c r="O137" s="404" t="s">
        <v>870</v>
      </c>
      <c r="P137" s="404" t="s">
        <v>872</v>
      </c>
      <c r="Q137" s="404" t="s">
        <v>903</v>
      </c>
    </row>
    <row r="138" spans="9:17" s="233" customFormat="1" ht="17.25" customHeight="1">
      <c r="I138" s="272">
        <v>20000000</v>
      </c>
      <c r="J138" s="273"/>
      <c r="K138" s="273"/>
      <c r="L138" s="273"/>
      <c r="M138" s="274" t="s">
        <v>39</v>
      </c>
      <c r="N138" s="275"/>
      <c r="O138" s="275"/>
      <c r="P138" s="275"/>
      <c r="Q138" s="275"/>
    </row>
    <row r="139" spans="9:17" s="233" customFormat="1" ht="17.25" customHeight="1">
      <c r="I139" s="248">
        <v>21000000</v>
      </c>
      <c r="J139" s="249"/>
      <c r="K139" s="249"/>
      <c r="L139" s="249"/>
      <c r="M139" s="250" t="s">
        <v>42</v>
      </c>
      <c r="N139" s="251"/>
      <c r="O139" s="251"/>
      <c r="P139" s="251"/>
      <c r="Q139" s="251"/>
    </row>
    <row r="140" spans="9:17" s="233" customFormat="1" ht="17.25" customHeight="1">
      <c r="I140" s="248">
        <v>21010000</v>
      </c>
      <c r="J140" s="249"/>
      <c r="K140" s="249"/>
      <c r="L140" s="249"/>
      <c r="M140" s="250" t="s">
        <v>474</v>
      </c>
      <c r="N140" s="251"/>
      <c r="O140" s="251"/>
      <c r="P140" s="251"/>
      <c r="Q140" s="251"/>
    </row>
    <row r="141" spans="9:17" s="233" customFormat="1" ht="17.25" customHeight="1">
      <c r="I141" s="252">
        <v>21010103</v>
      </c>
      <c r="J141" s="253" t="s">
        <v>15</v>
      </c>
      <c r="K141" s="254"/>
      <c r="L141" s="223"/>
      <c r="M141" s="255" t="s">
        <v>511</v>
      </c>
      <c r="N141" s="234"/>
      <c r="O141" s="235"/>
      <c r="P141" s="234"/>
      <c r="Q141" s="235"/>
    </row>
    <row r="142" spans="9:17" s="233" customFormat="1" ht="17.25" customHeight="1">
      <c r="I142" s="252">
        <v>21010104</v>
      </c>
      <c r="J142" s="253" t="s">
        <v>15</v>
      </c>
      <c r="K142" s="254"/>
      <c r="L142" s="218">
        <v>31923000</v>
      </c>
      <c r="M142" s="255" t="s">
        <v>512</v>
      </c>
      <c r="N142" s="234"/>
      <c r="O142" s="235">
        <v>3106798.2109999997</v>
      </c>
      <c r="P142" s="234">
        <v>2588998.5091666663</v>
      </c>
      <c r="Q142" s="235">
        <v>3200002.1573299998</v>
      </c>
    </row>
    <row r="143" spans="9:17" s="233" customFormat="1" ht="17.25" customHeight="1">
      <c r="I143" s="252">
        <v>21010105</v>
      </c>
      <c r="J143" s="253" t="s">
        <v>15</v>
      </c>
      <c r="K143" s="254"/>
      <c r="L143" s="223"/>
      <c r="M143" s="255" t="s">
        <v>513</v>
      </c>
      <c r="N143" s="234"/>
      <c r="O143" s="235">
        <v>364498.2</v>
      </c>
      <c r="P143" s="234">
        <v>303748.5</v>
      </c>
      <c r="Q143" s="235">
        <v>375433.14600000001</v>
      </c>
    </row>
    <row r="144" spans="9:17" s="233" customFormat="1" ht="17.25" customHeight="1">
      <c r="I144" s="252">
        <v>21010106</v>
      </c>
      <c r="J144" s="253" t="s">
        <v>15</v>
      </c>
      <c r="K144" s="254"/>
      <c r="L144" s="223"/>
      <c r="M144" s="255" t="s">
        <v>531</v>
      </c>
      <c r="N144" s="234"/>
      <c r="O144" s="235">
        <v>253179.3</v>
      </c>
      <c r="P144" s="234">
        <v>210982.75</v>
      </c>
      <c r="Q144" s="235">
        <v>260774.67899999997</v>
      </c>
    </row>
    <row r="145" spans="9:17" s="233" customFormat="1" ht="17.25" customHeight="1">
      <c r="I145" s="276"/>
      <c r="J145" s="253" t="s">
        <v>15</v>
      </c>
      <c r="K145" s="254"/>
      <c r="L145" s="223"/>
      <c r="M145" s="255" t="s">
        <v>515</v>
      </c>
      <c r="N145" s="234"/>
      <c r="O145" s="235"/>
      <c r="P145" s="234">
        <v>0</v>
      </c>
      <c r="Q145" s="235">
        <v>1440000</v>
      </c>
    </row>
    <row r="146" spans="9:17" s="233" customFormat="1" ht="32.4">
      <c r="I146" s="248">
        <v>21020300</v>
      </c>
      <c r="J146" s="249"/>
      <c r="K146" s="249"/>
      <c r="L146" s="249"/>
      <c r="M146" s="250" t="s">
        <v>516</v>
      </c>
      <c r="N146" s="251">
        <f>SUM(N147:N155)</f>
        <v>0</v>
      </c>
      <c r="O146" s="251"/>
      <c r="P146" s="251"/>
      <c r="Q146" s="251"/>
    </row>
    <row r="147" spans="9:17" s="233" customFormat="1" ht="21" customHeight="1">
      <c r="I147" s="252">
        <v>21020301</v>
      </c>
      <c r="J147" s="253" t="s">
        <v>15</v>
      </c>
      <c r="K147" s="254"/>
      <c r="L147" s="223"/>
      <c r="M147" s="88" t="s">
        <v>517</v>
      </c>
      <c r="N147" s="234"/>
      <c r="O147" s="235">
        <v>531675.71600000001</v>
      </c>
      <c r="P147" s="234">
        <v>443063.09666666668</v>
      </c>
      <c r="Q147" s="235">
        <v>547625.98748000001</v>
      </c>
    </row>
    <row r="148" spans="9:17" s="233" customFormat="1" ht="21" customHeight="1">
      <c r="I148" s="252">
        <v>21020302</v>
      </c>
      <c r="J148" s="253" t="s">
        <v>15</v>
      </c>
      <c r="K148" s="254"/>
      <c r="L148" s="223"/>
      <c r="M148" s="88" t="s">
        <v>518</v>
      </c>
      <c r="N148" s="234"/>
      <c r="O148" s="235">
        <v>392685.97499999998</v>
      </c>
      <c r="P148" s="234">
        <v>327238.3125</v>
      </c>
      <c r="Q148" s="235">
        <v>404466.55424999999</v>
      </c>
    </row>
    <row r="149" spans="9:17" s="233" customFormat="1" ht="21" customHeight="1">
      <c r="I149" s="252">
        <v>21020303</v>
      </c>
      <c r="J149" s="253" t="s">
        <v>15</v>
      </c>
      <c r="K149" s="254"/>
      <c r="L149" s="223"/>
      <c r="M149" s="88" t="s">
        <v>519</v>
      </c>
      <c r="N149" s="234"/>
      <c r="O149" s="235">
        <v>9416</v>
      </c>
      <c r="P149" s="234">
        <v>7846.666666666667</v>
      </c>
      <c r="Q149" s="235">
        <v>9698.48</v>
      </c>
    </row>
    <row r="150" spans="9:17" s="233" customFormat="1" ht="21" customHeight="1">
      <c r="I150" s="252">
        <v>21020304</v>
      </c>
      <c r="J150" s="253" t="s">
        <v>15</v>
      </c>
      <c r="K150" s="254"/>
      <c r="L150" s="223"/>
      <c r="M150" s="88" t="s">
        <v>480</v>
      </c>
      <c r="N150" s="234"/>
      <c r="O150" s="235">
        <v>19580</v>
      </c>
      <c r="P150" s="234">
        <v>16316.666666666666</v>
      </c>
      <c r="Q150" s="235">
        <v>20167.400000000001</v>
      </c>
    </row>
    <row r="151" spans="9:17" s="233" customFormat="1" ht="21" customHeight="1">
      <c r="I151" s="252">
        <v>21020305</v>
      </c>
      <c r="J151" s="253"/>
      <c r="K151" s="254"/>
      <c r="L151" s="223"/>
      <c r="M151" s="88" t="s">
        <v>522</v>
      </c>
      <c r="N151" s="234"/>
      <c r="O151" s="235"/>
      <c r="P151" s="234"/>
      <c r="Q151" s="235"/>
    </row>
    <row r="152" spans="9:17" s="233" customFormat="1" ht="21" customHeight="1">
      <c r="I152" s="252">
        <v>21020306</v>
      </c>
      <c r="J152" s="253"/>
      <c r="K152" s="254"/>
      <c r="L152" s="223"/>
      <c r="M152" s="88" t="s">
        <v>481</v>
      </c>
      <c r="N152" s="234"/>
      <c r="O152" s="235"/>
      <c r="P152" s="234"/>
      <c r="Q152" s="235"/>
    </row>
    <row r="153" spans="9:17" s="233" customFormat="1" ht="21" customHeight="1">
      <c r="I153" s="252">
        <v>21020312</v>
      </c>
      <c r="J153" s="253" t="s">
        <v>15</v>
      </c>
      <c r="K153" s="254"/>
      <c r="L153" s="223"/>
      <c r="M153" s="88" t="s">
        <v>520</v>
      </c>
      <c r="N153" s="234"/>
      <c r="O153" s="235"/>
      <c r="P153" s="234"/>
      <c r="Q153" s="235"/>
    </row>
    <row r="154" spans="9:17" s="233" customFormat="1" ht="21" customHeight="1">
      <c r="I154" s="252">
        <v>21020314</v>
      </c>
      <c r="J154" s="253"/>
      <c r="K154" s="254"/>
      <c r="L154" s="223"/>
      <c r="M154" s="88" t="s">
        <v>485</v>
      </c>
      <c r="N154" s="234"/>
      <c r="O154" s="235"/>
      <c r="P154" s="234"/>
      <c r="Q154" s="235"/>
    </row>
    <row r="155" spans="9:17" s="233" customFormat="1" ht="21" customHeight="1">
      <c r="I155" s="252">
        <v>21020315</v>
      </c>
      <c r="J155" s="253" t="s">
        <v>15</v>
      </c>
      <c r="K155" s="254"/>
      <c r="L155" s="223"/>
      <c r="M155" s="88" t="s">
        <v>521</v>
      </c>
      <c r="N155" s="234"/>
      <c r="O155" s="235">
        <v>35079</v>
      </c>
      <c r="P155" s="234"/>
      <c r="Q155" s="235"/>
    </row>
    <row r="156" spans="9:17" s="233" customFormat="1" ht="21" customHeight="1">
      <c r="I156" s="248">
        <v>21020400</v>
      </c>
      <c r="J156" s="249"/>
      <c r="K156" s="249"/>
      <c r="L156" s="249"/>
      <c r="M156" s="250" t="s">
        <v>532</v>
      </c>
      <c r="N156" s="251"/>
      <c r="O156" s="251"/>
      <c r="P156" s="251"/>
      <c r="Q156" s="251"/>
    </row>
    <row r="157" spans="9:17" s="233" customFormat="1" ht="21" customHeight="1">
      <c r="I157" s="252">
        <v>21020401</v>
      </c>
      <c r="J157" s="253" t="s">
        <v>15</v>
      </c>
      <c r="K157" s="254"/>
      <c r="L157" s="218">
        <v>31923000</v>
      </c>
      <c r="M157" s="88" t="s">
        <v>517</v>
      </c>
      <c r="N157" s="234"/>
      <c r="O157" s="235">
        <v>790109.1</v>
      </c>
      <c r="P157" s="234">
        <v>658424.25</v>
      </c>
      <c r="Q157" s="235">
        <v>813812.37300000002</v>
      </c>
    </row>
    <row r="158" spans="9:17" s="233" customFormat="1" ht="21" customHeight="1">
      <c r="I158" s="252">
        <v>21020402</v>
      </c>
      <c r="J158" s="253" t="s">
        <v>15</v>
      </c>
      <c r="K158" s="254"/>
      <c r="L158" s="218">
        <v>31923000</v>
      </c>
      <c r="M158" s="88" t="s">
        <v>518</v>
      </c>
      <c r="N158" s="234"/>
      <c r="O158" s="235">
        <v>530575.1</v>
      </c>
      <c r="P158" s="234">
        <v>442145.91666666669</v>
      </c>
      <c r="Q158" s="235">
        <v>546492.353</v>
      </c>
    </row>
    <row r="159" spans="9:17" s="233" customFormat="1" ht="29.25" customHeight="1">
      <c r="I159" s="252">
        <v>21020403</v>
      </c>
      <c r="J159" s="253" t="s">
        <v>15</v>
      </c>
      <c r="K159" s="254"/>
      <c r="L159" s="218">
        <v>31923000</v>
      </c>
      <c r="M159" s="88" t="s">
        <v>519</v>
      </c>
      <c r="N159" s="234"/>
      <c r="O159" s="235">
        <v>33895.949999999997</v>
      </c>
      <c r="P159" s="234">
        <v>28246.625</v>
      </c>
      <c r="Q159" s="235">
        <v>34912.828499999996</v>
      </c>
    </row>
    <row r="160" spans="9:17" s="233" customFormat="1" ht="29.25" customHeight="1">
      <c r="I160" s="252">
        <v>21020404</v>
      </c>
      <c r="J160" s="253" t="s">
        <v>15</v>
      </c>
      <c r="K160" s="254"/>
      <c r="L160" s="218">
        <v>31923000</v>
      </c>
      <c r="M160" s="88" t="s">
        <v>480</v>
      </c>
      <c r="N160" s="234"/>
      <c r="O160" s="235">
        <v>48225.220999999998</v>
      </c>
      <c r="P160" s="234">
        <v>40187.684166666666</v>
      </c>
      <c r="Q160" s="235">
        <v>49671.977630000001</v>
      </c>
    </row>
    <row r="161" spans="9:17" s="233" customFormat="1" ht="29.25" customHeight="1">
      <c r="I161" s="252">
        <v>21020412</v>
      </c>
      <c r="J161" s="253" t="s">
        <v>15</v>
      </c>
      <c r="K161" s="254"/>
      <c r="L161" s="218">
        <v>31923000</v>
      </c>
      <c r="M161" s="88" t="s">
        <v>520</v>
      </c>
      <c r="N161" s="234"/>
      <c r="O161" s="235">
        <v>0</v>
      </c>
      <c r="P161" s="234">
        <v>0</v>
      </c>
      <c r="Q161" s="235">
        <v>0</v>
      </c>
    </row>
    <row r="162" spans="9:17" s="233" customFormat="1" ht="29.25" customHeight="1">
      <c r="I162" s="252">
        <v>21020415</v>
      </c>
      <c r="J162" s="253" t="s">
        <v>15</v>
      </c>
      <c r="K162" s="254"/>
      <c r="L162" s="218">
        <v>31923000</v>
      </c>
      <c r="M162" s="88" t="s">
        <v>521</v>
      </c>
      <c r="N162" s="234"/>
      <c r="O162" s="235">
        <v>155885.4</v>
      </c>
      <c r="P162" s="234">
        <v>129904.5</v>
      </c>
      <c r="Q162" s="235">
        <v>160561.962</v>
      </c>
    </row>
    <row r="163" spans="9:17" s="233" customFormat="1" ht="29.25" customHeight="1">
      <c r="I163" s="248">
        <v>21020500</v>
      </c>
      <c r="J163" s="249"/>
      <c r="K163" s="249"/>
      <c r="L163" s="249"/>
      <c r="M163" s="250" t="s">
        <v>533</v>
      </c>
      <c r="N163" s="251"/>
      <c r="O163" s="251"/>
      <c r="P163" s="251"/>
      <c r="Q163" s="251"/>
    </row>
    <row r="164" spans="9:17" s="233" customFormat="1" ht="29.25" customHeight="1">
      <c r="I164" s="252">
        <v>21020501</v>
      </c>
      <c r="J164" s="253" t="s">
        <v>15</v>
      </c>
      <c r="K164" s="254"/>
      <c r="L164" s="223"/>
      <c r="M164" s="88" t="s">
        <v>517</v>
      </c>
      <c r="N164" s="234"/>
      <c r="O164" s="235">
        <v>48369.2</v>
      </c>
      <c r="P164" s="234">
        <v>40307.666666666664</v>
      </c>
      <c r="Q164" s="235">
        <v>49820.275999999998</v>
      </c>
    </row>
    <row r="165" spans="9:17" s="233" customFormat="1" ht="29.25" customHeight="1">
      <c r="I165" s="252">
        <v>21020502</v>
      </c>
      <c r="J165" s="253" t="s">
        <v>15</v>
      </c>
      <c r="K165" s="254"/>
      <c r="L165" s="223"/>
      <c r="M165" s="88" t="s">
        <v>518</v>
      </c>
      <c r="N165" s="234"/>
      <c r="O165" s="235">
        <v>32661.200000000001</v>
      </c>
      <c r="P165" s="234">
        <v>27217.666666666668</v>
      </c>
      <c r="Q165" s="235">
        <v>33641.036</v>
      </c>
    </row>
    <row r="166" spans="9:17" s="233" customFormat="1" ht="29.25" customHeight="1">
      <c r="I166" s="252">
        <v>21020503</v>
      </c>
      <c r="J166" s="253" t="s">
        <v>15</v>
      </c>
      <c r="K166" s="254"/>
      <c r="L166" s="223"/>
      <c r="M166" s="88" t="s">
        <v>519</v>
      </c>
      <c r="N166" s="234"/>
      <c r="O166" s="235">
        <v>5940</v>
      </c>
      <c r="P166" s="234">
        <v>4950</v>
      </c>
      <c r="Q166" s="235">
        <v>6118.2</v>
      </c>
    </row>
    <row r="167" spans="9:17" s="233" customFormat="1" ht="29.25" customHeight="1">
      <c r="I167" s="252">
        <v>21020504</v>
      </c>
      <c r="J167" s="253" t="s">
        <v>15</v>
      </c>
      <c r="K167" s="254"/>
      <c r="L167" s="223"/>
      <c r="M167" s="88" t="s">
        <v>480</v>
      </c>
      <c r="N167" s="234"/>
      <c r="O167" s="235">
        <v>10728.3</v>
      </c>
      <c r="P167" s="234">
        <v>8940.25</v>
      </c>
      <c r="Q167" s="235">
        <v>11050.148999999999</v>
      </c>
    </row>
    <row r="168" spans="9:17" s="233" customFormat="1" ht="29.25" customHeight="1">
      <c r="I168" s="252">
        <v>21020512</v>
      </c>
      <c r="J168" s="253" t="s">
        <v>15</v>
      </c>
      <c r="K168" s="254"/>
      <c r="L168" s="223"/>
      <c r="M168" s="88" t="s">
        <v>520</v>
      </c>
      <c r="N168" s="234"/>
      <c r="O168" s="235">
        <v>11000</v>
      </c>
      <c r="P168" s="234">
        <v>9166.6666666666661</v>
      </c>
      <c r="Q168" s="235">
        <v>11330</v>
      </c>
    </row>
    <row r="169" spans="9:17" s="233" customFormat="1" ht="29.25" customHeight="1">
      <c r="I169" s="252">
        <v>21020515</v>
      </c>
      <c r="J169" s="253" t="s">
        <v>15</v>
      </c>
      <c r="K169" s="254"/>
      <c r="L169" s="223"/>
      <c r="M169" s="88" t="s">
        <v>521</v>
      </c>
      <c r="N169" s="234"/>
      <c r="O169" s="235">
        <v>98380.7</v>
      </c>
      <c r="P169" s="234">
        <v>81983.916666666672</v>
      </c>
      <c r="Q169" s="235">
        <v>101332.121</v>
      </c>
    </row>
    <row r="170" spans="9:17" s="233" customFormat="1" ht="29.25" customHeight="1">
      <c r="I170" s="252"/>
      <c r="J170" s="253"/>
      <c r="K170" s="254"/>
      <c r="L170" s="223"/>
      <c r="M170" s="88" t="s">
        <v>488</v>
      </c>
      <c r="N170" s="234"/>
      <c r="O170" s="235"/>
      <c r="P170" s="234"/>
      <c r="Q170" s="235"/>
    </row>
    <row r="171" spans="9:17" s="233" customFormat="1" ht="29.25" customHeight="1">
      <c r="I171" s="252">
        <v>210220604</v>
      </c>
      <c r="J171" s="253" t="s">
        <v>15</v>
      </c>
      <c r="K171" s="254"/>
      <c r="L171" s="223"/>
      <c r="M171" s="88" t="s">
        <v>534</v>
      </c>
      <c r="N171" s="234">
        <v>3160000</v>
      </c>
      <c r="O171" s="235">
        <v>22000000</v>
      </c>
      <c r="P171" s="234">
        <v>18333333.333333332</v>
      </c>
      <c r="Q171" s="235">
        <v>22660000</v>
      </c>
    </row>
    <row r="172" spans="9:17" s="233" customFormat="1" ht="29.25" customHeight="1">
      <c r="I172" s="248">
        <v>22020000</v>
      </c>
      <c r="J172" s="249"/>
      <c r="K172" s="249"/>
      <c r="L172" s="249"/>
      <c r="M172" s="267" t="s">
        <v>490</v>
      </c>
      <c r="N172" s="251"/>
      <c r="O172" s="251"/>
      <c r="P172" s="251"/>
      <c r="Q172" s="251"/>
    </row>
    <row r="173" spans="9:17" s="233" customFormat="1" ht="29.25" customHeight="1">
      <c r="I173" s="248">
        <v>22020100</v>
      </c>
      <c r="J173" s="249"/>
      <c r="K173" s="249"/>
      <c r="L173" s="249"/>
      <c r="M173" s="267" t="s">
        <v>491</v>
      </c>
      <c r="N173" s="234"/>
      <c r="O173" s="235"/>
      <c r="P173" s="234"/>
      <c r="Q173" s="235"/>
    </row>
    <row r="174" spans="9:17" s="233" customFormat="1" ht="29.25" customHeight="1">
      <c r="I174" s="252">
        <v>22020102</v>
      </c>
      <c r="J174" s="253" t="s">
        <v>11</v>
      </c>
      <c r="K174" s="254"/>
      <c r="L174" s="218">
        <v>31923000</v>
      </c>
      <c r="M174" s="88" t="s">
        <v>535</v>
      </c>
      <c r="N174" s="234">
        <v>125000</v>
      </c>
      <c r="O174" s="235">
        <v>200000</v>
      </c>
      <c r="P174" s="234"/>
      <c r="Q174" s="235">
        <v>200000</v>
      </c>
    </row>
    <row r="175" spans="9:17" s="233" customFormat="1" ht="29.25" customHeight="1">
      <c r="I175" s="94">
        <v>22020300</v>
      </c>
      <c r="J175" s="263"/>
      <c r="K175" s="263"/>
      <c r="L175" s="263"/>
      <c r="M175" s="266" t="s">
        <v>536</v>
      </c>
      <c r="N175" s="234"/>
      <c r="O175" s="235"/>
      <c r="P175" s="234"/>
      <c r="Q175" s="235"/>
    </row>
    <row r="176" spans="9:17" s="233" customFormat="1" ht="29.25" customHeight="1">
      <c r="I176" s="222">
        <v>22020306</v>
      </c>
      <c r="J176" s="253" t="s">
        <v>15</v>
      </c>
      <c r="K176" s="223"/>
      <c r="L176" s="218">
        <v>31923000</v>
      </c>
      <c r="M176" s="262" t="s">
        <v>537</v>
      </c>
      <c r="N176" s="234"/>
      <c r="O176" s="235">
        <v>500000</v>
      </c>
      <c r="P176" s="234"/>
      <c r="Q176" s="235">
        <v>500000</v>
      </c>
    </row>
    <row r="177" spans="9:17" s="221" customFormat="1" ht="29.25" customHeight="1">
      <c r="I177" s="94">
        <v>22020600</v>
      </c>
      <c r="J177" s="253" t="s">
        <v>15</v>
      </c>
      <c r="K177" s="263"/>
      <c r="L177" s="263"/>
      <c r="M177" s="266" t="s">
        <v>499</v>
      </c>
      <c r="N177" s="234"/>
      <c r="O177" s="235"/>
      <c r="P177" s="234"/>
      <c r="Q177" s="235"/>
    </row>
    <row r="178" spans="9:17" s="233" customFormat="1" ht="29.25" customHeight="1">
      <c r="I178" s="222">
        <v>22020601</v>
      </c>
      <c r="J178" s="253" t="s">
        <v>15</v>
      </c>
      <c r="K178" s="223"/>
      <c r="L178" s="218">
        <v>31923000</v>
      </c>
      <c r="M178" s="283" t="s">
        <v>500</v>
      </c>
      <c r="N178" s="234">
        <v>41321758</v>
      </c>
      <c r="O178" s="235">
        <v>65000000</v>
      </c>
      <c r="P178" s="234">
        <v>188893333</v>
      </c>
      <c r="Q178" s="235">
        <v>25000000</v>
      </c>
    </row>
    <row r="179" spans="9:17" s="233" customFormat="1" ht="29.25" customHeight="1">
      <c r="I179" s="222">
        <v>21020604</v>
      </c>
      <c r="J179" s="253" t="s">
        <v>15</v>
      </c>
      <c r="K179" s="223"/>
      <c r="L179" s="223"/>
      <c r="M179" s="262" t="s">
        <v>538</v>
      </c>
      <c r="N179" s="234">
        <v>4213333</v>
      </c>
      <c r="O179" s="235">
        <v>50000000</v>
      </c>
      <c r="P179" s="234">
        <v>8826669</v>
      </c>
      <c r="Q179" s="235">
        <v>50000000</v>
      </c>
    </row>
    <row r="180" spans="9:17" s="233" customFormat="1" ht="29.25" customHeight="1">
      <c r="I180" s="94">
        <v>22021000</v>
      </c>
      <c r="J180" s="263"/>
      <c r="K180" s="263"/>
      <c r="L180" s="263"/>
      <c r="M180" s="266" t="s">
        <v>504</v>
      </c>
      <c r="N180" s="234"/>
      <c r="O180" s="235"/>
      <c r="P180" s="234"/>
      <c r="Q180" s="235"/>
    </row>
    <row r="181" spans="9:17" s="233" customFormat="1" ht="29.25" customHeight="1">
      <c r="I181" s="222">
        <v>22021003</v>
      </c>
      <c r="J181" s="253" t="s">
        <v>15</v>
      </c>
      <c r="K181" s="223"/>
      <c r="L181" s="218">
        <v>31923000</v>
      </c>
      <c r="M181" s="88" t="s">
        <v>507</v>
      </c>
      <c r="N181" s="234">
        <v>2163999</v>
      </c>
      <c r="O181" s="235">
        <v>8000000</v>
      </c>
      <c r="P181" s="234"/>
      <c r="Q181" s="235">
        <v>5000000</v>
      </c>
    </row>
    <row r="182" spans="9:17" s="233" customFormat="1" ht="29.25" customHeight="1">
      <c r="I182" s="94"/>
      <c r="J182" s="263"/>
      <c r="K182" s="263"/>
      <c r="L182" s="263"/>
      <c r="M182" s="267" t="s">
        <v>42</v>
      </c>
      <c r="N182" s="251">
        <f>SUM(N141:N171)</f>
        <v>3160000</v>
      </c>
      <c r="O182" s="251">
        <f t="shared" ref="O182:Q182" si="12">SUM(O141:O171)</f>
        <v>28478682.572999999</v>
      </c>
      <c r="P182" s="251">
        <f t="shared" si="12"/>
        <v>23703002.977499999</v>
      </c>
      <c r="Q182" s="251">
        <f t="shared" si="12"/>
        <v>30736911.680190001</v>
      </c>
    </row>
    <row r="183" spans="9:17" s="233" customFormat="1" ht="29.25" customHeight="1" thickBot="1">
      <c r="I183" s="93"/>
      <c r="J183" s="241"/>
      <c r="K183" s="241"/>
      <c r="L183" s="241"/>
      <c r="M183" s="242" t="s">
        <v>490</v>
      </c>
      <c r="N183" s="268">
        <f>SUM(N174:N181)</f>
        <v>47824090</v>
      </c>
      <c r="O183" s="268">
        <f t="shared" ref="O183:Q183" si="13">SUM(O174:O181)</f>
        <v>123700000</v>
      </c>
      <c r="P183" s="268">
        <f t="shared" si="13"/>
        <v>197720002</v>
      </c>
      <c r="Q183" s="268">
        <f t="shared" si="13"/>
        <v>80700000</v>
      </c>
    </row>
    <row r="184" spans="9:17" s="233" customFormat="1" ht="29.25" customHeight="1" thickBot="1">
      <c r="I184" s="284"/>
      <c r="J184" s="285"/>
      <c r="K184" s="285"/>
      <c r="L184" s="285"/>
      <c r="M184" s="269" t="s">
        <v>46</v>
      </c>
      <c r="N184" s="271">
        <f>N182+N183</f>
        <v>50984090</v>
      </c>
      <c r="O184" s="271">
        <f t="shared" ref="O184:Q184" si="14">O182+O183</f>
        <v>152178682.57300001</v>
      </c>
      <c r="P184" s="271">
        <f t="shared" si="14"/>
        <v>221423004.97749999</v>
      </c>
      <c r="Q184" s="271">
        <f t="shared" si="14"/>
        <v>111436911.68019</v>
      </c>
    </row>
    <row r="185" spans="9:17" s="83" customFormat="1" ht="34.799999999999997">
      <c r="I185" s="588" t="s">
        <v>808</v>
      </c>
      <c r="J185" s="589"/>
      <c r="K185" s="589"/>
      <c r="L185" s="589"/>
      <c r="M185" s="589"/>
      <c r="N185" s="589"/>
      <c r="O185" s="589"/>
      <c r="P185" s="589"/>
      <c r="Q185" s="590"/>
    </row>
    <row r="186" spans="9:17" s="83" customFormat="1" ht="24.6">
      <c r="I186" s="578" t="s">
        <v>0</v>
      </c>
      <c r="J186" s="579"/>
      <c r="K186" s="579"/>
      <c r="L186" s="579"/>
      <c r="M186" s="579"/>
      <c r="N186" s="579"/>
      <c r="O186" s="579"/>
      <c r="P186" s="579"/>
      <c r="Q186" s="580"/>
    </row>
    <row r="187" spans="9:17" s="83" customFormat="1" ht="25.5" customHeight="1">
      <c r="I187" s="578" t="s">
        <v>902</v>
      </c>
      <c r="J187" s="579"/>
      <c r="K187" s="579"/>
      <c r="L187" s="579"/>
      <c r="M187" s="579"/>
      <c r="N187" s="579"/>
      <c r="O187" s="579"/>
      <c r="P187" s="579"/>
      <c r="Q187" s="580"/>
    </row>
    <row r="188" spans="9:17" s="83" customFormat="1" ht="25.2" thickBot="1">
      <c r="I188" s="631" t="s">
        <v>454</v>
      </c>
      <c r="J188" s="632"/>
      <c r="K188" s="632"/>
      <c r="L188" s="632"/>
      <c r="M188" s="632"/>
      <c r="N188" s="632"/>
      <c r="O188" s="632"/>
      <c r="P188" s="632"/>
      <c r="Q188" s="633"/>
    </row>
    <row r="189" spans="9:17" ht="25.2" thickBot="1">
      <c r="I189" s="637" t="s">
        <v>539</v>
      </c>
      <c r="J189" s="638"/>
      <c r="K189" s="638"/>
      <c r="L189" s="638"/>
      <c r="M189" s="638"/>
      <c r="N189" s="638"/>
      <c r="O189" s="638"/>
      <c r="P189" s="638"/>
      <c r="Q189" s="639"/>
    </row>
    <row r="190" spans="9:17" s="233" customFormat="1" ht="49.2" thickBot="1">
      <c r="I190" s="92" t="s">
        <v>350</v>
      </c>
      <c r="J190" s="92" t="s">
        <v>72</v>
      </c>
      <c r="K190" s="92" t="s">
        <v>351</v>
      </c>
      <c r="L190" s="92" t="s">
        <v>3</v>
      </c>
      <c r="M190" s="231" t="s">
        <v>73</v>
      </c>
      <c r="N190" s="404" t="s">
        <v>871</v>
      </c>
      <c r="O190" s="404" t="s">
        <v>870</v>
      </c>
      <c r="P190" s="404" t="s">
        <v>872</v>
      </c>
      <c r="Q190" s="404" t="s">
        <v>903</v>
      </c>
    </row>
    <row r="191" spans="9:17" s="233" customFormat="1" ht="25.5" customHeight="1">
      <c r="I191" s="286">
        <v>11101300100</v>
      </c>
      <c r="J191" s="253" t="s">
        <v>15</v>
      </c>
      <c r="K191" s="287"/>
      <c r="L191" s="218">
        <v>31923000</v>
      </c>
      <c r="M191" s="288" t="s">
        <v>540</v>
      </c>
      <c r="N191" s="289">
        <f>N240</f>
        <v>0</v>
      </c>
      <c r="O191" s="289">
        <f t="shared" ref="O191:Q191" si="15">O240</f>
        <v>12640823.5</v>
      </c>
      <c r="P191" s="289">
        <f t="shared" si="15"/>
        <v>4284018.75</v>
      </c>
      <c r="Q191" s="289">
        <f t="shared" si="15"/>
        <v>7840822.5</v>
      </c>
    </row>
    <row r="192" spans="9:17" s="233" customFormat="1" ht="25.5" customHeight="1">
      <c r="I192" s="222">
        <v>11101300101</v>
      </c>
      <c r="J192" s="253" t="s">
        <v>15</v>
      </c>
      <c r="K192" s="223"/>
      <c r="L192" s="218">
        <v>31923000</v>
      </c>
      <c r="M192" s="290" t="s">
        <v>541</v>
      </c>
      <c r="N192" s="224">
        <f>N273</f>
        <v>0</v>
      </c>
      <c r="O192" s="224">
        <f t="shared" ref="O192:Q192" si="16">O273</f>
        <v>1500000</v>
      </c>
      <c r="P192" s="224">
        <f t="shared" si="16"/>
        <v>0</v>
      </c>
      <c r="Q192" s="224">
        <f t="shared" si="16"/>
        <v>2500000</v>
      </c>
    </row>
    <row r="193" spans="9:17" s="233" customFormat="1" ht="25.5" customHeight="1">
      <c r="I193" s="94"/>
      <c r="J193" s="263"/>
      <c r="K193" s="263"/>
      <c r="L193" s="263"/>
      <c r="M193" s="290"/>
      <c r="N193" s="224"/>
      <c r="O193" s="234"/>
      <c r="P193" s="234"/>
      <c r="Q193" s="235"/>
    </row>
    <row r="194" spans="9:17" s="233" customFormat="1" ht="25.5" customHeight="1">
      <c r="I194" s="94"/>
      <c r="J194" s="263"/>
      <c r="K194" s="263"/>
      <c r="L194" s="263"/>
      <c r="M194" s="290"/>
      <c r="N194" s="224"/>
      <c r="O194" s="234"/>
      <c r="P194" s="234"/>
      <c r="Q194" s="235"/>
    </row>
    <row r="195" spans="9:17" s="233" customFormat="1" ht="25.5" customHeight="1">
      <c r="I195" s="94"/>
      <c r="J195" s="263"/>
      <c r="K195" s="263"/>
      <c r="L195" s="263"/>
      <c r="M195" s="290"/>
      <c r="N195" s="224"/>
      <c r="O195" s="234"/>
      <c r="P195" s="234"/>
      <c r="Q195" s="235"/>
    </row>
    <row r="196" spans="9:17" s="233" customFormat="1" ht="25.5" customHeight="1">
      <c r="I196" s="94"/>
      <c r="J196" s="263"/>
      <c r="K196" s="263"/>
      <c r="L196" s="263"/>
      <c r="M196" s="290"/>
      <c r="N196" s="224"/>
      <c r="O196" s="234"/>
      <c r="P196" s="234"/>
      <c r="Q196" s="235"/>
    </row>
    <row r="197" spans="9:17" s="233" customFormat="1" ht="25.5" customHeight="1">
      <c r="I197" s="94"/>
      <c r="J197" s="263"/>
      <c r="K197" s="263"/>
      <c r="L197" s="263"/>
      <c r="M197" s="290"/>
      <c r="N197" s="224"/>
      <c r="O197" s="234"/>
      <c r="P197" s="234"/>
      <c r="Q197" s="235"/>
    </row>
    <row r="198" spans="9:17" s="233" customFormat="1" ht="25.5" customHeight="1" thickBot="1">
      <c r="I198" s="94"/>
      <c r="J198" s="263"/>
      <c r="K198" s="263"/>
      <c r="L198" s="263"/>
      <c r="M198" s="290"/>
      <c r="N198" s="224"/>
      <c r="O198" s="234"/>
      <c r="P198" s="234"/>
      <c r="Q198" s="235"/>
    </row>
    <row r="199" spans="9:17" s="233" customFormat="1" ht="25.5" customHeight="1" thickBot="1">
      <c r="I199" s="228"/>
      <c r="J199" s="291"/>
      <c r="K199" s="291"/>
      <c r="L199" s="291"/>
      <c r="M199" s="292" t="s">
        <v>46</v>
      </c>
      <c r="N199" s="230">
        <f>SUM(N191:N192)</f>
        <v>0</v>
      </c>
      <c r="O199" s="230">
        <f t="shared" ref="O199:Q199" si="17">SUM(O191:O192)</f>
        <v>14140823.5</v>
      </c>
      <c r="P199" s="230">
        <f t="shared" si="17"/>
        <v>4284018.75</v>
      </c>
      <c r="Q199" s="230">
        <f t="shared" si="17"/>
        <v>10340822.5</v>
      </c>
    </row>
    <row r="200" spans="9:17" s="233" customFormat="1" ht="25.5" customHeight="1" thickBot="1">
      <c r="I200" s="640" t="s">
        <v>467</v>
      </c>
      <c r="J200" s="641"/>
      <c r="K200" s="641"/>
      <c r="L200" s="641"/>
      <c r="M200" s="641"/>
      <c r="N200" s="641"/>
      <c r="O200" s="641"/>
      <c r="P200" s="641"/>
      <c r="Q200" s="642"/>
    </row>
    <row r="201" spans="9:17" s="233" customFormat="1" ht="25.5" customHeight="1">
      <c r="I201" s="237"/>
      <c r="J201" s="238"/>
      <c r="K201" s="238"/>
      <c r="L201" s="238"/>
      <c r="M201" s="293" t="s">
        <v>42</v>
      </c>
      <c r="N201" s="240">
        <f>N238+N271</f>
        <v>0</v>
      </c>
      <c r="O201" s="240">
        <f t="shared" ref="O201:Q201" si="18">O238+O271</f>
        <v>5140822.5</v>
      </c>
      <c r="P201" s="240">
        <f t="shared" si="18"/>
        <v>4284018.75</v>
      </c>
      <c r="Q201" s="240">
        <f t="shared" si="18"/>
        <v>5140822.5</v>
      </c>
    </row>
    <row r="202" spans="9:17" s="233" customFormat="1" ht="25.5" customHeight="1" thickBot="1">
      <c r="I202" s="93"/>
      <c r="J202" s="241"/>
      <c r="K202" s="241"/>
      <c r="L202" s="241"/>
      <c r="M202" s="294" t="s">
        <v>542</v>
      </c>
      <c r="N202" s="243">
        <f>N239+N272</f>
        <v>0</v>
      </c>
      <c r="O202" s="243">
        <f t="shared" ref="O202:Q202" si="19">O239+O272</f>
        <v>9000001</v>
      </c>
      <c r="P202" s="243">
        <f t="shared" si="19"/>
        <v>0</v>
      </c>
      <c r="Q202" s="243">
        <f t="shared" si="19"/>
        <v>5200000</v>
      </c>
    </row>
    <row r="203" spans="9:17" s="233" customFormat="1" ht="25.5" customHeight="1" thickBot="1">
      <c r="I203" s="228"/>
      <c r="J203" s="291"/>
      <c r="K203" s="291"/>
      <c r="L203" s="291"/>
      <c r="M203" s="292" t="s">
        <v>46</v>
      </c>
      <c r="N203" s="230">
        <f>N201+N202</f>
        <v>0</v>
      </c>
      <c r="O203" s="230">
        <f t="shared" ref="O203:Q203" si="20">O201+O202</f>
        <v>14140823.5</v>
      </c>
      <c r="P203" s="230">
        <f t="shared" si="20"/>
        <v>4284018.75</v>
      </c>
      <c r="Q203" s="230">
        <f t="shared" si="20"/>
        <v>10340822.5</v>
      </c>
    </row>
    <row r="204" spans="9:17" s="83" customFormat="1" ht="34.799999999999997">
      <c r="I204" s="588" t="s">
        <v>808</v>
      </c>
      <c r="J204" s="589"/>
      <c r="K204" s="589"/>
      <c r="L204" s="589"/>
      <c r="M204" s="589"/>
      <c r="N204" s="589"/>
      <c r="O204" s="589"/>
      <c r="P204" s="589"/>
      <c r="Q204" s="590"/>
    </row>
    <row r="205" spans="9:17" s="83" customFormat="1" ht="24.6">
      <c r="I205" s="578" t="s">
        <v>0</v>
      </c>
      <c r="J205" s="579"/>
      <c r="K205" s="579"/>
      <c r="L205" s="579"/>
      <c r="M205" s="579"/>
      <c r="N205" s="579"/>
      <c r="O205" s="579"/>
      <c r="P205" s="579"/>
      <c r="Q205" s="580"/>
    </row>
    <row r="206" spans="9:17" s="83" customFormat="1" ht="24.6">
      <c r="I206" s="578" t="s">
        <v>904</v>
      </c>
      <c r="J206" s="579"/>
      <c r="K206" s="579"/>
      <c r="L206" s="579"/>
      <c r="M206" s="579"/>
      <c r="N206" s="579"/>
      <c r="O206" s="579"/>
      <c r="P206" s="579"/>
      <c r="Q206" s="580"/>
    </row>
    <row r="207" spans="9:17" s="83" customFormat="1" ht="25.2" thickBot="1">
      <c r="I207" s="631" t="s">
        <v>454</v>
      </c>
      <c r="J207" s="632"/>
      <c r="K207" s="632"/>
      <c r="L207" s="632"/>
      <c r="M207" s="632"/>
      <c r="N207" s="632"/>
      <c r="O207" s="632"/>
      <c r="P207" s="632"/>
      <c r="Q207" s="633"/>
    </row>
    <row r="208" spans="9:17" s="95" customFormat="1" ht="17.399999999999999" thickBot="1">
      <c r="I208" s="649" t="s">
        <v>543</v>
      </c>
      <c r="J208" s="650"/>
      <c r="K208" s="650"/>
      <c r="L208" s="650"/>
      <c r="M208" s="650"/>
      <c r="N208" s="650"/>
      <c r="O208" s="650"/>
      <c r="P208" s="650"/>
      <c r="Q208" s="651"/>
    </row>
    <row r="209" spans="9:17" s="233" customFormat="1" ht="49.2" thickBot="1">
      <c r="I209" s="92" t="s">
        <v>350</v>
      </c>
      <c r="J209" s="92" t="s">
        <v>72</v>
      </c>
      <c r="K209" s="92" t="s">
        <v>351</v>
      </c>
      <c r="L209" s="92" t="s">
        <v>3</v>
      </c>
      <c r="M209" s="231" t="s">
        <v>73</v>
      </c>
      <c r="N209" s="404" t="s">
        <v>871</v>
      </c>
      <c r="O209" s="404" t="s">
        <v>870</v>
      </c>
      <c r="P209" s="404" t="s">
        <v>872</v>
      </c>
      <c r="Q209" s="404" t="s">
        <v>903</v>
      </c>
    </row>
    <row r="210" spans="9:17" s="233" customFormat="1" ht="26.25" customHeight="1">
      <c r="I210" s="244">
        <v>20000000</v>
      </c>
      <c r="J210" s="245"/>
      <c r="K210" s="245"/>
      <c r="L210" s="245"/>
      <c r="M210" s="246" t="s">
        <v>39</v>
      </c>
      <c r="N210" s="247"/>
      <c r="O210" s="247"/>
      <c r="P210" s="247"/>
      <c r="Q210" s="247"/>
    </row>
    <row r="211" spans="9:17" s="233" customFormat="1" ht="26.25" customHeight="1">
      <c r="I211" s="248">
        <v>21000000</v>
      </c>
      <c r="J211" s="249"/>
      <c r="K211" s="249"/>
      <c r="L211" s="249"/>
      <c r="M211" s="250" t="s">
        <v>42</v>
      </c>
      <c r="N211" s="251"/>
      <c r="O211" s="251"/>
      <c r="P211" s="251"/>
      <c r="Q211" s="251"/>
    </row>
    <row r="212" spans="9:17" s="233" customFormat="1" ht="26.25" customHeight="1">
      <c r="I212" s="248">
        <v>21010000</v>
      </c>
      <c r="J212" s="249"/>
      <c r="K212" s="249"/>
      <c r="L212" s="249"/>
      <c r="M212" s="250" t="s">
        <v>474</v>
      </c>
      <c r="N212" s="251"/>
      <c r="O212" s="251"/>
      <c r="P212" s="251"/>
      <c r="Q212" s="251"/>
    </row>
    <row r="213" spans="9:17" s="233" customFormat="1" ht="26.25" customHeight="1">
      <c r="I213" s="252">
        <v>21010102</v>
      </c>
      <c r="J213" s="253" t="s">
        <v>15</v>
      </c>
      <c r="K213" s="254"/>
      <c r="L213" s="218">
        <v>31923000</v>
      </c>
      <c r="M213" s="255" t="s">
        <v>544</v>
      </c>
      <c r="N213" s="235"/>
      <c r="O213" s="235">
        <v>912230</v>
      </c>
      <c r="P213" s="235">
        <v>760191.66666666663</v>
      </c>
      <c r="Q213" s="235">
        <v>912230</v>
      </c>
    </row>
    <row r="214" spans="9:17" s="233" customFormat="1" ht="32.4">
      <c r="I214" s="248">
        <v>21020200</v>
      </c>
      <c r="J214" s="249"/>
      <c r="K214" s="249"/>
      <c r="L214" s="249"/>
      <c r="M214" s="250" t="s">
        <v>478</v>
      </c>
      <c r="N214" s="251"/>
      <c r="O214" s="251"/>
      <c r="P214" s="251"/>
      <c r="Q214" s="251"/>
    </row>
    <row r="215" spans="9:17" s="233" customFormat="1" ht="19.5" customHeight="1">
      <c r="I215" s="252">
        <v>21200201</v>
      </c>
      <c r="J215" s="253" t="s">
        <v>15</v>
      </c>
      <c r="K215" s="254"/>
      <c r="L215" s="218">
        <v>31923000</v>
      </c>
      <c r="M215" s="255" t="s">
        <v>545</v>
      </c>
      <c r="N215" s="234"/>
      <c r="O215" s="235"/>
      <c r="P215" s="234">
        <v>0</v>
      </c>
      <c r="Q215" s="235"/>
    </row>
    <row r="216" spans="9:17" s="233" customFormat="1" ht="19.5" customHeight="1">
      <c r="I216" s="252">
        <v>21200204</v>
      </c>
      <c r="J216" s="253" t="s">
        <v>15</v>
      </c>
      <c r="K216" s="254"/>
      <c r="L216" s="218">
        <v>31923000</v>
      </c>
      <c r="M216" s="88" t="s">
        <v>480</v>
      </c>
      <c r="N216" s="234"/>
      <c r="O216" s="235">
        <v>267069</v>
      </c>
      <c r="P216" s="234">
        <v>222557.5</v>
      </c>
      <c r="Q216" s="235">
        <v>267069</v>
      </c>
    </row>
    <row r="217" spans="9:17" s="233" customFormat="1" ht="19.5" customHeight="1">
      <c r="I217" s="252">
        <v>21200206</v>
      </c>
      <c r="J217" s="253" t="s">
        <v>15</v>
      </c>
      <c r="K217" s="254"/>
      <c r="L217" s="218">
        <v>31923000</v>
      </c>
      <c r="M217" s="88" t="s">
        <v>481</v>
      </c>
      <c r="N217" s="234"/>
      <c r="O217" s="235">
        <v>267069</v>
      </c>
      <c r="P217" s="234">
        <v>222557.5</v>
      </c>
      <c r="Q217" s="235">
        <v>267069</v>
      </c>
    </row>
    <row r="218" spans="9:17" s="233" customFormat="1" ht="19.5" customHeight="1">
      <c r="I218" s="252">
        <v>21200210</v>
      </c>
      <c r="J218" s="253" t="s">
        <v>15</v>
      </c>
      <c r="K218" s="254"/>
      <c r="L218" s="218">
        <v>31923000</v>
      </c>
      <c r="M218" s="88" t="s">
        <v>483</v>
      </c>
      <c r="N218" s="234"/>
      <c r="O218" s="235">
        <v>2670690</v>
      </c>
      <c r="P218" s="234">
        <v>2225575</v>
      </c>
      <c r="Q218" s="235">
        <v>2670690</v>
      </c>
    </row>
    <row r="219" spans="9:17" s="233" customFormat="1" ht="19.5" customHeight="1">
      <c r="I219" s="252">
        <v>21200212</v>
      </c>
      <c r="J219" s="253" t="s">
        <v>15</v>
      </c>
      <c r="K219" s="254"/>
      <c r="L219" s="223"/>
      <c r="M219" s="88" t="s">
        <v>520</v>
      </c>
      <c r="N219" s="234"/>
      <c r="O219" s="235">
        <v>0</v>
      </c>
      <c r="P219" s="234">
        <v>0</v>
      </c>
      <c r="Q219" s="235">
        <v>0</v>
      </c>
    </row>
    <row r="220" spans="9:17" s="233" customFormat="1" ht="19.5" customHeight="1">
      <c r="I220" s="252">
        <v>21200214</v>
      </c>
      <c r="J220" s="253" t="s">
        <v>15</v>
      </c>
      <c r="K220" s="254"/>
      <c r="L220" s="223"/>
      <c r="M220" s="88" t="s">
        <v>485</v>
      </c>
      <c r="N220" s="234"/>
      <c r="O220" s="235">
        <v>667672.5</v>
      </c>
      <c r="P220" s="234">
        <v>556393.75</v>
      </c>
      <c r="Q220" s="235">
        <v>667672.5</v>
      </c>
    </row>
    <row r="221" spans="9:17" s="233" customFormat="1" ht="19.5" customHeight="1">
      <c r="I221" s="252">
        <v>21200217</v>
      </c>
      <c r="J221" s="253" t="s">
        <v>15</v>
      </c>
      <c r="K221" s="254"/>
      <c r="L221" s="223"/>
      <c r="M221" s="88" t="s">
        <v>486</v>
      </c>
      <c r="N221" s="234"/>
      <c r="O221" s="235">
        <v>133534.5</v>
      </c>
      <c r="P221" s="234">
        <v>111278.75</v>
      </c>
      <c r="Q221" s="235">
        <v>133534.5</v>
      </c>
    </row>
    <row r="222" spans="9:17" s="233" customFormat="1" ht="19.5" customHeight="1">
      <c r="I222" s="252">
        <v>21200228</v>
      </c>
      <c r="J222" s="253" t="s">
        <v>15</v>
      </c>
      <c r="K222" s="254"/>
      <c r="L222" s="218">
        <v>31923000</v>
      </c>
      <c r="M222" s="88" t="s">
        <v>546</v>
      </c>
      <c r="N222" s="234"/>
      <c r="O222" s="235">
        <v>222557.5</v>
      </c>
      <c r="P222" s="234">
        <v>185464.58333333334</v>
      </c>
      <c r="Q222" s="235">
        <v>222557.5</v>
      </c>
    </row>
    <row r="223" spans="9:17" s="233" customFormat="1" ht="25.5" customHeight="1">
      <c r="I223" s="94">
        <v>22020000</v>
      </c>
      <c r="J223" s="263"/>
      <c r="K223" s="263"/>
      <c r="L223" s="263"/>
      <c r="M223" s="266" t="s">
        <v>490</v>
      </c>
      <c r="N223" s="251"/>
      <c r="O223" s="251"/>
      <c r="P223" s="251"/>
      <c r="Q223" s="251"/>
    </row>
    <row r="224" spans="9:17" s="233" customFormat="1" ht="25.5" customHeight="1">
      <c r="I224" s="94">
        <v>22020100</v>
      </c>
      <c r="J224" s="253" t="s">
        <v>15</v>
      </c>
      <c r="K224" s="263"/>
      <c r="L224" s="263"/>
      <c r="M224" s="266" t="s">
        <v>547</v>
      </c>
      <c r="N224" s="234"/>
      <c r="O224" s="235"/>
      <c r="P224" s="234"/>
      <c r="Q224" s="235"/>
    </row>
    <row r="225" spans="9:17" s="233" customFormat="1" ht="25.5" customHeight="1">
      <c r="I225" s="295">
        <v>22020101</v>
      </c>
      <c r="J225" s="253" t="s">
        <v>15</v>
      </c>
      <c r="K225" s="263"/>
      <c r="L225" s="263"/>
      <c r="M225" s="296" t="s">
        <v>548</v>
      </c>
      <c r="N225" s="234"/>
      <c r="O225" s="235">
        <v>1000000</v>
      </c>
      <c r="P225" s="234"/>
      <c r="Q225" s="235">
        <v>500000</v>
      </c>
    </row>
    <row r="226" spans="9:17" s="233" customFormat="1" ht="25.5" customHeight="1">
      <c r="I226" s="295">
        <v>22020102</v>
      </c>
      <c r="J226" s="253" t="s">
        <v>15</v>
      </c>
      <c r="K226" s="263"/>
      <c r="L226" s="218">
        <v>31923000</v>
      </c>
      <c r="M226" s="296" t="s">
        <v>492</v>
      </c>
      <c r="N226" s="234"/>
      <c r="O226" s="235"/>
      <c r="P226" s="234"/>
      <c r="Q226" s="235">
        <v>1000000</v>
      </c>
    </row>
    <row r="227" spans="9:17" s="233" customFormat="1" ht="25.5" customHeight="1">
      <c r="I227" s="295">
        <v>22020103</v>
      </c>
      <c r="J227" s="253" t="s">
        <v>15</v>
      </c>
      <c r="K227" s="263"/>
      <c r="L227" s="263"/>
      <c r="M227" s="296" t="s">
        <v>549</v>
      </c>
      <c r="N227" s="234"/>
      <c r="O227" s="235"/>
      <c r="P227" s="234"/>
      <c r="Q227" s="235"/>
    </row>
    <row r="228" spans="9:17" s="233" customFormat="1" ht="25.5" customHeight="1">
      <c r="I228" s="295">
        <v>22020104</v>
      </c>
      <c r="J228" s="253" t="s">
        <v>15</v>
      </c>
      <c r="K228" s="263"/>
      <c r="L228" s="263"/>
      <c r="M228" s="296" t="s">
        <v>493</v>
      </c>
      <c r="N228" s="234"/>
      <c r="O228" s="235"/>
      <c r="P228" s="234"/>
      <c r="Q228" s="235"/>
    </row>
    <row r="229" spans="9:17" s="233" customFormat="1" ht="25.5" customHeight="1">
      <c r="I229" s="94">
        <v>22020300</v>
      </c>
      <c r="J229" s="253"/>
      <c r="K229" s="263"/>
      <c r="L229" s="263"/>
      <c r="M229" s="264" t="s">
        <v>550</v>
      </c>
      <c r="N229" s="251"/>
      <c r="O229" s="265"/>
      <c r="P229" s="251"/>
      <c r="Q229" s="265"/>
    </row>
    <row r="230" spans="9:17" s="233" customFormat="1" ht="30" customHeight="1">
      <c r="I230" s="222">
        <v>22020302</v>
      </c>
      <c r="J230" s="253" t="s">
        <v>15</v>
      </c>
      <c r="K230" s="223"/>
      <c r="L230" s="223"/>
      <c r="M230" s="262" t="s">
        <v>495</v>
      </c>
      <c r="N230" s="234"/>
      <c r="O230" s="235"/>
      <c r="P230" s="234"/>
      <c r="Q230" s="235"/>
    </row>
    <row r="231" spans="9:17" s="233" customFormat="1" ht="30" customHeight="1">
      <c r="I231" s="94">
        <v>22020500</v>
      </c>
      <c r="J231" s="263"/>
      <c r="K231" s="263"/>
      <c r="L231" s="263"/>
      <c r="M231" s="264" t="s">
        <v>551</v>
      </c>
      <c r="N231" s="251"/>
      <c r="O231" s="265"/>
      <c r="P231" s="251"/>
      <c r="Q231" s="265"/>
    </row>
    <row r="232" spans="9:17" s="233" customFormat="1" ht="30" customHeight="1">
      <c r="I232" s="222">
        <v>22020501</v>
      </c>
      <c r="J232" s="253" t="s">
        <v>15</v>
      </c>
      <c r="K232" s="223"/>
      <c r="L232" s="223"/>
      <c r="M232" s="262" t="s">
        <v>552</v>
      </c>
      <c r="N232" s="234"/>
      <c r="O232" s="235">
        <v>1000000</v>
      </c>
      <c r="P232" s="234"/>
      <c r="Q232" s="235">
        <v>500000</v>
      </c>
    </row>
    <row r="233" spans="9:17" s="233" customFormat="1" ht="30" customHeight="1">
      <c r="I233" s="297">
        <v>220210</v>
      </c>
      <c r="J233" s="253" t="s">
        <v>15</v>
      </c>
      <c r="K233" s="223"/>
      <c r="L233" s="223"/>
      <c r="M233" s="298" t="s">
        <v>553</v>
      </c>
      <c r="N233" s="234"/>
      <c r="O233" s="235"/>
      <c r="P233" s="234"/>
      <c r="Q233" s="235"/>
    </row>
    <row r="234" spans="9:17" s="233" customFormat="1" ht="30" customHeight="1">
      <c r="I234" s="295">
        <v>22021001</v>
      </c>
      <c r="J234" s="253" t="s">
        <v>15</v>
      </c>
      <c r="K234" s="223"/>
      <c r="L234" s="223"/>
      <c r="M234" s="299" t="s">
        <v>505</v>
      </c>
      <c r="N234" s="234"/>
      <c r="O234" s="235">
        <v>500000</v>
      </c>
      <c r="P234" s="234"/>
      <c r="Q234" s="235">
        <v>500000</v>
      </c>
    </row>
    <row r="235" spans="9:17" s="233" customFormat="1" ht="28.5" customHeight="1">
      <c r="I235" s="295"/>
      <c r="J235" s="253"/>
      <c r="K235" s="223"/>
      <c r="L235" s="287"/>
      <c r="M235" s="299" t="s">
        <v>811</v>
      </c>
      <c r="N235" s="234"/>
      <c r="O235" s="235">
        <v>4000000</v>
      </c>
      <c r="P235" s="234"/>
      <c r="Q235" s="235"/>
    </row>
    <row r="236" spans="9:17" s="233" customFormat="1" ht="28.5" customHeight="1">
      <c r="I236" s="295">
        <v>22021002</v>
      </c>
      <c r="J236" s="253" t="s">
        <v>15</v>
      </c>
      <c r="K236" s="223"/>
      <c r="L236" s="287"/>
      <c r="M236" s="299" t="s">
        <v>507</v>
      </c>
      <c r="N236" s="234"/>
      <c r="O236" s="235">
        <v>1000000</v>
      </c>
      <c r="P236" s="234"/>
      <c r="Q236" s="235">
        <v>200000</v>
      </c>
    </row>
    <row r="237" spans="9:17" s="233" customFormat="1" ht="28.5" customHeight="1">
      <c r="I237" s="295">
        <v>22021011</v>
      </c>
      <c r="J237" s="253" t="s">
        <v>15</v>
      </c>
      <c r="K237" s="223"/>
      <c r="L237" s="287"/>
      <c r="M237" s="300" t="s">
        <v>527</v>
      </c>
      <c r="N237" s="234"/>
      <c r="O237" s="235">
        <v>1</v>
      </c>
      <c r="P237" s="234"/>
      <c r="Q237" s="235"/>
    </row>
    <row r="238" spans="9:17" s="233" customFormat="1" ht="28.5" customHeight="1">
      <c r="I238" s="94"/>
      <c r="J238" s="263"/>
      <c r="K238" s="263"/>
      <c r="L238" s="263"/>
      <c r="M238" s="264" t="s">
        <v>42</v>
      </c>
      <c r="N238" s="251"/>
      <c r="O238" s="251">
        <f t="shared" ref="O238:Q238" si="21">SUM(O213:O222)</f>
        <v>5140822.5</v>
      </c>
      <c r="P238" s="251">
        <f t="shared" si="21"/>
        <v>4284018.75</v>
      </c>
      <c r="Q238" s="251">
        <f t="shared" si="21"/>
        <v>5140822.5</v>
      </c>
    </row>
    <row r="239" spans="9:17" s="233" customFormat="1" ht="28.5" customHeight="1" thickBot="1">
      <c r="I239" s="93"/>
      <c r="J239" s="241"/>
      <c r="K239" s="241"/>
      <c r="L239" s="241"/>
      <c r="M239" s="279" t="s">
        <v>490</v>
      </c>
      <c r="N239" s="268">
        <f>SUM(N225:N237)</f>
        <v>0</v>
      </c>
      <c r="O239" s="268">
        <f t="shared" ref="O239:Q239" si="22">SUM(O225:O237)</f>
        <v>7500001</v>
      </c>
      <c r="P239" s="268">
        <f t="shared" si="22"/>
        <v>0</v>
      </c>
      <c r="Q239" s="268">
        <f t="shared" si="22"/>
        <v>2700000</v>
      </c>
    </row>
    <row r="240" spans="9:17" s="233" customFormat="1" ht="28.5" customHeight="1" thickBot="1">
      <c r="I240" s="269"/>
      <c r="J240" s="270"/>
      <c r="K240" s="270"/>
      <c r="L240" s="270"/>
      <c r="M240" s="301" t="s">
        <v>46</v>
      </c>
      <c r="N240" s="271">
        <f>SUM(N238:N239)</f>
        <v>0</v>
      </c>
      <c r="O240" s="271">
        <f t="shared" ref="O240:Q240" si="23">SUM(O238:O239)</f>
        <v>12640823.5</v>
      </c>
      <c r="P240" s="271">
        <f t="shared" si="23"/>
        <v>4284018.75</v>
      </c>
      <c r="Q240" s="271">
        <f t="shared" si="23"/>
        <v>7840822.5</v>
      </c>
    </row>
    <row r="241" spans="9:17" s="83" customFormat="1" ht="34.799999999999997">
      <c r="I241" s="588" t="s">
        <v>808</v>
      </c>
      <c r="J241" s="589"/>
      <c r="K241" s="589"/>
      <c r="L241" s="589"/>
      <c r="M241" s="589"/>
      <c r="N241" s="589"/>
      <c r="O241" s="589"/>
      <c r="P241" s="589"/>
      <c r="Q241" s="590"/>
    </row>
    <row r="242" spans="9:17" s="83" customFormat="1" ht="24.6">
      <c r="I242" s="578" t="s">
        <v>0</v>
      </c>
      <c r="J242" s="579"/>
      <c r="K242" s="579"/>
      <c r="L242" s="579"/>
      <c r="M242" s="579"/>
      <c r="N242" s="579"/>
      <c r="O242" s="579"/>
      <c r="P242" s="579"/>
      <c r="Q242" s="580"/>
    </row>
    <row r="243" spans="9:17" s="83" customFormat="1" ht="25.5" customHeight="1">
      <c r="I243" s="578" t="s">
        <v>902</v>
      </c>
      <c r="J243" s="579"/>
      <c r="K243" s="579"/>
      <c r="L243" s="579"/>
      <c r="M243" s="579"/>
      <c r="N243" s="579"/>
      <c r="O243" s="579"/>
      <c r="P243" s="579"/>
      <c r="Q243" s="580"/>
    </row>
    <row r="244" spans="9:17" s="83" customFormat="1" ht="25.2" thickBot="1">
      <c r="I244" s="631" t="s">
        <v>454</v>
      </c>
      <c r="J244" s="632"/>
      <c r="K244" s="632"/>
      <c r="L244" s="632"/>
      <c r="M244" s="632"/>
      <c r="N244" s="632"/>
      <c r="O244" s="632"/>
      <c r="P244" s="632"/>
      <c r="Q244" s="633"/>
    </row>
    <row r="245" spans="9:17" s="95" customFormat="1" ht="17.399999999999999" thickBot="1">
      <c r="I245" s="646" t="s">
        <v>554</v>
      </c>
      <c r="J245" s="647"/>
      <c r="K245" s="647"/>
      <c r="L245" s="647"/>
      <c r="M245" s="647"/>
      <c r="N245" s="647"/>
      <c r="O245" s="647"/>
      <c r="P245" s="647"/>
      <c r="Q245" s="648"/>
    </row>
    <row r="246" spans="9:17" s="233" customFormat="1" ht="49.2" thickBot="1">
      <c r="I246" s="92" t="s">
        <v>350</v>
      </c>
      <c r="J246" s="92" t="s">
        <v>72</v>
      </c>
      <c r="K246" s="92" t="s">
        <v>351</v>
      </c>
      <c r="L246" s="92" t="s">
        <v>3</v>
      </c>
      <c r="M246" s="231" t="s">
        <v>73</v>
      </c>
      <c r="N246" s="404" t="s">
        <v>871</v>
      </c>
      <c r="O246" s="404" t="s">
        <v>870</v>
      </c>
      <c r="P246" s="404" t="s">
        <v>872</v>
      </c>
      <c r="Q246" s="404" t="s">
        <v>903</v>
      </c>
    </row>
    <row r="247" spans="9:17" s="233" customFormat="1" ht="16.2">
      <c r="I247" s="272">
        <v>20000000</v>
      </c>
      <c r="J247" s="273"/>
      <c r="K247" s="273"/>
      <c r="L247" s="273"/>
      <c r="M247" s="274" t="s">
        <v>39</v>
      </c>
      <c r="N247" s="275"/>
      <c r="O247" s="275"/>
      <c r="P247" s="275"/>
      <c r="Q247" s="275"/>
    </row>
    <row r="248" spans="9:17" s="233" customFormat="1" ht="16.2">
      <c r="I248" s="248">
        <v>21000000</v>
      </c>
      <c r="J248" s="249"/>
      <c r="K248" s="249"/>
      <c r="L248" s="249"/>
      <c r="M248" s="250" t="s">
        <v>42</v>
      </c>
      <c r="N248" s="251"/>
      <c r="O248" s="251"/>
      <c r="P248" s="251"/>
      <c r="Q248" s="251"/>
    </row>
    <row r="249" spans="9:17" s="233" customFormat="1" ht="16.2">
      <c r="I249" s="248">
        <v>21010000</v>
      </c>
      <c r="J249" s="249"/>
      <c r="K249" s="249"/>
      <c r="L249" s="249"/>
      <c r="M249" s="250" t="s">
        <v>474</v>
      </c>
      <c r="N249" s="251"/>
      <c r="O249" s="251"/>
      <c r="P249" s="251"/>
      <c r="Q249" s="251"/>
    </row>
    <row r="250" spans="9:17" s="233" customFormat="1" ht="16.2">
      <c r="I250" s="252">
        <v>21010103</v>
      </c>
      <c r="J250" s="253" t="s">
        <v>15</v>
      </c>
      <c r="K250" s="254"/>
      <c r="L250" s="223"/>
      <c r="M250" s="255" t="s">
        <v>511</v>
      </c>
      <c r="N250" s="234"/>
      <c r="O250" s="235"/>
      <c r="P250" s="234"/>
      <c r="Q250" s="235"/>
    </row>
    <row r="251" spans="9:17" s="233" customFormat="1" ht="16.2">
      <c r="I251" s="252">
        <v>21010104</v>
      </c>
      <c r="J251" s="253" t="s">
        <v>15</v>
      </c>
      <c r="K251" s="254"/>
      <c r="L251" s="254"/>
      <c r="M251" s="255" t="s">
        <v>512</v>
      </c>
      <c r="N251" s="234"/>
      <c r="O251" s="235"/>
      <c r="P251" s="234"/>
      <c r="Q251" s="235"/>
    </row>
    <row r="252" spans="9:17" s="233" customFormat="1" ht="16.2">
      <c r="I252" s="252">
        <v>21010105</v>
      </c>
      <c r="J252" s="253" t="s">
        <v>15</v>
      </c>
      <c r="K252" s="254"/>
      <c r="L252" s="254"/>
      <c r="M252" s="255" t="s">
        <v>555</v>
      </c>
      <c r="N252" s="234"/>
      <c r="O252" s="235"/>
      <c r="P252" s="234"/>
      <c r="Q252" s="235"/>
    </row>
    <row r="253" spans="9:17" s="233" customFormat="1" ht="16.2">
      <c r="I253" s="276"/>
      <c r="J253" s="253" t="s">
        <v>15</v>
      </c>
      <c r="K253" s="254"/>
      <c r="L253" s="254"/>
      <c r="M253" s="255" t="s">
        <v>556</v>
      </c>
      <c r="N253" s="234"/>
      <c r="O253" s="235"/>
      <c r="P253" s="234"/>
      <c r="Q253" s="235"/>
    </row>
    <row r="254" spans="9:17" s="233" customFormat="1" ht="32.4">
      <c r="I254" s="248">
        <v>21020300</v>
      </c>
      <c r="J254" s="249"/>
      <c r="K254" s="249"/>
      <c r="L254" s="249"/>
      <c r="M254" s="250" t="s">
        <v>516</v>
      </c>
      <c r="N254" s="251">
        <f>SUM(N255:N260)</f>
        <v>0</v>
      </c>
      <c r="O254" s="251">
        <f>SUM(O255:O260)</f>
        <v>0</v>
      </c>
      <c r="P254" s="251"/>
      <c r="Q254" s="251"/>
    </row>
    <row r="255" spans="9:17" s="233" customFormat="1" ht="16.5" customHeight="1">
      <c r="I255" s="252">
        <v>21020301</v>
      </c>
      <c r="J255" s="253" t="s">
        <v>15</v>
      </c>
      <c r="K255" s="254"/>
      <c r="L255" s="223"/>
      <c r="M255" s="88" t="s">
        <v>517</v>
      </c>
      <c r="N255" s="234"/>
      <c r="O255" s="235"/>
      <c r="P255" s="234"/>
      <c r="Q255" s="235"/>
    </row>
    <row r="256" spans="9:17" s="233" customFormat="1" ht="16.5" customHeight="1">
      <c r="I256" s="252">
        <v>21020302</v>
      </c>
      <c r="J256" s="253" t="s">
        <v>15</v>
      </c>
      <c r="K256" s="254"/>
      <c r="L256" s="223"/>
      <c r="M256" s="88" t="s">
        <v>518</v>
      </c>
      <c r="N256" s="234"/>
      <c r="O256" s="235"/>
      <c r="P256" s="234"/>
      <c r="Q256" s="235"/>
    </row>
    <row r="257" spans="9:17" s="233" customFormat="1" ht="16.5" customHeight="1">
      <c r="I257" s="252">
        <v>21020303</v>
      </c>
      <c r="J257" s="253" t="s">
        <v>15</v>
      </c>
      <c r="K257" s="254"/>
      <c r="L257" s="223"/>
      <c r="M257" s="88" t="s">
        <v>519</v>
      </c>
      <c r="N257" s="234"/>
      <c r="O257" s="235"/>
      <c r="P257" s="234"/>
      <c r="Q257" s="235"/>
    </row>
    <row r="258" spans="9:17" s="233" customFormat="1" ht="16.5" customHeight="1">
      <c r="I258" s="252">
        <v>21020304</v>
      </c>
      <c r="J258" s="253" t="s">
        <v>15</v>
      </c>
      <c r="K258" s="254"/>
      <c r="L258" s="223"/>
      <c r="M258" s="88" t="s">
        <v>480</v>
      </c>
      <c r="N258" s="234"/>
      <c r="O258" s="235"/>
      <c r="P258" s="234"/>
      <c r="Q258" s="235"/>
    </row>
    <row r="259" spans="9:17" s="233" customFormat="1" ht="16.5" customHeight="1">
      <c r="I259" s="252">
        <v>21020312</v>
      </c>
      <c r="J259" s="253" t="s">
        <v>15</v>
      </c>
      <c r="K259" s="254"/>
      <c r="L259" s="223"/>
      <c r="M259" s="88" t="s">
        <v>520</v>
      </c>
      <c r="N259" s="234"/>
      <c r="O259" s="235"/>
      <c r="P259" s="234"/>
      <c r="Q259" s="235"/>
    </row>
    <row r="260" spans="9:17" s="233" customFormat="1" ht="16.5" customHeight="1">
      <c r="I260" s="252">
        <v>21020315</v>
      </c>
      <c r="J260" s="253" t="s">
        <v>15</v>
      </c>
      <c r="K260" s="254"/>
      <c r="L260" s="223"/>
      <c r="M260" s="88" t="s">
        <v>521</v>
      </c>
      <c r="N260" s="234"/>
      <c r="O260" s="235"/>
      <c r="P260" s="234"/>
      <c r="Q260" s="235"/>
    </row>
    <row r="261" spans="9:17" s="233" customFormat="1" ht="18.75" customHeight="1">
      <c r="I261" s="248">
        <v>21020400</v>
      </c>
      <c r="J261" s="249"/>
      <c r="K261" s="249"/>
      <c r="L261" s="249"/>
      <c r="M261" s="250" t="s">
        <v>532</v>
      </c>
      <c r="N261" s="251">
        <f>SUM(N262:N267)</f>
        <v>0</v>
      </c>
      <c r="O261" s="251">
        <f>SUM(O262:O267)</f>
        <v>0</v>
      </c>
      <c r="P261" s="251"/>
      <c r="Q261" s="251"/>
    </row>
    <row r="262" spans="9:17" s="233" customFormat="1" ht="17.25" customHeight="1">
      <c r="I262" s="252">
        <v>21020401</v>
      </c>
      <c r="J262" s="253" t="s">
        <v>15</v>
      </c>
      <c r="K262" s="254"/>
      <c r="L262" s="254"/>
      <c r="M262" s="88" t="s">
        <v>517</v>
      </c>
      <c r="N262" s="234"/>
      <c r="O262" s="235"/>
      <c r="P262" s="234"/>
      <c r="Q262" s="235"/>
    </row>
    <row r="263" spans="9:17" s="233" customFormat="1" ht="17.25" customHeight="1">
      <c r="I263" s="252">
        <v>21020402</v>
      </c>
      <c r="J263" s="253" t="s">
        <v>15</v>
      </c>
      <c r="K263" s="254"/>
      <c r="L263" s="254"/>
      <c r="M263" s="88" t="s">
        <v>518</v>
      </c>
      <c r="N263" s="234"/>
      <c r="O263" s="235"/>
      <c r="P263" s="234"/>
      <c r="Q263" s="235"/>
    </row>
    <row r="264" spans="9:17" s="233" customFormat="1" ht="17.25" customHeight="1">
      <c r="I264" s="252">
        <v>21020403</v>
      </c>
      <c r="J264" s="253" t="s">
        <v>15</v>
      </c>
      <c r="K264" s="254"/>
      <c r="L264" s="254"/>
      <c r="M264" s="88" t="s">
        <v>519</v>
      </c>
      <c r="N264" s="234"/>
      <c r="O264" s="235"/>
      <c r="P264" s="234"/>
      <c r="Q264" s="235"/>
    </row>
    <row r="265" spans="9:17" s="233" customFormat="1" ht="17.25" customHeight="1">
      <c r="I265" s="252">
        <v>21020404</v>
      </c>
      <c r="J265" s="253" t="s">
        <v>15</v>
      </c>
      <c r="K265" s="254"/>
      <c r="L265" s="254"/>
      <c r="M265" s="88" t="s">
        <v>480</v>
      </c>
      <c r="N265" s="234"/>
      <c r="O265" s="235"/>
      <c r="P265" s="234"/>
      <c r="Q265" s="235"/>
    </row>
    <row r="266" spans="9:17" s="233" customFormat="1" ht="17.25" customHeight="1">
      <c r="I266" s="252">
        <v>21020413</v>
      </c>
      <c r="J266" s="253" t="s">
        <v>15</v>
      </c>
      <c r="K266" s="254"/>
      <c r="L266" s="254"/>
      <c r="M266" s="88" t="s">
        <v>557</v>
      </c>
      <c r="N266" s="234"/>
      <c r="O266" s="235"/>
      <c r="P266" s="234"/>
      <c r="Q266" s="235"/>
    </row>
    <row r="267" spans="9:17" s="233" customFormat="1" ht="17.25" customHeight="1">
      <c r="I267" s="252">
        <v>21020415</v>
      </c>
      <c r="J267" s="253" t="s">
        <v>15</v>
      </c>
      <c r="K267" s="254"/>
      <c r="L267" s="254"/>
      <c r="M267" s="88" t="s">
        <v>521</v>
      </c>
      <c r="N267" s="234"/>
      <c r="O267" s="235"/>
      <c r="P267" s="234"/>
      <c r="Q267" s="235"/>
    </row>
    <row r="268" spans="9:17" s="233" customFormat="1" ht="18.75" customHeight="1">
      <c r="I268" s="94">
        <v>22020000</v>
      </c>
      <c r="J268" s="263"/>
      <c r="K268" s="263"/>
      <c r="L268" s="263"/>
      <c r="M268" s="266" t="s">
        <v>490</v>
      </c>
      <c r="N268" s="251"/>
      <c r="O268" s="251"/>
      <c r="P268" s="251"/>
      <c r="Q268" s="251"/>
    </row>
    <row r="269" spans="9:17" s="233" customFormat="1" ht="32.4">
      <c r="I269" s="94">
        <v>22020700</v>
      </c>
      <c r="J269" s="263"/>
      <c r="K269" s="263"/>
      <c r="L269" s="263"/>
      <c r="M269" s="266" t="s">
        <v>558</v>
      </c>
      <c r="N269" s="234"/>
      <c r="O269" s="235"/>
      <c r="P269" s="234"/>
      <c r="Q269" s="235"/>
    </row>
    <row r="270" spans="9:17" s="233" customFormat="1" ht="16.2">
      <c r="I270" s="222">
        <v>22020703</v>
      </c>
      <c r="J270" s="253" t="s">
        <v>15</v>
      </c>
      <c r="K270" s="223"/>
      <c r="L270" s="218">
        <v>31923000</v>
      </c>
      <c r="M270" s="283" t="s">
        <v>559</v>
      </c>
      <c r="N270" s="234"/>
      <c r="O270" s="235">
        <v>1500000</v>
      </c>
      <c r="P270" s="234"/>
      <c r="Q270" s="235">
        <v>2500000</v>
      </c>
    </row>
    <row r="271" spans="9:17" s="233" customFormat="1" ht="16.2">
      <c r="I271" s="94"/>
      <c r="J271" s="263"/>
      <c r="K271" s="263"/>
      <c r="L271" s="263"/>
      <c r="M271" s="266" t="s">
        <v>42</v>
      </c>
      <c r="N271" s="251">
        <f>SUM(N250:N267)</f>
        <v>0</v>
      </c>
      <c r="O271" s="251">
        <f t="shared" ref="O271:Q271" si="24">SUM(O250:O267)</f>
        <v>0</v>
      </c>
      <c r="P271" s="251">
        <f t="shared" si="24"/>
        <v>0</v>
      </c>
      <c r="Q271" s="251">
        <f t="shared" si="24"/>
        <v>0</v>
      </c>
    </row>
    <row r="272" spans="9:17" s="233" customFormat="1" ht="16.8" thickBot="1">
      <c r="I272" s="93"/>
      <c r="J272" s="241"/>
      <c r="K272" s="241"/>
      <c r="L272" s="241"/>
      <c r="M272" s="302" t="s">
        <v>490</v>
      </c>
      <c r="N272" s="268">
        <f>SUM(N270)</f>
        <v>0</v>
      </c>
      <c r="O272" s="268">
        <f t="shared" ref="O272:Q272" si="25">SUM(O270)</f>
        <v>1500000</v>
      </c>
      <c r="P272" s="268">
        <f t="shared" si="25"/>
        <v>0</v>
      </c>
      <c r="Q272" s="268">
        <f t="shared" si="25"/>
        <v>2500000</v>
      </c>
    </row>
    <row r="273" spans="9:17" s="221" customFormat="1" ht="16.8" thickBot="1">
      <c r="I273" s="228"/>
      <c r="J273" s="291"/>
      <c r="K273" s="291"/>
      <c r="L273" s="291"/>
      <c r="M273" s="229" t="s">
        <v>46</v>
      </c>
      <c r="N273" s="271">
        <f>SUM(N271:N272)</f>
        <v>0</v>
      </c>
      <c r="O273" s="271">
        <f t="shared" ref="O273:Q273" si="26">SUM(O271:O272)</f>
        <v>1500000</v>
      </c>
      <c r="P273" s="271">
        <f t="shared" si="26"/>
        <v>0</v>
      </c>
      <c r="Q273" s="271">
        <f t="shared" si="26"/>
        <v>2500000</v>
      </c>
    </row>
    <row r="274" spans="9:17" ht="34.799999999999997">
      <c r="I274" s="588" t="s">
        <v>808</v>
      </c>
      <c r="J274" s="589"/>
      <c r="K274" s="589"/>
      <c r="L274" s="589"/>
      <c r="M274" s="589"/>
      <c r="N274" s="589"/>
      <c r="O274" s="589"/>
      <c r="P274" s="589"/>
      <c r="Q274" s="590"/>
    </row>
    <row r="275" spans="9:17" ht="24.6">
      <c r="I275" s="578" t="s">
        <v>0</v>
      </c>
      <c r="J275" s="579"/>
      <c r="K275" s="579"/>
      <c r="L275" s="579"/>
      <c r="M275" s="579"/>
      <c r="N275" s="579"/>
      <c r="O275" s="579"/>
      <c r="P275" s="579"/>
      <c r="Q275" s="580"/>
    </row>
    <row r="276" spans="9:17" ht="25.5" customHeight="1">
      <c r="I276" s="578" t="s">
        <v>902</v>
      </c>
      <c r="J276" s="579"/>
      <c r="K276" s="579"/>
      <c r="L276" s="579"/>
      <c r="M276" s="579"/>
      <c r="N276" s="579"/>
      <c r="O276" s="579"/>
      <c r="P276" s="579"/>
      <c r="Q276" s="580"/>
    </row>
    <row r="277" spans="9:17" s="83" customFormat="1" ht="25.2" thickBot="1">
      <c r="I277" s="631" t="s">
        <v>560</v>
      </c>
      <c r="J277" s="632"/>
      <c r="K277" s="632"/>
      <c r="L277" s="632"/>
      <c r="M277" s="632"/>
      <c r="N277" s="632"/>
      <c r="O277" s="632"/>
      <c r="P277" s="632"/>
      <c r="Q277" s="633"/>
    </row>
    <row r="278" spans="9:17" ht="25.2" thickBot="1">
      <c r="I278" s="637" t="s">
        <v>561</v>
      </c>
      <c r="J278" s="638"/>
      <c r="K278" s="638"/>
      <c r="L278" s="638"/>
      <c r="M278" s="638"/>
      <c r="N278" s="638"/>
      <c r="O278" s="638"/>
      <c r="P278" s="638"/>
      <c r="Q278" s="639"/>
    </row>
    <row r="279" spans="9:17" s="233" customFormat="1" ht="49.2" thickBot="1">
      <c r="I279" s="92" t="s">
        <v>350</v>
      </c>
      <c r="J279" s="92" t="s">
        <v>72</v>
      </c>
      <c r="K279" s="92" t="s">
        <v>351</v>
      </c>
      <c r="L279" s="92" t="s">
        <v>3</v>
      </c>
      <c r="M279" s="231" t="s">
        <v>73</v>
      </c>
      <c r="N279" s="404" t="s">
        <v>871</v>
      </c>
      <c r="O279" s="404" t="s">
        <v>870</v>
      </c>
      <c r="P279" s="404" t="s">
        <v>872</v>
      </c>
      <c r="Q279" s="404" t="s">
        <v>903</v>
      </c>
    </row>
    <row r="280" spans="9:17" s="233" customFormat="1" ht="23.25" customHeight="1">
      <c r="I280" s="215">
        <v>11200100001</v>
      </c>
      <c r="J280" s="253" t="s">
        <v>15</v>
      </c>
      <c r="K280" s="216"/>
      <c r="L280" s="216"/>
      <c r="M280" s="219" t="s">
        <v>457</v>
      </c>
      <c r="N280" s="220">
        <f>N334</f>
        <v>601000</v>
      </c>
      <c r="O280" s="220">
        <f t="shared" ref="O280:Q280" si="27">O334</f>
        <v>145883167.09999999</v>
      </c>
      <c r="P280" s="220">
        <f t="shared" si="27"/>
        <v>94119188.583333343</v>
      </c>
      <c r="Q280" s="220">
        <f t="shared" si="27"/>
        <v>307683167.10000002</v>
      </c>
    </row>
    <row r="281" spans="9:17" s="233" customFormat="1" ht="23.25" customHeight="1">
      <c r="I281" s="94"/>
      <c r="J281" s="263"/>
      <c r="K281" s="263"/>
      <c r="L281" s="263"/>
      <c r="M281" s="267"/>
      <c r="N281" s="303"/>
      <c r="O281" s="251"/>
      <c r="P281" s="251"/>
      <c r="Q281" s="265"/>
    </row>
    <row r="282" spans="9:17" s="233" customFormat="1" ht="23.25" customHeight="1">
      <c r="I282" s="94"/>
      <c r="J282" s="263"/>
      <c r="K282" s="263"/>
      <c r="L282" s="263"/>
      <c r="M282" s="267"/>
      <c r="N282" s="303"/>
      <c r="O282" s="251"/>
      <c r="P282" s="251"/>
      <c r="Q282" s="265"/>
    </row>
    <row r="283" spans="9:17" s="233" customFormat="1" ht="23.25" customHeight="1">
      <c r="I283" s="94"/>
      <c r="J283" s="263"/>
      <c r="K283" s="263"/>
      <c r="L283" s="263"/>
      <c r="M283" s="267"/>
      <c r="N283" s="303"/>
      <c r="O283" s="251"/>
      <c r="P283" s="251"/>
      <c r="Q283" s="265"/>
    </row>
    <row r="284" spans="9:17" s="233" customFormat="1" ht="23.25" customHeight="1">
      <c r="I284" s="94"/>
      <c r="J284" s="263"/>
      <c r="K284" s="263"/>
      <c r="L284" s="263"/>
      <c r="M284" s="267"/>
      <c r="N284" s="303"/>
      <c r="O284" s="251"/>
      <c r="P284" s="251"/>
      <c r="Q284" s="265"/>
    </row>
    <row r="285" spans="9:17" s="233" customFormat="1" ht="23.25" customHeight="1">
      <c r="I285" s="94"/>
      <c r="J285" s="263"/>
      <c r="K285" s="263"/>
      <c r="L285" s="263"/>
      <c r="M285" s="267"/>
      <c r="N285" s="303"/>
      <c r="O285" s="251"/>
      <c r="P285" s="251"/>
      <c r="Q285" s="265"/>
    </row>
    <row r="286" spans="9:17" s="233" customFormat="1" ht="23.25" customHeight="1">
      <c r="I286" s="94"/>
      <c r="J286" s="263"/>
      <c r="K286" s="263"/>
      <c r="L286" s="263"/>
      <c r="M286" s="267"/>
      <c r="N286" s="303"/>
      <c r="O286" s="251"/>
      <c r="P286" s="251"/>
      <c r="Q286" s="265"/>
    </row>
    <row r="287" spans="9:17" s="233" customFormat="1" ht="23.25" customHeight="1">
      <c r="I287" s="94"/>
      <c r="J287" s="263"/>
      <c r="K287" s="263"/>
      <c r="L287" s="263"/>
      <c r="M287" s="267"/>
      <c r="N287" s="303"/>
      <c r="O287" s="251"/>
      <c r="P287" s="251"/>
      <c r="Q287" s="265"/>
    </row>
    <row r="288" spans="9:17" s="233" customFormat="1" ht="23.25" customHeight="1" thickBot="1">
      <c r="I288" s="94"/>
      <c r="J288" s="263"/>
      <c r="K288" s="263"/>
      <c r="L288" s="263"/>
      <c r="M288" s="267"/>
      <c r="N288" s="303"/>
      <c r="O288" s="251"/>
      <c r="P288" s="251"/>
      <c r="Q288" s="265"/>
    </row>
    <row r="289" spans="9:17" s="233" customFormat="1" ht="23.25" customHeight="1" thickBot="1">
      <c r="I289" s="228"/>
      <c r="J289" s="291"/>
      <c r="K289" s="291"/>
      <c r="L289" s="291"/>
      <c r="M289" s="229" t="s">
        <v>46</v>
      </c>
      <c r="N289" s="230">
        <f>N280</f>
        <v>601000</v>
      </c>
      <c r="O289" s="230">
        <f t="shared" ref="O289:Q289" si="28">O280</f>
        <v>145883167.09999999</v>
      </c>
      <c r="P289" s="230">
        <f t="shared" si="28"/>
        <v>94119188.583333343</v>
      </c>
      <c r="Q289" s="230">
        <f t="shared" si="28"/>
        <v>307683167.10000002</v>
      </c>
    </row>
    <row r="290" spans="9:17" s="233" customFormat="1" ht="23.25" customHeight="1" thickBot="1">
      <c r="I290" s="640" t="s">
        <v>467</v>
      </c>
      <c r="J290" s="641"/>
      <c r="K290" s="641"/>
      <c r="L290" s="641"/>
      <c r="M290" s="641"/>
      <c r="N290" s="641"/>
      <c r="O290" s="641"/>
      <c r="P290" s="641"/>
      <c r="Q290" s="642"/>
    </row>
    <row r="291" spans="9:17" s="233" customFormat="1" ht="23.25" customHeight="1">
      <c r="I291" s="237"/>
      <c r="J291" s="238"/>
      <c r="K291" s="238"/>
      <c r="L291" s="238"/>
      <c r="M291" s="239" t="s">
        <v>42</v>
      </c>
      <c r="N291" s="240">
        <f>N332</f>
        <v>0</v>
      </c>
      <c r="O291" s="240">
        <f t="shared" ref="O291:Q291" si="29">O332</f>
        <v>94183167.099999994</v>
      </c>
      <c r="P291" s="240">
        <f t="shared" si="29"/>
        <v>78485972.583333343</v>
      </c>
      <c r="Q291" s="240">
        <f t="shared" si="29"/>
        <v>94183167.099999994</v>
      </c>
    </row>
    <row r="292" spans="9:17" s="233" customFormat="1" ht="23.25" customHeight="1" thickBot="1">
      <c r="I292" s="93"/>
      <c r="J292" s="241"/>
      <c r="K292" s="241"/>
      <c r="L292" s="241"/>
      <c r="M292" s="242" t="s">
        <v>490</v>
      </c>
      <c r="N292" s="243">
        <f>N333</f>
        <v>601000</v>
      </c>
      <c r="O292" s="243">
        <f t="shared" ref="O292:Q292" si="30">O333</f>
        <v>51700000</v>
      </c>
      <c r="P292" s="243">
        <f t="shared" si="30"/>
        <v>15633216</v>
      </c>
      <c r="Q292" s="243">
        <f t="shared" si="30"/>
        <v>213500000</v>
      </c>
    </row>
    <row r="293" spans="9:17" s="221" customFormat="1" ht="23.25" customHeight="1" thickBot="1">
      <c r="I293" s="228"/>
      <c r="J293" s="291"/>
      <c r="K293" s="291"/>
      <c r="L293" s="291"/>
      <c r="M293" s="229" t="s">
        <v>46</v>
      </c>
      <c r="N293" s="230">
        <f>N291+N292</f>
        <v>601000</v>
      </c>
      <c r="O293" s="230">
        <f t="shared" ref="O293:Q293" si="31">O291+O292</f>
        <v>145883167.09999999</v>
      </c>
      <c r="P293" s="230">
        <f t="shared" si="31"/>
        <v>94119188.583333343</v>
      </c>
      <c r="Q293" s="230">
        <f t="shared" si="31"/>
        <v>307683167.10000002</v>
      </c>
    </row>
    <row r="294" spans="9:17" ht="34.799999999999997">
      <c r="I294" s="588" t="s">
        <v>809</v>
      </c>
      <c r="J294" s="589"/>
      <c r="K294" s="589"/>
      <c r="L294" s="589"/>
      <c r="M294" s="589"/>
      <c r="N294" s="589"/>
      <c r="O294" s="589"/>
      <c r="P294" s="589"/>
      <c r="Q294" s="590"/>
    </row>
    <row r="295" spans="9:17" ht="24.6">
      <c r="I295" s="578" t="s">
        <v>0</v>
      </c>
      <c r="J295" s="579"/>
      <c r="K295" s="579"/>
      <c r="L295" s="579"/>
      <c r="M295" s="579"/>
      <c r="N295" s="579"/>
      <c r="O295" s="579"/>
      <c r="P295" s="579"/>
      <c r="Q295" s="580"/>
    </row>
    <row r="296" spans="9:17" ht="25.5" customHeight="1">
      <c r="I296" s="578" t="s">
        <v>902</v>
      </c>
      <c r="J296" s="579"/>
      <c r="K296" s="579"/>
      <c r="L296" s="579"/>
      <c r="M296" s="579"/>
      <c r="N296" s="579"/>
      <c r="O296" s="579"/>
      <c r="P296" s="579"/>
      <c r="Q296" s="580"/>
    </row>
    <row r="297" spans="9:17" s="83" customFormat="1" ht="25.2" thickBot="1">
      <c r="I297" s="631" t="s">
        <v>454</v>
      </c>
      <c r="J297" s="632"/>
      <c r="K297" s="632"/>
      <c r="L297" s="632"/>
      <c r="M297" s="632"/>
      <c r="N297" s="632"/>
      <c r="O297" s="632"/>
      <c r="P297" s="632"/>
      <c r="Q297" s="633"/>
    </row>
    <row r="298" spans="9:17" ht="25.2" thickBot="1">
      <c r="I298" s="637" t="s">
        <v>562</v>
      </c>
      <c r="J298" s="638"/>
      <c r="K298" s="638"/>
      <c r="L298" s="638"/>
      <c r="M298" s="638"/>
      <c r="N298" s="638"/>
      <c r="O298" s="638"/>
      <c r="P298" s="638"/>
      <c r="Q298" s="639"/>
    </row>
    <row r="299" spans="9:17" s="233" customFormat="1" ht="49.2" thickBot="1">
      <c r="I299" s="92" t="s">
        <v>350</v>
      </c>
      <c r="J299" s="92" t="s">
        <v>72</v>
      </c>
      <c r="K299" s="92" t="s">
        <v>351</v>
      </c>
      <c r="L299" s="92" t="s">
        <v>3</v>
      </c>
      <c r="M299" s="231" t="s">
        <v>73</v>
      </c>
      <c r="N299" s="404" t="s">
        <v>871</v>
      </c>
      <c r="O299" s="404" t="s">
        <v>870</v>
      </c>
      <c r="P299" s="404" t="s">
        <v>872</v>
      </c>
      <c r="Q299" s="404" t="s">
        <v>903</v>
      </c>
    </row>
    <row r="300" spans="9:17" s="233" customFormat="1" ht="18.75" customHeight="1">
      <c r="I300" s="272">
        <v>20000000</v>
      </c>
      <c r="J300" s="274"/>
      <c r="K300" s="274"/>
      <c r="L300" s="274"/>
      <c r="M300" s="274" t="s">
        <v>39</v>
      </c>
      <c r="N300" s="275"/>
      <c r="O300" s="275"/>
      <c r="P300" s="275"/>
      <c r="Q300" s="275"/>
    </row>
    <row r="301" spans="9:17" s="233" customFormat="1" ht="18.75" customHeight="1">
      <c r="I301" s="248">
        <v>21000000</v>
      </c>
      <c r="J301" s="250"/>
      <c r="K301" s="250"/>
      <c r="L301" s="250"/>
      <c r="M301" s="250" t="s">
        <v>42</v>
      </c>
      <c r="N301" s="251"/>
      <c r="O301" s="251"/>
      <c r="P301" s="251"/>
      <c r="Q301" s="251"/>
    </row>
    <row r="302" spans="9:17" s="233" customFormat="1" ht="18.75" customHeight="1">
      <c r="I302" s="248">
        <v>21010000</v>
      </c>
      <c r="J302" s="250"/>
      <c r="K302" s="250"/>
      <c r="L302" s="250"/>
      <c r="M302" s="250" t="s">
        <v>474</v>
      </c>
      <c r="N302" s="251"/>
      <c r="O302" s="251"/>
      <c r="P302" s="251"/>
      <c r="Q302" s="251"/>
    </row>
    <row r="303" spans="9:17" s="233" customFormat="1" ht="62.4">
      <c r="I303" s="252">
        <v>21010101</v>
      </c>
      <c r="J303" s="277" t="s">
        <v>15</v>
      </c>
      <c r="K303" s="255"/>
      <c r="L303" s="218">
        <v>31923000</v>
      </c>
      <c r="M303" s="255" t="s">
        <v>563</v>
      </c>
      <c r="N303" s="234"/>
      <c r="O303" s="235">
        <v>9258088.4000000004</v>
      </c>
      <c r="P303" s="234">
        <v>7715073.666666667</v>
      </c>
      <c r="Q303" s="235">
        <v>9258088.4000000004</v>
      </c>
    </row>
    <row r="304" spans="9:17" s="233" customFormat="1" ht="32.4">
      <c r="I304" s="248">
        <v>21020200</v>
      </c>
      <c r="J304" s="250"/>
      <c r="K304" s="250"/>
      <c r="L304" s="250"/>
      <c r="M304" s="250" t="s">
        <v>564</v>
      </c>
      <c r="N304" s="251"/>
      <c r="O304" s="251"/>
      <c r="P304" s="251"/>
      <c r="Q304" s="251"/>
    </row>
    <row r="305" spans="9:17" s="233" customFormat="1" ht="18.75" customHeight="1">
      <c r="I305" s="252">
        <v>21020201</v>
      </c>
      <c r="J305" s="277" t="s">
        <v>15</v>
      </c>
      <c r="K305" s="255"/>
      <c r="L305" s="218">
        <v>31923000</v>
      </c>
      <c r="M305" s="255" t="s">
        <v>545</v>
      </c>
      <c r="N305" s="234"/>
      <c r="O305" s="235"/>
      <c r="P305" s="234">
        <v>0</v>
      </c>
      <c r="Q305" s="235"/>
    </row>
    <row r="306" spans="9:17" s="233" customFormat="1" ht="18.75" customHeight="1">
      <c r="I306" s="252">
        <v>21020104</v>
      </c>
      <c r="J306" s="277" t="s">
        <v>15</v>
      </c>
      <c r="K306" s="255"/>
      <c r="L306" s="218">
        <v>31923000</v>
      </c>
      <c r="M306" s="88" t="s">
        <v>480</v>
      </c>
      <c r="N306" s="234"/>
      <c r="O306" s="235">
        <v>2792446.8</v>
      </c>
      <c r="P306" s="234">
        <v>2327039</v>
      </c>
      <c r="Q306" s="235">
        <v>2792446.8</v>
      </c>
    </row>
    <row r="307" spans="9:17" s="233" customFormat="1" ht="18.75" customHeight="1">
      <c r="I307" s="252">
        <v>21020105</v>
      </c>
      <c r="J307" s="277" t="s">
        <v>15</v>
      </c>
      <c r="K307" s="255"/>
      <c r="L307" s="218">
        <v>31923000</v>
      </c>
      <c r="M307" s="88" t="s">
        <v>565</v>
      </c>
      <c r="N307" s="234"/>
      <c r="O307" s="235">
        <v>151613</v>
      </c>
      <c r="P307" s="234">
        <v>126344.16666666667</v>
      </c>
      <c r="Q307" s="235">
        <v>151613</v>
      </c>
    </row>
    <row r="308" spans="9:17" s="233" customFormat="1" ht="18.75" customHeight="1">
      <c r="I308" s="252">
        <v>21020106</v>
      </c>
      <c r="J308" s="277" t="s">
        <v>15</v>
      </c>
      <c r="K308" s="255"/>
      <c r="L308" s="218">
        <v>31923000</v>
      </c>
      <c r="M308" s="88" t="s">
        <v>481</v>
      </c>
      <c r="N308" s="234"/>
      <c r="O308" s="235">
        <v>2792446.8</v>
      </c>
      <c r="P308" s="234">
        <v>2327039</v>
      </c>
      <c r="Q308" s="235">
        <v>2792446.8</v>
      </c>
    </row>
    <row r="309" spans="9:17" s="233" customFormat="1" ht="18.75" customHeight="1">
      <c r="I309" s="252">
        <v>21200209</v>
      </c>
      <c r="J309" s="277" t="s">
        <v>15</v>
      </c>
      <c r="K309" s="255"/>
      <c r="L309" s="218">
        <v>31923000</v>
      </c>
      <c r="M309" s="88" t="s">
        <v>566</v>
      </c>
      <c r="N309" s="234"/>
      <c r="O309" s="235">
        <v>27924547.199999999</v>
      </c>
      <c r="P309" s="234">
        <v>23270456</v>
      </c>
      <c r="Q309" s="235">
        <v>27924547.199999999</v>
      </c>
    </row>
    <row r="310" spans="9:17" s="233" customFormat="1" ht="18.75" customHeight="1">
      <c r="I310" s="252">
        <v>21200210</v>
      </c>
      <c r="J310" s="277" t="s">
        <v>15</v>
      </c>
      <c r="K310" s="255"/>
      <c r="L310" s="223"/>
      <c r="M310" s="88" t="s">
        <v>567</v>
      </c>
      <c r="N310" s="234"/>
      <c r="O310" s="235">
        <v>38500000</v>
      </c>
      <c r="P310" s="234">
        <v>32083333.333333332</v>
      </c>
      <c r="Q310" s="235">
        <v>38500000</v>
      </c>
    </row>
    <row r="311" spans="9:17" s="233" customFormat="1" ht="18.75" customHeight="1">
      <c r="I311" s="252">
        <v>21020112</v>
      </c>
      <c r="J311" s="277" t="s">
        <v>15</v>
      </c>
      <c r="K311" s="255"/>
      <c r="L311" s="223"/>
      <c r="M311" s="88" t="s">
        <v>568</v>
      </c>
      <c r="N311" s="234"/>
      <c r="O311" s="235">
        <v>6981136.7999999998</v>
      </c>
      <c r="P311" s="234">
        <v>5817614</v>
      </c>
      <c r="Q311" s="235">
        <v>6981136.7999999998</v>
      </c>
    </row>
    <row r="312" spans="9:17" s="233" customFormat="1" ht="18.75" customHeight="1">
      <c r="I312" s="304">
        <v>21020114</v>
      </c>
      <c r="J312" s="277" t="s">
        <v>15</v>
      </c>
      <c r="K312" s="255"/>
      <c r="L312" s="223"/>
      <c r="M312" s="88" t="s">
        <v>485</v>
      </c>
      <c r="N312" s="234"/>
      <c r="O312" s="235">
        <v>1128708.8999999999</v>
      </c>
      <c r="P312" s="234">
        <v>940590.75</v>
      </c>
      <c r="Q312" s="235">
        <v>1128708.8999999999</v>
      </c>
    </row>
    <row r="313" spans="9:17" s="233" customFormat="1" ht="18" customHeight="1">
      <c r="I313" s="252">
        <v>21020117</v>
      </c>
      <c r="J313" s="277" t="s">
        <v>15</v>
      </c>
      <c r="K313" s="255"/>
      <c r="L313" s="223"/>
      <c r="M313" s="88" t="s">
        <v>569</v>
      </c>
      <c r="N313" s="234"/>
      <c r="O313" s="235">
        <v>2327144.6</v>
      </c>
      <c r="P313" s="234">
        <v>1939287.1666666667</v>
      </c>
      <c r="Q313" s="235">
        <v>2327144.6</v>
      </c>
    </row>
    <row r="314" spans="9:17" s="221" customFormat="1" ht="18" customHeight="1">
      <c r="I314" s="304">
        <v>21020128</v>
      </c>
      <c r="J314" s="277" t="s">
        <v>15</v>
      </c>
      <c r="K314" s="305"/>
      <c r="L314" s="218">
        <v>31923000</v>
      </c>
      <c r="M314" s="88" t="s">
        <v>570</v>
      </c>
      <c r="N314" s="234"/>
      <c r="O314" s="235">
        <v>2327034.6</v>
      </c>
      <c r="P314" s="234">
        <v>1939195.5</v>
      </c>
      <c r="Q314" s="235">
        <v>2327034.6</v>
      </c>
    </row>
    <row r="315" spans="9:17" s="221" customFormat="1" ht="18" customHeight="1">
      <c r="I315" s="94">
        <v>22020000</v>
      </c>
      <c r="J315" s="306"/>
      <c r="K315" s="306"/>
      <c r="L315" s="306"/>
      <c r="M315" s="266" t="s">
        <v>490</v>
      </c>
      <c r="N315" s="251"/>
      <c r="O315" s="251"/>
      <c r="P315" s="251"/>
      <c r="Q315" s="251"/>
    </row>
    <row r="316" spans="9:17" s="221" customFormat="1" ht="18" customHeight="1">
      <c r="I316" s="94">
        <v>22020100</v>
      </c>
      <c r="J316" s="306"/>
      <c r="K316" s="306"/>
      <c r="L316" s="306"/>
      <c r="M316" s="266" t="s">
        <v>547</v>
      </c>
      <c r="N316" s="234"/>
      <c r="O316" s="235"/>
      <c r="P316" s="234"/>
      <c r="Q316" s="235"/>
    </row>
    <row r="317" spans="9:17" s="221" customFormat="1" ht="18" customHeight="1">
      <c r="I317" s="295">
        <v>22020101</v>
      </c>
      <c r="J317" s="277" t="s">
        <v>15</v>
      </c>
      <c r="K317" s="305"/>
      <c r="L317" s="218">
        <v>31923000</v>
      </c>
      <c r="M317" s="296" t="s">
        <v>548</v>
      </c>
      <c r="N317" s="234"/>
      <c r="O317" s="235"/>
      <c r="P317" s="234"/>
      <c r="Q317" s="235"/>
    </row>
    <row r="318" spans="9:17" s="221" customFormat="1" ht="18" customHeight="1">
      <c r="I318" s="295">
        <v>22020102</v>
      </c>
      <c r="J318" s="277" t="s">
        <v>15</v>
      </c>
      <c r="K318" s="305"/>
      <c r="L318" s="218">
        <v>31923000</v>
      </c>
      <c r="M318" s="296" t="s">
        <v>492</v>
      </c>
      <c r="N318" s="234"/>
      <c r="O318" s="235"/>
      <c r="P318" s="234"/>
      <c r="Q318" s="235"/>
    </row>
    <row r="319" spans="9:17" s="221" customFormat="1" ht="18" customHeight="1">
      <c r="I319" s="295">
        <v>22020103</v>
      </c>
      <c r="J319" s="277" t="s">
        <v>15</v>
      </c>
      <c r="K319" s="305"/>
      <c r="L319" s="223"/>
      <c r="M319" s="296" t="s">
        <v>549</v>
      </c>
      <c r="N319" s="234"/>
      <c r="O319" s="235">
        <v>2000000</v>
      </c>
      <c r="P319" s="234"/>
      <c r="Q319" s="235"/>
    </row>
    <row r="320" spans="9:17" s="233" customFormat="1" ht="18" customHeight="1">
      <c r="I320" s="295">
        <v>22020104</v>
      </c>
      <c r="J320" s="277" t="s">
        <v>15</v>
      </c>
      <c r="K320" s="305"/>
      <c r="L320" s="223"/>
      <c r="M320" s="296" t="s">
        <v>493</v>
      </c>
      <c r="N320" s="234"/>
      <c r="O320" s="235"/>
      <c r="P320" s="234"/>
      <c r="Q320" s="235"/>
    </row>
    <row r="321" spans="9:17" s="221" customFormat="1" ht="18" customHeight="1">
      <c r="I321" s="94">
        <v>22020300</v>
      </c>
      <c r="J321" s="306"/>
      <c r="K321" s="306"/>
      <c r="L321" s="306"/>
      <c r="M321" s="264" t="s">
        <v>571</v>
      </c>
      <c r="N321" s="251"/>
      <c r="O321" s="265"/>
      <c r="P321" s="251"/>
      <c r="Q321" s="265"/>
    </row>
    <row r="322" spans="9:17" s="221" customFormat="1" ht="18" customHeight="1">
      <c r="I322" s="222">
        <v>22020303</v>
      </c>
      <c r="J322" s="277" t="s">
        <v>15</v>
      </c>
      <c r="K322" s="307"/>
      <c r="L322" s="223"/>
      <c r="M322" s="262" t="s">
        <v>572</v>
      </c>
      <c r="N322" s="234"/>
      <c r="O322" s="235"/>
      <c r="P322" s="234"/>
      <c r="Q322" s="235"/>
    </row>
    <row r="323" spans="9:17" s="221" customFormat="1" ht="18" customHeight="1">
      <c r="I323" s="94">
        <v>22020500</v>
      </c>
      <c r="J323" s="306"/>
      <c r="K323" s="306"/>
      <c r="L323" s="306"/>
      <c r="M323" s="266" t="s">
        <v>497</v>
      </c>
      <c r="N323" s="234"/>
      <c r="O323" s="235"/>
      <c r="P323" s="234"/>
      <c r="Q323" s="235"/>
    </row>
    <row r="324" spans="9:17" s="221" customFormat="1" ht="18" customHeight="1">
      <c r="I324" s="222">
        <v>22020501</v>
      </c>
      <c r="J324" s="277" t="s">
        <v>15</v>
      </c>
      <c r="K324" s="307"/>
      <c r="L324" s="223"/>
      <c r="M324" s="262" t="s">
        <v>498</v>
      </c>
      <c r="N324" s="234"/>
      <c r="O324" s="235">
        <v>4000000</v>
      </c>
      <c r="P324" s="234"/>
      <c r="Q324" s="235">
        <v>1000000</v>
      </c>
    </row>
    <row r="325" spans="9:17" s="233" customFormat="1" ht="18" customHeight="1">
      <c r="I325" s="222">
        <v>22020502</v>
      </c>
      <c r="J325" s="277" t="s">
        <v>15</v>
      </c>
      <c r="K325" s="307"/>
      <c r="L325" s="223"/>
      <c r="M325" s="278" t="s">
        <v>573</v>
      </c>
      <c r="N325" s="234"/>
      <c r="O325" s="235"/>
      <c r="P325" s="234"/>
      <c r="Q325" s="235">
        <v>2000000</v>
      </c>
    </row>
    <row r="326" spans="9:17" s="221" customFormat="1" ht="32.4">
      <c r="I326" s="94">
        <v>22021000</v>
      </c>
      <c r="J326" s="306"/>
      <c r="K326" s="306"/>
      <c r="L326" s="306"/>
      <c r="M326" s="264" t="s">
        <v>504</v>
      </c>
      <c r="N326" s="251"/>
      <c r="O326" s="265"/>
      <c r="P326" s="251"/>
      <c r="Q326" s="265"/>
    </row>
    <row r="327" spans="9:17" s="221" customFormat="1" ht="15.6">
      <c r="I327" s="222">
        <v>22021001</v>
      </c>
      <c r="J327" s="277" t="s">
        <v>15</v>
      </c>
      <c r="K327" s="307"/>
      <c r="L327" s="218">
        <v>31923000</v>
      </c>
      <c r="M327" s="262" t="s">
        <v>574</v>
      </c>
      <c r="N327" s="234"/>
      <c r="O327" s="235">
        <v>2500000</v>
      </c>
      <c r="P327" s="234"/>
      <c r="Q327" s="235">
        <v>2500000</v>
      </c>
    </row>
    <row r="328" spans="9:17" s="221" customFormat="1" ht="31.2">
      <c r="I328" s="222">
        <v>22021002</v>
      </c>
      <c r="J328" s="277" t="s">
        <v>15</v>
      </c>
      <c r="K328" s="307"/>
      <c r="L328" s="218">
        <v>31923000</v>
      </c>
      <c r="M328" s="299" t="s">
        <v>507</v>
      </c>
      <c r="N328" s="234">
        <v>601000</v>
      </c>
      <c r="O328" s="235">
        <v>8000000</v>
      </c>
      <c r="P328" s="234">
        <v>3866667</v>
      </c>
      <c r="Q328" s="235">
        <v>8000000</v>
      </c>
    </row>
    <row r="329" spans="9:17" s="233" customFormat="1" ht="18.75" customHeight="1">
      <c r="I329" s="222"/>
      <c r="J329" s="253"/>
      <c r="K329" s="223"/>
      <c r="L329" s="223"/>
      <c r="M329" s="88" t="s">
        <v>810</v>
      </c>
      <c r="N329" s="234"/>
      <c r="O329" s="235">
        <v>35000000</v>
      </c>
      <c r="P329" s="234">
        <v>11766549</v>
      </c>
      <c r="Q329" s="235"/>
    </row>
    <row r="330" spans="9:17" s="221" customFormat="1" ht="18.75" customHeight="1">
      <c r="I330" s="222">
        <v>22021007</v>
      </c>
      <c r="J330" s="277" t="s">
        <v>15</v>
      </c>
      <c r="K330" s="307"/>
      <c r="L330" s="223"/>
      <c r="M330" s="299" t="s">
        <v>575</v>
      </c>
      <c r="N330" s="234"/>
      <c r="O330" s="235"/>
      <c r="P330" s="234"/>
      <c r="Q330" s="235"/>
    </row>
    <row r="331" spans="9:17" s="221" customFormat="1" ht="18.75" customHeight="1">
      <c r="I331" s="222">
        <v>22021011</v>
      </c>
      <c r="J331" s="277" t="s">
        <v>15</v>
      </c>
      <c r="K331" s="307"/>
      <c r="L331" s="287"/>
      <c r="M331" s="299" t="s">
        <v>527</v>
      </c>
      <c r="N331" s="234"/>
      <c r="O331" s="235">
        <v>200000</v>
      </c>
      <c r="P331" s="234"/>
      <c r="Q331" s="235">
        <v>200000000</v>
      </c>
    </row>
    <row r="332" spans="9:17" s="221" customFormat="1" ht="18.75" customHeight="1">
      <c r="I332" s="94"/>
      <c r="J332" s="306"/>
      <c r="K332" s="306"/>
      <c r="L332" s="306"/>
      <c r="M332" s="264" t="s">
        <v>529</v>
      </c>
      <c r="N332" s="251">
        <f>SUM(N303:N314)</f>
        <v>0</v>
      </c>
      <c r="O332" s="251">
        <f t="shared" ref="O332:Q332" si="32">SUM(O303:O314)</f>
        <v>94183167.099999994</v>
      </c>
      <c r="P332" s="251">
        <f t="shared" si="32"/>
        <v>78485972.583333343</v>
      </c>
      <c r="Q332" s="251">
        <f t="shared" si="32"/>
        <v>94183167.099999994</v>
      </c>
    </row>
    <row r="333" spans="9:17" s="221" customFormat="1" ht="18.75" customHeight="1" thickBot="1">
      <c r="I333" s="93"/>
      <c r="J333" s="308"/>
      <c r="K333" s="308"/>
      <c r="L333" s="308"/>
      <c r="M333" s="279" t="s">
        <v>490</v>
      </c>
      <c r="N333" s="268">
        <f>SUM(N317:N331)</f>
        <v>601000</v>
      </c>
      <c r="O333" s="268">
        <f t="shared" ref="O333:Q333" si="33">SUM(O317:O331)</f>
        <v>51700000</v>
      </c>
      <c r="P333" s="268">
        <f t="shared" si="33"/>
        <v>15633216</v>
      </c>
      <c r="Q333" s="268">
        <f t="shared" si="33"/>
        <v>213500000</v>
      </c>
    </row>
    <row r="334" spans="9:17" s="221" customFormat="1" ht="18.75" customHeight="1" thickBot="1">
      <c r="I334" s="269"/>
      <c r="J334" s="269"/>
      <c r="K334" s="269"/>
      <c r="L334" s="269"/>
      <c r="M334" s="269" t="s">
        <v>46</v>
      </c>
      <c r="N334" s="271">
        <f>N332+N333</f>
        <v>601000</v>
      </c>
      <c r="O334" s="271">
        <f t="shared" ref="O334:Q334" si="34">O332+O333</f>
        <v>145883167.09999999</v>
      </c>
      <c r="P334" s="271">
        <f t="shared" si="34"/>
        <v>94119188.583333343</v>
      </c>
      <c r="Q334" s="271">
        <f t="shared" si="34"/>
        <v>307683167.10000002</v>
      </c>
    </row>
    <row r="335" spans="9:17" ht="34.799999999999997">
      <c r="I335" s="588" t="s">
        <v>809</v>
      </c>
      <c r="J335" s="589"/>
      <c r="K335" s="589"/>
      <c r="L335" s="589"/>
      <c r="M335" s="589"/>
      <c r="N335" s="589"/>
      <c r="O335" s="589"/>
      <c r="P335" s="589"/>
      <c r="Q335" s="590"/>
    </row>
    <row r="336" spans="9:17" ht="24.6">
      <c r="I336" s="578" t="s">
        <v>0</v>
      </c>
      <c r="J336" s="579"/>
      <c r="K336" s="579"/>
      <c r="L336" s="579"/>
      <c r="M336" s="579"/>
      <c r="N336" s="579"/>
      <c r="O336" s="579"/>
      <c r="P336" s="579"/>
      <c r="Q336" s="580"/>
    </row>
    <row r="337" spans="9:17" ht="25.5" customHeight="1">
      <c r="I337" s="578" t="s">
        <v>902</v>
      </c>
      <c r="J337" s="579"/>
      <c r="K337" s="579"/>
      <c r="L337" s="579"/>
      <c r="M337" s="579"/>
      <c r="N337" s="579"/>
      <c r="O337" s="579"/>
      <c r="P337" s="579"/>
      <c r="Q337" s="580"/>
    </row>
    <row r="338" spans="9:17" ht="25.2" thickBot="1">
      <c r="I338" s="631" t="s">
        <v>560</v>
      </c>
      <c r="J338" s="632"/>
      <c r="K338" s="632"/>
      <c r="L338" s="632"/>
      <c r="M338" s="632"/>
      <c r="N338" s="632"/>
      <c r="O338" s="632"/>
      <c r="P338" s="632"/>
      <c r="Q338" s="633"/>
    </row>
    <row r="339" spans="9:17" s="95" customFormat="1" ht="17.399999999999999" thickBot="1">
      <c r="I339" s="582" t="s">
        <v>576</v>
      </c>
      <c r="J339" s="583"/>
      <c r="K339" s="583"/>
      <c r="L339" s="583"/>
      <c r="M339" s="583"/>
      <c r="N339" s="583"/>
      <c r="O339" s="583"/>
      <c r="P339" s="583"/>
      <c r="Q339" s="584"/>
    </row>
    <row r="340" spans="9:17" s="221" customFormat="1" ht="49.2" thickBot="1">
      <c r="I340" s="92" t="s">
        <v>350</v>
      </c>
      <c r="J340" s="92" t="s">
        <v>72</v>
      </c>
      <c r="K340" s="92" t="s">
        <v>351</v>
      </c>
      <c r="L340" s="92" t="s">
        <v>3</v>
      </c>
      <c r="M340" s="231" t="s">
        <v>73</v>
      </c>
      <c r="N340" s="404" t="s">
        <v>871</v>
      </c>
      <c r="O340" s="404" t="s">
        <v>870</v>
      </c>
      <c r="P340" s="404" t="s">
        <v>872</v>
      </c>
      <c r="Q340" s="404" t="s">
        <v>903</v>
      </c>
    </row>
    <row r="341" spans="9:17" s="221" customFormat="1" ht="31.2">
      <c r="I341" s="215">
        <v>12500100100</v>
      </c>
      <c r="J341" s="277" t="s">
        <v>15</v>
      </c>
      <c r="K341" s="216"/>
      <c r="L341" s="216"/>
      <c r="M341" s="219" t="s">
        <v>577</v>
      </c>
      <c r="N341" s="220">
        <f>N425</f>
        <v>10494114.140000001</v>
      </c>
      <c r="O341" s="220">
        <f t="shared" ref="O341:Q341" si="35">O425</f>
        <v>152501547.757</v>
      </c>
      <c r="P341" s="220">
        <f t="shared" si="35"/>
        <v>82570463.130833343</v>
      </c>
      <c r="Q341" s="220">
        <f t="shared" si="35"/>
        <v>216086594.18971005</v>
      </c>
    </row>
    <row r="342" spans="9:17" s="221" customFormat="1" ht="25.5" customHeight="1">
      <c r="I342" s="94" t="s">
        <v>578</v>
      </c>
      <c r="J342" s="263"/>
      <c r="K342" s="263"/>
      <c r="L342" s="263"/>
      <c r="M342" s="267"/>
      <c r="N342" s="303"/>
      <c r="O342" s="251"/>
      <c r="P342" s="251"/>
      <c r="Q342" s="265"/>
    </row>
    <row r="343" spans="9:17" s="221" customFormat="1" ht="25.5" customHeight="1">
      <c r="I343" s="94"/>
      <c r="J343" s="263"/>
      <c r="K343" s="263"/>
      <c r="L343" s="263"/>
      <c r="M343" s="267"/>
      <c r="N343" s="303"/>
      <c r="O343" s="251"/>
      <c r="P343" s="251"/>
      <c r="Q343" s="265"/>
    </row>
    <row r="344" spans="9:17" s="221" customFormat="1" ht="25.5" customHeight="1">
      <c r="I344" s="94"/>
      <c r="J344" s="263"/>
      <c r="K344" s="263"/>
      <c r="L344" s="263"/>
      <c r="M344" s="267"/>
      <c r="N344" s="303"/>
      <c r="O344" s="251"/>
      <c r="P344" s="251"/>
      <c r="Q344" s="265"/>
    </row>
    <row r="345" spans="9:17" s="221" customFormat="1" ht="25.5" customHeight="1">
      <c r="I345" s="94"/>
      <c r="J345" s="263"/>
      <c r="K345" s="263"/>
      <c r="L345" s="263"/>
      <c r="M345" s="267"/>
      <c r="N345" s="303"/>
      <c r="O345" s="251"/>
      <c r="P345" s="251"/>
      <c r="Q345" s="265"/>
    </row>
    <row r="346" spans="9:17" s="221" customFormat="1" ht="25.5" customHeight="1">
      <c r="I346" s="94"/>
      <c r="J346" s="263"/>
      <c r="K346" s="263"/>
      <c r="L346" s="263"/>
      <c r="M346" s="267"/>
      <c r="N346" s="303"/>
      <c r="O346" s="251"/>
      <c r="P346" s="251"/>
      <c r="Q346" s="265"/>
    </row>
    <row r="347" spans="9:17" s="221" customFormat="1" ht="25.5" customHeight="1">
      <c r="I347" s="94"/>
      <c r="J347" s="263"/>
      <c r="K347" s="263"/>
      <c r="L347" s="263"/>
      <c r="M347" s="267"/>
      <c r="N347" s="303"/>
      <c r="O347" s="251"/>
      <c r="P347" s="251"/>
      <c r="Q347" s="265"/>
    </row>
    <row r="348" spans="9:17" s="221" customFormat="1" ht="25.5" customHeight="1">
      <c r="I348" s="94"/>
      <c r="J348" s="263"/>
      <c r="K348" s="263"/>
      <c r="L348" s="263"/>
      <c r="M348" s="267"/>
      <c r="N348" s="303"/>
      <c r="O348" s="251"/>
      <c r="P348" s="251"/>
      <c r="Q348" s="265"/>
    </row>
    <row r="349" spans="9:17" s="221" customFormat="1" ht="25.5" customHeight="1">
      <c r="I349" s="94"/>
      <c r="J349" s="263"/>
      <c r="K349" s="263"/>
      <c r="L349" s="263"/>
      <c r="M349" s="267"/>
      <c r="N349" s="303"/>
      <c r="O349" s="251"/>
      <c r="P349" s="251"/>
      <c r="Q349" s="265"/>
    </row>
    <row r="350" spans="9:17" s="221" customFormat="1" ht="25.5" customHeight="1" thickBot="1">
      <c r="I350" s="94"/>
      <c r="J350" s="263"/>
      <c r="K350" s="263"/>
      <c r="L350" s="263"/>
      <c r="M350" s="267"/>
      <c r="N350" s="303"/>
      <c r="O350" s="251"/>
      <c r="P350" s="251"/>
      <c r="Q350" s="265"/>
    </row>
    <row r="351" spans="9:17" s="221" customFormat="1" ht="25.5" customHeight="1" thickBot="1">
      <c r="I351" s="228"/>
      <c r="J351" s="291"/>
      <c r="K351" s="291"/>
      <c r="L351" s="291"/>
      <c r="M351" s="229" t="s">
        <v>46</v>
      </c>
      <c r="N351" s="230">
        <f>N341</f>
        <v>10494114.140000001</v>
      </c>
      <c r="O351" s="230">
        <f t="shared" ref="O351:Q351" si="36">O341</f>
        <v>152501547.757</v>
      </c>
      <c r="P351" s="230">
        <f t="shared" si="36"/>
        <v>82570463.130833343</v>
      </c>
      <c r="Q351" s="230">
        <f t="shared" si="36"/>
        <v>216086594.18971005</v>
      </c>
    </row>
    <row r="352" spans="9:17" ht="30.75" customHeight="1" thickBot="1">
      <c r="I352" s="643" t="s">
        <v>467</v>
      </c>
      <c r="J352" s="644"/>
      <c r="K352" s="644"/>
      <c r="L352" s="644"/>
      <c r="M352" s="644"/>
      <c r="N352" s="644"/>
      <c r="O352" s="644"/>
      <c r="P352" s="644"/>
      <c r="Q352" s="645"/>
    </row>
    <row r="353" spans="9:17" s="95" customFormat="1" ht="25.5" customHeight="1">
      <c r="I353" s="106"/>
      <c r="J353" s="107"/>
      <c r="K353" s="107"/>
      <c r="L353" s="107"/>
      <c r="M353" s="108" t="s">
        <v>42</v>
      </c>
      <c r="N353" s="109">
        <f>N423</f>
        <v>1731000</v>
      </c>
      <c r="O353" s="109">
        <f t="shared" ref="O353:Q353" si="37">O423</f>
        <v>89501547.756999999</v>
      </c>
      <c r="P353" s="109">
        <f t="shared" si="37"/>
        <v>75550392.130833343</v>
      </c>
      <c r="Q353" s="109">
        <f t="shared" si="37"/>
        <v>154586594.18971005</v>
      </c>
    </row>
    <row r="354" spans="9:17" s="95" customFormat="1" ht="25.5" customHeight="1" thickBot="1">
      <c r="I354" s="100"/>
      <c r="J354" s="101"/>
      <c r="K354" s="101"/>
      <c r="L354" s="101"/>
      <c r="M354" s="110" t="s">
        <v>490</v>
      </c>
      <c r="N354" s="111">
        <f>N424</f>
        <v>8763114.1400000006</v>
      </c>
      <c r="O354" s="111">
        <f t="shared" ref="O354:Q354" si="38">O424</f>
        <v>63000000</v>
      </c>
      <c r="P354" s="111">
        <f t="shared" si="38"/>
        <v>7020071</v>
      </c>
      <c r="Q354" s="111">
        <f t="shared" si="38"/>
        <v>61500000</v>
      </c>
    </row>
    <row r="355" spans="9:17" s="95" customFormat="1" ht="25.5" customHeight="1" thickBot="1">
      <c r="I355" s="102"/>
      <c r="J355" s="103"/>
      <c r="K355" s="103"/>
      <c r="L355" s="103"/>
      <c r="M355" s="104" t="s">
        <v>46</v>
      </c>
      <c r="N355" s="105">
        <f>N353+N354</f>
        <v>10494114.140000001</v>
      </c>
      <c r="O355" s="105">
        <f t="shared" ref="O355:Q355" si="39">O353+O354</f>
        <v>152501547.757</v>
      </c>
      <c r="P355" s="105">
        <f t="shared" si="39"/>
        <v>82570463.130833343</v>
      </c>
      <c r="Q355" s="105">
        <f t="shared" si="39"/>
        <v>216086594.18971005</v>
      </c>
    </row>
    <row r="356" spans="9:17" ht="34.799999999999997">
      <c r="I356" s="588" t="s">
        <v>809</v>
      </c>
      <c r="J356" s="589"/>
      <c r="K356" s="589"/>
      <c r="L356" s="589"/>
      <c r="M356" s="589"/>
      <c r="N356" s="589"/>
      <c r="O356" s="589"/>
      <c r="P356" s="589"/>
      <c r="Q356" s="590"/>
    </row>
    <row r="357" spans="9:17" ht="24.6">
      <c r="I357" s="578" t="s">
        <v>0</v>
      </c>
      <c r="J357" s="579"/>
      <c r="K357" s="579"/>
      <c r="L357" s="579"/>
      <c r="M357" s="579"/>
      <c r="N357" s="579"/>
      <c r="O357" s="579"/>
      <c r="P357" s="579"/>
      <c r="Q357" s="580"/>
    </row>
    <row r="358" spans="9:17" ht="25.5" customHeight="1">
      <c r="I358" s="578" t="s">
        <v>902</v>
      </c>
      <c r="J358" s="579"/>
      <c r="K358" s="579"/>
      <c r="L358" s="579"/>
      <c r="M358" s="579"/>
      <c r="N358" s="579"/>
      <c r="O358" s="579"/>
      <c r="P358" s="579"/>
      <c r="Q358" s="580"/>
    </row>
    <row r="359" spans="9:17" ht="25.2" thickBot="1">
      <c r="I359" s="631" t="s">
        <v>454</v>
      </c>
      <c r="J359" s="632"/>
      <c r="K359" s="632"/>
      <c r="L359" s="632"/>
      <c r="M359" s="632"/>
      <c r="N359" s="632"/>
      <c r="O359" s="632"/>
      <c r="P359" s="632"/>
      <c r="Q359" s="633"/>
    </row>
    <row r="360" spans="9:17" ht="22.8" thickBot="1">
      <c r="I360" s="600" t="s">
        <v>579</v>
      </c>
      <c r="J360" s="601"/>
      <c r="K360" s="601"/>
      <c r="L360" s="601"/>
      <c r="M360" s="601"/>
      <c r="N360" s="601"/>
      <c r="O360" s="601"/>
      <c r="P360" s="601"/>
      <c r="Q360" s="602"/>
    </row>
    <row r="361" spans="9:17" s="221" customFormat="1" ht="49.2" thickBot="1">
      <c r="I361" s="92" t="s">
        <v>350</v>
      </c>
      <c r="J361" s="92" t="s">
        <v>72</v>
      </c>
      <c r="K361" s="92" t="s">
        <v>351</v>
      </c>
      <c r="L361" s="92" t="s">
        <v>3</v>
      </c>
      <c r="M361" s="231" t="s">
        <v>73</v>
      </c>
      <c r="N361" s="404" t="s">
        <v>871</v>
      </c>
      <c r="O361" s="404" t="s">
        <v>870</v>
      </c>
      <c r="P361" s="404" t="s">
        <v>872</v>
      </c>
      <c r="Q361" s="404" t="s">
        <v>903</v>
      </c>
    </row>
    <row r="362" spans="9:17" s="221" customFormat="1" ht="16.2">
      <c r="I362" s="272">
        <v>20000000</v>
      </c>
      <c r="J362" s="273"/>
      <c r="K362" s="273"/>
      <c r="L362" s="273"/>
      <c r="M362" s="274" t="s">
        <v>39</v>
      </c>
      <c r="N362" s="275"/>
      <c r="O362" s="275"/>
      <c r="P362" s="275"/>
      <c r="Q362" s="275"/>
    </row>
    <row r="363" spans="9:17" s="221" customFormat="1" ht="16.2">
      <c r="I363" s="248">
        <v>21000000</v>
      </c>
      <c r="J363" s="249"/>
      <c r="K363" s="249"/>
      <c r="L363" s="249"/>
      <c r="M363" s="250" t="s">
        <v>42</v>
      </c>
      <c r="N363" s="251"/>
      <c r="O363" s="251"/>
      <c r="P363" s="251"/>
      <c r="Q363" s="251"/>
    </row>
    <row r="364" spans="9:17" s="221" customFormat="1" ht="16.2">
      <c r="I364" s="248">
        <v>21010000</v>
      </c>
      <c r="J364" s="249"/>
      <c r="K364" s="249"/>
      <c r="L364" s="249"/>
      <c r="M364" s="250" t="s">
        <v>474</v>
      </c>
      <c r="N364" s="251"/>
      <c r="O364" s="251"/>
      <c r="P364" s="251"/>
      <c r="Q364" s="251"/>
    </row>
    <row r="365" spans="9:17" s="221" customFormat="1" ht="15.6">
      <c r="I365" s="252">
        <v>21010103</v>
      </c>
      <c r="J365" s="277" t="s">
        <v>15</v>
      </c>
      <c r="K365" s="254"/>
      <c r="L365" s="218">
        <v>31923000</v>
      </c>
      <c r="M365" s="255" t="s">
        <v>511</v>
      </c>
      <c r="N365" s="234"/>
      <c r="O365" s="235">
        <v>7744884.2349999994</v>
      </c>
      <c r="P365" s="234">
        <v>6454070.1958333328</v>
      </c>
      <c r="Q365" s="235">
        <v>7977230.7620499991</v>
      </c>
    </row>
    <row r="366" spans="9:17" s="233" customFormat="1" ht="16.2">
      <c r="I366" s="252">
        <v>21010104</v>
      </c>
      <c r="J366" s="277" t="s">
        <v>15</v>
      </c>
      <c r="K366" s="254"/>
      <c r="L366" s="218">
        <v>31923000</v>
      </c>
      <c r="M366" s="255" t="s">
        <v>512</v>
      </c>
      <c r="N366" s="234"/>
      <c r="O366" s="235">
        <v>1302722.3219999999</v>
      </c>
      <c r="P366" s="234">
        <v>1085601.9349999998</v>
      </c>
      <c r="Q366" s="235">
        <v>1341803.9916599998</v>
      </c>
    </row>
    <row r="367" spans="9:17" s="233" customFormat="1" ht="16.2">
      <c r="I367" s="252">
        <v>21010105</v>
      </c>
      <c r="J367" s="277" t="s">
        <v>15</v>
      </c>
      <c r="K367" s="254"/>
      <c r="L367" s="218">
        <v>31923000</v>
      </c>
      <c r="M367" s="255" t="s">
        <v>513</v>
      </c>
      <c r="N367" s="234"/>
      <c r="O367" s="235">
        <v>18267459.122000001</v>
      </c>
      <c r="P367" s="234">
        <v>15222882.601666668</v>
      </c>
      <c r="Q367" s="235">
        <v>18815482.895660002</v>
      </c>
    </row>
    <row r="368" spans="9:17" s="233" customFormat="1" ht="16.2">
      <c r="I368" s="252">
        <v>21010106</v>
      </c>
      <c r="J368" s="277" t="s">
        <v>15</v>
      </c>
      <c r="K368" s="254"/>
      <c r="L368" s="218">
        <v>31923000</v>
      </c>
      <c r="M368" s="255" t="s">
        <v>531</v>
      </c>
      <c r="N368" s="234"/>
      <c r="O368" s="235">
        <v>19110000</v>
      </c>
      <c r="P368" s="234">
        <v>15925000</v>
      </c>
      <c r="Q368" s="235">
        <v>19683300</v>
      </c>
    </row>
    <row r="369" spans="9:17" s="233" customFormat="1" ht="16.2">
      <c r="I369" s="276"/>
      <c r="J369" s="277" t="s">
        <v>15</v>
      </c>
      <c r="K369" s="254"/>
      <c r="L369" s="223"/>
      <c r="M369" s="255" t="s">
        <v>580</v>
      </c>
      <c r="N369" s="234"/>
      <c r="O369" s="235"/>
      <c r="P369" s="234">
        <v>0</v>
      </c>
      <c r="Q369" s="235">
        <v>62400000</v>
      </c>
    </row>
    <row r="370" spans="9:17" s="233" customFormat="1" ht="32.4">
      <c r="I370" s="248">
        <v>21020300</v>
      </c>
      <c r="J370" s="249"/>
      <c r="K370" s="249"/>
      <c r="L370" s="249"/>
      <c r="M370" s="250" t="s">
        <v>516</v>
      </c>
      <c r="N370" s="251"/>
      <c r="O370" s="251"/>
      <c r="P370" s="251"/>
      <c r="Q370" s="251"/>
    </row>
    <row r="371" spans="9:17" s="233" customFormat="1" ht="16.2">
      <c r="I371" s="252">
        <v>21020301</v>
      </c>
      <c r="J371" s="277" t="s">
        <v>15</v>
      </c>
      <c r="K371" s="254"/>
      <c r="L371" s="218">
        <v>31923000</v>
      </c>
      <c r="M371" s="88" t="s">
        <v>517</v>
      </c>
      <c r="N371" s="234"/>
      <c r="O371" s="235">
        <v>2288778.6680000001</v>
      </c>
      <c r="P371" s="234">
        <v>1907315.5566666666</v>
      </c>
      <c r="Q371" s="235">
        <v>2357442.0280400002</v>
      </c>
    </row>
    <row r="372" spans="9:17" s="233" customFormat="1" ht="16.2">
      <c r="I372" s="252">
        <v>21020302</v>
      </c>
      <c r="J372" s="277" t="s">
        <v>15</v>
      </c>
      <c r="K372" s="254"/>
      <c r="L372" s="218">
        <v>31923000</v>
      </c>
      <c r="M372" s="88" t="s">
        <v>518</v>
      </c>
      <c r="N372" s="234"/>
      <c r="O372" s="235">
        <v>1122000</v>
      </c>
      <c r="P372" s="234">
        <v>935000</v>
      </c>
      <c r="Q372" s="235">
        <v>1155660</v>
      </c>
    </row>
    <row r="373" spans="9:17" s="233" customFormat="1" ht="16.2">
      <c r="I373" s="252">
        <v>21020303</v>
      </c>
      <c r="J373" s="277" t="s">
        <v>15</v>
      </c>
      <c r="K373" s="254"/>
      <c r="L373" s="218">
        <v>31923000</v>
      </c>
      <c r="M373" s="88" t="s">
        <v>519</v>
      </c>
      <c r="N373" s="234"/>
      <c r="O373" s="235">
        <v>673079.924</v>
      </c>
      <c r="P373" s="234">
        <v>560899.93666666665</v>
      </c>
      <c r="Q373" s="235">
        <v>693272.32172000001</v>
      </c>
    </row>
    <row r="374" spans="9:17" s="233" customFormat="1" ht="16.2">
      <c r="I374" s="252">
        <v>21020304</v>
      </c>
      <c r="J374" s="277" t="s">
        <v>15</v>
      </c>
      <c r="K374" s="254"/>
      <c r="L374" s="218">
        <v>31923000</v>
      </c>
      <c r="M374" s="88" t="s">
        <v>480</v>
      </c>
      <c r="N374" s="234"/>
      <c r="O374" s="235">
        <v>79046</v>
      </c>
      <c r="P374" s="234">
        <v>65871.666666666672</v>
      </c>
      <c r="Q374" s="235">
        <v>81417.38</v>
      </c>
    </row>
    <row r="375" spans="9:17" s="233" customFormat="1" ht="16.2">
      <c r="I375" s="252">
        <v>21020305</v>
      </c>
      <c r="J375" s="277" t="s">
        <v>15</v>
      </c>
      <c r="K375" s="254"/>
      <c r="L375" s="218">
        <v>31923000</v>
      </c>
      <c r="M375" s="88" t="s">
        <v>565</v>
      </c>
      <c r="N375" s="234"/>
      <c r="O375" s="235">
        <v>444822.587</v>
      </c>
      <c r="P375" s="234">
        <v>370685.4891666667</v>
      </c>
      <c r="Q375" s="235">
        <v>458167.26461000001</v>
      </c>
    </row>
    <row r="376" spans="9:17" s="233" customFormat="1" ht="16.2">
      <c r="I376" s="252">
        <v>21020306</v>
      </c>
      <c r="J376" s="277" t="s">
        <v>15</v>
      </c>
      <c r="K376" s="254"/>
      <c r="L376" s="218">
        <v>31923000</v>
      </c>
      <c r="M376" s="88" t="s">
        <v>481</v>
      </c>
      <c r="N376" s="234"/>
      <c r="O376" s="235">
        <v>8316</v>
      </c>
      <c r="P376" s="234">
        <v>6930</v>
      </c>
      <c r="Q376" s="235">
        <v>8565.48</v>
      </c>
    </row>
    <row r="377" spans="9:17" s="233" customFormat="1" ht="16.2">
      <c r="I377" s="252">
        <v>21020312</v>
      </c>
      <c r="J377" s="277" t="s">
        <v>15</v>
      </c>
      <c r="K377" s="254"/>
      <c r="L377" s="223"/>
      <c r="M377" s="88" t="s">
        <v>520</v>
      </c>
      <c r="N377" s="234"/>
      <c r="O377" s="235">
        <v>0</v>
      </c>
      <c r="P377" s="234">
        <v>0</v>
      </c>
      <c r="Q377" s="235">
        <v>0</v>
      </c>
    </row>
    <row r="378" spans="9:17" s="221" customFormat="1" ht="15.6">
      <c r="I378" s="252">
        <v>21020314</v>
      </c>
      <c r="J378" s="277" t="s">
        <v>15</v>
      </c>
      <c r="K378" s="254"/>
      <c r="L378" s="218">
        <v>31923000</v>
      </c>
      <c r="M378" s="88" t="s">
        <v>485</v>
      </c>
      <c r="N378" s="234"/>
      <c r="O378" s="235">
        <v>302783.97599999997</v>
      </c>
      <c r="P378" s="234">
        <v>252319.97999999998</v>
      </c>
      <c r="Q378" s="235">
        <v>311867.49527999997</v>
      </c>
    </row>
    <row r="379" spans="9:17" s="221" customFormat="1" ht="15.6">
      <c r="I379" s="252">
        <v>21020315</v>
      </c>
      <c r="J379" s="277" t="s">
        <v>15</v>
      </c>
      <c r="K379" s="254"/>
      <c r="L379" s="218">
        <v>31923000</v>
      </c>
      <c r="M379" s="88" t="s">
        <v>521</v>
      </c>
      <c r="N379" s="234"/>
      <c r="O379" s="235">
        <v>422809.00199999998</v>
      </c>
      <c r="P379" s="234">
        <v>352340.83499999996</v>
      </c>
      <c r="Q379" s="235">
        <v>435493.27205999999</v>
      </c>
    </row>
    <row r="380" spans="9:17" s="221" customFormat="1" ht="16.2">
      <c r="I380" s="248">
        <v>21020400</v>
      </c>
      <c r="J380" s="277"/>
      <c r="K380" s="249"/>
      <c r="L380" s="249"/>
      <c r="M380" s="250" t="s">
        <v>532</v>
      </c>
      <c r="N380" s="251"/>
      <c r="O380" s="251"/>
      <c r="P380" s="251"/>
      <c r="Q380" s="251"/>
    </row>
    <row r="381" spans="9:17" s="221" customFormat="1" ht="15.6">
      <c r="I381" s="252">
        <v>21020401</v>
      </c>
      <c r="J381" s="277" t="s">
        <v>15</v>
      </c>
      <c r="K381" s="254"/>
      <c r="L381" s="218">
        <v>31923000</v>
      </c>
      <c r="M381" s="88" t="s">
        <v>517</v>
      </c>
      <c r="N381" s="234"/>
      <c r="O381" s="235">
        <v>4226582.0299999993</v>
      </c>
      <c r="P381" s="234">
        <v>3522151.6916666664</v>
      </c>
      <c r="Q381" s="235">
        <v>4353379.4908999996</v>
      </c>
    </row>
    <row r="382" spans="9:17" s="221" customFormat="1" ht="15.6">
      <c r="I382" s="252">
        <v>21020402</v>
      </c>
      <c r="J382" s="277" t="s">
        <v>15</v>
      </c>
      <c r="K382" s="254"/>
      <c r="L382" s="218">
        <v>31923000</v>
      </c>
      <c r="M382" s="88" t="s">
        <v>518</v>
      </c>
      <c r="N382" s="234"/>
      <c r="O382" s="235">
        <v>2750265.287</v>
      </c>
      <c r="P382" s="234">
        <v>2291887.7391666668</v>
      </c>
      <c r="Q382" s="235">
        <v>2832773.2456100001</v>
      </c>
    </row>
    <row r="383" spans="9:17" s="221" customFormat="1" ht="15.6">
      <c r="I383" s="252">
        <v>21020403</v>
      </c>
      <c r="J383" s="277" t="s">
        <v>15</v>
      </c>
      <c r="K383" s="254"/>
      <c r="L383" s="218">
        <v>31923000</v>
      </c>
      <c r="M383" s="88" t="s">
        <v>519</v>
      </c>
      <c r="N383" s="234"/>
      <c r="O383" s="235">
        <v>150856.39799999999</v>
      </c>
      <c r="P383" s="234">
        <v>125713.66499999999</v>
      </c>
      <c r="Q383" s="235">
        <v>155382.08993999998</v>
      </c>
    </row>
    <row r="384" spans="9:17" s="221" customFormat="1" ht="15.6">
      <c r="I384" s="252">
        <v>21020404</v>
      </c>
      <c r="J384" s="277" t="s">
        <v>15</v>
      </c>
      <c r="K384" s="254"/>
      <c r="L384" s="218">
        <v>31923000</v>
      </c>
      <c r="M384" s="88" t="s">
        <v>480</v>
      </c>
      <c r="N384" s="234"/>
      <c r="O384" s="235">
        <v>22880.208999999999</v>
      </c>
      <c r="P384" s="234">
        <v>19066.840833333332</v>
      </c>
      <c r="Q384" s="235">
        <v>23566.615269999998</v>
      </c>
    </row>
    <row r="385" spans="9:17" s="221" customFormat="1" ht="15.6">
      <c r="I385" s="252">
        <v>21020412</v>
      </c>
      <c r="J385" s="277" t="s">
        <v>15</v>
      </c>
      <c r="K385" s="254"/>
      <c r="L385" s="223"/>
      <c r="M385" s="88" t="s">
        <v>520</v>
      </c>
      <c r="N385" s="234"/>
      <c r="O385" s="235">
        <v>0</v>
      </c>
      <c r="P385" s="234">
        <v>0</v>
      </c>
      <c r="Q385" s="235">
        <v>0</v>
      </c>
    </row>
    <row r="386" spans="9:17" s="221" customFormat="1" ht="15.6">
      <c r="I386" s="252">
        <v>21020415</v>
      </c>
      <c r="J386" s="277" t="s">
        <v>15</v>
      </c>
      <c r="K386" s="254"/>
      <c r="L386" s="218">
        <v>31923000</v>
      </c>
      <c r="M386" s="88" t="s">
        <v>521</v>
      </c>
      <c r="N386" s="234"/>
      <c r="O386" s="235">
        <v>682033.20899999992</v>
      </c>
      <c r="P386" s="234">
        <v>568361.00749999995</v>
      </c>
      <c r="Q386" s="235">
        <v>702494.20526999992</v>
      </c>
    </row>
    <row r="387" spans="9:17" s="221" customFormat="1" ht="16.2">
      <c r="I387" s="248">
        <v>21020500</v>
      </c>
      <c r="J387" s="277"/>
      <c r="K387" s="249"/>
      <c r="L387" s="249"/>
      <c r="M387" s="250" t="s">
        <v>533</v>
      </c>
      <c r="N387" s="251"/>
      <c r="O387" s="251"/>
      <c r="P387" s="251"/>
      <c r="Q387" s="251"/>
    </row>
    <row r="388" spans="9:17" s="221" customFormat="1" ht="15.6">
      <c r="I388" s="252">
        <v>21020501</v>
      </c>
      <c r="J388" s="277" t="s">
        <v>15</v>
      </c>
      <c r="K388" s="254"/>
      <c r="L388" s="218">
        <v>31923000</v>
      </c>
      <c r="M388" s="88" t="s">
        <v>517</v>
      </c>
      <c r="N388" s="234"/>
      <c r="O388" s="235">
        <v>10951114.393999999</v>
      </c>
      <c r="P388" s="234">
        <v>9125928.6616666671</v>
      </c>
      <c r="Q388" s="235">
        <v>11279647.825819999</v>
      </c>
    </row>
    <row r="389" spans="9:17" s="221" customFormat="1" ht="15.6">
      <c r="I389" s="309">
        <v>21020502</v>
      </c>
      <c r="J389" s="277" t="s">
        <v>15</v>
      </c>
      <c r="K389" s="260"/>
      <c r="L389" s="218">
        <v>31923000</v>
      </c>
      <c r="M389" s="88" t="s">
        <v>518</v>
      </c>
      <c r="N389" s="234"/>
      <c r="O389" s="235">
        <v>3062748.392</v>
      </c>
      <c r="P389" s="234">
        <v>2552290.3266666667</v>
      </c>
      <c r="Q389" s="235">
        <v>3154630.8437600001</v>
      </c>
    </row>
    <row r="390" spans="9:17" s="221" customFormat="1" ht="15.6">
      <c r="I390" s="309">
        <v>21020503</v>
      </c>
      <c r="J390" s="277" t="s">
        <v>15</v>
      </c>
      <c r="K390" s="260"/>
      <c r="L390" s="218">
        <v>31923000</v>
      </c>
      <c r="M390" s="88" t="s">
        <v>519</v>
      </c>
      <c r="N390" s="234"/>
      <c r="O390" s="235">
        <v>2238185.6310000001</v>
      </c>
      <c r="P390" s="234">
        <v>1865154.6925000001</v>
      </c>
      <c r="Q390" s="235">
        <v>2305331.1999300001</v>
      </c>
    </row>
    <row r="391" spans="9:17" s="221" customFormat="1" ht="15.6">
      <c r="I391" s="309">
        <v>21020504</v>
      </c>
      <c r="J391" s="277" t="s">
        <v>15</v>
      </c>
      <c r="K391" s="260"/>
      <c r="L391" s="218">
        <v>31923000</v>
      </c>
      <c r="M391" s="88" t="s">
        <v>480</v>
      </c>
      <c r="N391" s="234"/>
      <c r="O391" s="235">
        <v>4872649.7710000006</v>
      </c>
      <c r="P391" s="234">
        <v>4060541.475833334</v>
      </c>
      <c r="Q391" s="235">
        <v>5018829.264130001</v>
      </c>
    </row>
    <row r="392" spans="9:17" s="221" customFormat="1" ht="15.6">
      <c r="I392" s="309">
        <v>21020512</v>
      </c>
      <c r="J392" s="277" t="s">
        <v>15</v>
      </c>
      <c r="K392" s="260"/>
      <c r="L392" s="223"/>
      <c r="M392" s="88" t="s">
        <v>520</v>
      </c>
      <c r="N392" s="234"/>
      <c r="O392" s="235">
        <v>334180</v>
      </c>
      <c r="P392" s="234">
        <v>278483.33333333331</v>
      </c>
      <c r="Q392" s="235">
        <v>344205.4</v>
      </c>
    </row>
    <row r="393" spans="9:17" s="221" customFormat="1" ht="15.6">
      <c r="I393" s="309">
        <v>21020515</v>
      </c>
      <c r="J393" s="277" t="s">
        <v>15</v>
      </c>
      <c r="K393" s="260"/>
      <c r="L393" s="218">
        <v>31923000</v>
      </c>
      <c r="M393" s="88" t="s">
        <v>521</v>
      </c>
      <c r="N393" s="234"/>
      <c r="O393" s="235">
        <v>443350.6</v>
      </c>
      <c r="P393" s="234">
        <v>369458.83333333331</v>
      </c>
      <c r="Q393" s="235">
        <v>456651.11799999996</v>
      </c>
    </row>
    <row r="394" spans="9:17" s="221" customFormat="1" ht="16.2">
      <c r="I394" s="257">
        <v>21020600</v>
      </c>
      <c r="J394" s="277"/>
      <c r="K394" s="258"/>
      <c r="L394" s="258"/>
      <c r="M394" s="250" t="s">
        <v>488</v>
      </c>
      <c r="N394" s="251"/>
      <c r="O394" s="251"/>
      <c r="P394" s="251"/>
      <c r="Q394" s="251"/>
    </row>
    <row r="395" spans="9:17" s="221" customFormat="1" ht="15.6">
      <c r="I395" s="309">
        <v>21020604</v>
      </c>
      <c r="J395" s="277" t="s">
        <v>15</v>
      </c>
      <c r="K395" s="260"/>
      <c r="L395" s="223"/>
      <c r="M395" s="255" t="s">
        <v>581</v>
      </c>
      <c r="N395" s="234"/>
      <c r="O395" s="235">
        <v>2500000</v>
      </c>
      <c r="P395" s="234">
        <v>2666669</v>
      </c>
      <c r="Q395" s="235">
        <v>2575000</v>
      </c>
    </row>
    <row r="396" spans="9:17" s="221" customFormat="1" ht="15.6">
      <c r="I396" s="309">
        <v>21020605</v>
      </c>
      <c r="J396" s="277" t="s">
        <v>15</v>
      </c>
      <c r="K396" s="260"/>
      <c r="L396" s="218">
        <v>31923000</v>
      </c>
      <c r="M396" s="255" t="s">
        <v>582</v>
      </c>
      <c r="N396" s="234">
        <v>1731000</v>
      </c>
      <c r="O396" s="235">
        <v>3500000</v>
      </c>
      <c r="P396" s="234">
        <v>3299100</v>
      </c>
      <c r="Q396" s="235">
        <v>3605000</v>
      </c>
    </row>
    <row r="397" spans="9:17" s="221" customFormat="1" ht="16.2">
      <c r="I397" s="94">
        <v>22000000</v>
      </c>
      <c r="J397" s="277"/>
      <c r="K397" s="263"/>
      <c r="L397" s="263"/>
      <c r="M397" s="266" t="s">
        <v>583</v>
      </c>
      <c r="N397" s="234"/>
      <c r="O397" s="235"/>
      <c r="P397" s="234">
        <v>0</v>
      </c>
      <c r="Q397" s="235">
        <v>0</v>
      </c>
    </row>
    <row r="398" spans="9:17" s="221" customFormat="1" ht="16.2">
      <c r="I398" s="94">
        <v>22010000</v>
      </c>
      <c r="J398" s="277"/>
      <c r="K398" s="263"/>
      <c r="L398" s="263"/>
      <c r="M398" s="266" t="s">
        <v>584</v>
      </c>
      <c r="N398" s="234"/>
      <c r="O398" s="235"/>
      <c r="P398" s="234">
        <v>0</v>
      </c>
      <c r="Q398" s="235">
        <v>0</v>
      </c>
    </row>
    <row r="399" spans="9:17" s="221" customFormat="1" ht="16.2">
      <c r="I399" s="94">
        <v>22010100</v>
      </c>
      <c r="J399" s="277"/>
      <c r="K399" s="263"/>
      <c r="L399" s="263"/>
      <c r="M399" s="266" t="s">
        <v>584</v>
      </c>
      <c r="N399" s="234"/>
      <c r="O399" s="235"/>
      <c r="P399" s="234">
        <v>0</v>
      </c>
      <c r="Q399" s="235">
        <v>0</v>
      </c>
    </row>
    <row r="400" spans="9:17" s="221" customFormat="1" ht="15.6">
      <c r="I400" s="222">
        <v>22010103</v>
      </c>
      <c r="J400" s="277" t="s">
        <v>15</v>
      </c>
      <c r="K400" s="223"/>
      <c r="L400" s="218">
        <v>31923000</v>
      </c>
      <c r="M400" s="262" t="s">
        <v>585</v>
      </c>
      <c r="N400" s="234"/>
      <c r="O400" s="235">
        <v>2000000</v>
      </c>
      <c r="P400" s="234">
        <v>1666666.6666666667</v>
      </c>
      <c r="Q400" s="235">
        <v>2060000</v>
      </c>
    </row>
    <row r="401" spans="9:17" s="221" customFormat="1" ht="16.2">
      <c r="I401" s="94">
        <v>22020000</v>
      </c>
      <c r="J401" s="277"/>
      <c r="K401" s="263"/>
      <c r="L401" s="263"/>
      <c r="M401" s="266" t="s">
        <v>490</v>
      </c>
      <c r="N401" s="251"/>
      <c r="O401" s="251"/>
      <c r="P401" s="251"/>
      <c r="Q401" s="251"/>
    </row>
    <row r="402" spans="9:17" s="221" customFormat="1" ht="16.2">
      <c r="I402" s="94">
        <v>22020100</v>
      </c>
      <c r="J402" s="277"/>
      <c r="K402" s="263"/>
      <c r="L402" s="263"/>
      <c r="M402" s="266" t="s">
        <v>547</v>
      </c>
      <c r="N402" s="234"/>
      <c r="O402" s="235"/>
      <c r="P402" s="234"/>
      <c r="Q402" s="235"/>
    </row>
    <row r="403" spans="9:17" s="221" customFormat="1" ht="15.6">
      <c r="I403" s="295">
        <v>22020101</v>
      </c>
      <c r="J403" s="277" t="s">
        <v>15</v>
      </c>
      <c r="K403" s="305"/>
      <c r="L403" s="218">
        <v>31923000</v>
      </c>
      <c r="M403" s="296" t="s">
        <v>548</v>
      </c>
      <c r="N403" s="234"/>
      <c r="O403" s="235">
        <v>2000000</v>
      </c>
      <c r="P403" s="234"/>
      <c r="Q403" s="235">
        <v>500000</v>
      </c>
    </row>
    <row r="404" spans="9:17" s="221" customFormat="1" ht="15.6">
      <c r="I404" s="295">
        <v>22020102</v>
      </c>
      <c r="J404" s="277" t="s">
        <v>15</v>
      </c>
      <c r="K404" s="305"/>
      <c r="L404" s="223"/>
      <c r="M404" s="296" t="s">
        <v>492</v>
      </c>
      <c r="N404" s="234"/>
      <c r="O404" s="235"/>
      <c r="P404" s="234"/>
      <c r="Q404" s="235"/>
    </row>
    <row r="405" spans="9:17" s="221" customFormat="1" ht="15.6">
      <c r="I405" s="295">
        <v>22020103</v>
      </c>
      <c r="J405" s="277" t="s">
        <v>15</v>
      </c>
      <c r="K405" s="305"/>
      <c r="L405" s="223"/>
      <c r="M405" s="296" t="s">
        <v>549</v>
      </c>
      <c r="N405" s="234"/>
      <c r="O405" s="235"/>
      <c r="P405" s="234"/>
      <c r="Q405" s="235"/>
    </row>
    <row r="406" spans="9:17" s="221" customFormat="1" ht="15.6">
      <c r="I406" s="295">
        <v>22020104</v>
      </c>
      <c r="J406" s="277" t="s">
        <v>15</v>
      </c>
      <c r="K406" s="305"/>
      <c r="L406" s="223"/>
      <c r="M406" s="296" t="s">
        <v>493</v>
      </c>
      <c r="N406" s="234"/>
      <c r="O406" s="235"/>
      <c r="P406" s="234"/>
      <c r="Q406" s="235"/>
    </row>
    <row r="407" spans="9:17" s="221" customFormat="1" ht="16.2">
      <c r="I407" s="94">
        <v>22020300</v>
      </c>
      <c r="J407" s="277"/>
      <c r="K407" s="263"/>
      <c r="L407" s="263"/>
      <c r="M407" s="266" t="s">
        <v>536</v>
      </c>
      <c r="N407" s="234"/>
      <c r="O407" s="235"/>
      <c r="P407" s="234"/>
      <c r="Q407" s="235"/>
    </row>
    <row r="408" spans="9:17" s="221" customFormat="1" ht="15.6">
      <c r="I408" s="222">
        <v>22020303</v>
      </c>
      <c r="J408" s="277" t="s">
        <v>15</v>
      </c>
      <c r="K408" s="223"/>
      <c r="L408" s="218">
        <v>31923000</v>
      </c>
      <c r="M408" s="262" t="s">
        <v>586</v>
      </c>
      <c r="N408" s="234"/>
      <c r="O408" s="235">
        <v>1000000</v>
      </c>
      <c r="P408" s="234"/>
      <c r="Q408" s="235">
        <v>1000000</v>
      </c>
    </row>
    <row r="409" spans="9:17" s="221" customFormat="1" ht="15.6">
      <c r="I409" s="222">
        <v>22020309</v>
      </c>
      <c r="J409" s="277" t="s">
        <v>15</v>
      </c>
      <c r="K409" s="223"/>
      <c r="L409" s="218">
        <v>31923000</v>
      </c>
      <c r="M409" s="262" t="s">
        <v>587</v>
      </c>
      <c r="N409" s="234"/>
      <c r="O409" s="235">
        <v>6000000</v>
      </c>
      <c r="P409" s="234">
        <v>666667</v>
      </c>
      <c r="Q409" s="235">
        <v>6000000</v>
      </c>
    </row>
    <row r="410" spans="9:17" s="221" customFormat="1" ht="15.6">
      <c r="I410" s="222">
        <v>22020313</v>
      </c>
      <c r="J410" s="277" t="s">
        <v>15</v>
      </c>
      <c r="K410" s="223"/>
      <c r="L410" s="223"/>
      <c r="M410" s="262" t="s">
        <v>527</v>
      </c>
      <c r="N410" s="234"/>
      <c r="O410" s="235">
        <v>2500000</v>
      </c>
      <c r="P410" s="234">
        <v>2567636</v>
      </c>
      <c r="Q410" s="235">
        <v>2500000</v>
      </c>
    </row>
    <row r="411" spans="9:17" s="221" customFormat="1" ht="16.2">
      <c r="I411" s="94">
        <v>22020500</v>
      </c>
      <c r="J411" s="277"/>
      <c r="K411" s="263"/>
      <c r="L411" s="263"/>
      <c r="M411" s="266" t="s">
        <v>497</v>
      </c>
      <c r="N411" s="234"/>
      <c r="O411" s="235"/>
      <c r="P411" s="234"/>
      <c r="Q411" s="235"/>
    </row>
    <row r="412" spans="9:17" s="221" customFormat="1" ht="15.6">
      <c r="I412" s="222">
        <v>22020501</v>
      </c>
      <c r="J412" s="277" t="s">
        <v>15</v>
      </c>
      <c r="K412" s="223"/>
      <c r="L412" s="218">
        <v>31923000</v>
      </c>
      <c r="M412" s="262" t="s">
        <v>498</v>
      </c>
      <c r="N412" s="234">
        <v>1300000</v>
      </c>
      <c r="O412" s="235">
        <v>8000000</v>
      </c>
      <c r="P412" s="234"/>
      <c r="Q412" s="235">
        <v>8000000</v>
      </c>
    </row>
    <row r="413" spans="9:17" s="221" customFormat="1" ht="15.6">
      <c r="I413" s="222">
        <v>22020502</v>
      </c>
      <c r="J413" s="277" t="s">
        <v>15</v>
      </c>
      <c r="K413" s="307"/>
      <c r="L413" s="223"/>
      <c r="M413" s="278" t="s">
        <v>573</v>
      </c>
      <c r="N413" s="234"/>
      <c r="O413" s="235">
        <v>4000000</v>
      </c>
      <c r="P413" s="234"/>
      <c r="Q413" s="235">
        <v>4000000</v>
      </c>
    </row>
    <row r="414" spans="9:17" s="221" customFormat="1" ht="15.6">
      <c r="I414" s="222">
        <v>22020503</v>
      </c>
      <c r="J414" s="277" t="s">
        <v>15</v>
      </c>
      <c r="K414" s="223"/>
      <c r="L414" s="218">
        <v>31923000</v>
      </c>
      <c r="M414" s="262" t="s">
        <v>588</v>
      </c>
      <c r="N414" s="234">
        <v>7463114.1399999997</v>
      </c>
      <c r="O414" s="235">
        <v>28000000</v>
      </c>
      <c r="P414" s="234"/>
      <c r="Q414" s="235">
        <v>28000000</v>
      </c>
    </row>
    <row r="415" spans="9:17" s="221" customFormat="1" ht="32.4">
      <c r="I415" s="94">
        <v>22020700</v>
      </c>
      <c r="J415" s="277"/>
      <c r="K415" s="263"/>
      <c r="L415" s="263"/>
      <c r="M415" s="266" t="s">
        <v>558</v>
      </c>
      <c r="N415" s="234"/>
      <c r="O415" s="235"/>
      <c r="P415" s="234"/>
      <c r="Q415" s="235"/>
    </row>
    <row r="416" spans="9:17" s="221" customFormat="1" ht="15.6">
      <c r="I416" s="222">
        <v>22020711</v>
      </c>
      <c r="J416" s="277" t="s">
        <v>15</v>
      </c>
      <c r="K416" s="223"/>
      <c r="L416" s="223"/>
      <c r="M416" s="283" t="s">
        <v>589</v>
      </c>
      <c r="N416" s="234"/>
      <c r="O416" s="235"/>
      <c r="P416" s="234"/>
      <c r="Q416" s="235"/>
    </row>
    <row r="417" spans="9:17" s="221" customFormat="1" ht="32.4">
      <c r="I417" s="94">
        <v>22021000</v>
      </c>
      <c r="J417" s="263"/>
      <c r="K417" s="263"/>
      <c r="L417" s="263"/>
      <c r="M417" s="266" t="s">
        <v>504</v>
      </c>
      <c r="N417" s="234"/>
      <c r="O417" s="235"/>
      <c r="P417" s="234"/>
      <c r="Q417" s="235"/>
    </row>
    <row r="418" spans="9:17" s="221" customFormat="1" ht="15.6">
      <c r="I418" s="222">
        <v>22021001</v>
      </c>
      <c r="J418" s="277" t="s">
        <v>15</v>
      </c>
      <c r="K418" s="223"/>
      <c r="L418" s="218">
        <v>31923000</v>
      </c>
      <c r="M418" s="88" t="s">
        <v>505</v>
      </c>
      <c r="N418" s="234"/>
      <c r="O418" s="235">
        <v>6000000</v>
      </c>
      <c r="P418" s="234">
        <v>1133334</v>
      </c>
      <c r="Q418" s="235">
        <v>6000000</v>
      </c>
    </row>
    <row r="419" spans="9:17" s="221" customFormat="1" ht="31.2">
      <c r="I419" s="222">
        <v>22021003</v>
      </c>
      <c r="J419" s="277" t="s">
        <v>15</v>
      </c>
      <c r="K419" s="223"/>
      <c r="L419" s="223"/>
      <c r="M419" s="88" t="s">
        <v>507</v>
      </c>
      <c r="N419" s="234"/>
      <c r="O419" s="235">
        <v>2000000</v>
      </c>
      <c r="P419" s="234">
        <v>2119100</v>
      </c>
      <c r="Q419" s="235">
        <v>2000000</v>
      </c>
    </row>
    <row r="420" spans="9:17" s="221" customFormat="1" ht="31.2">
      <c r="I420" s="222">
        <v>220211013</v>
      </c>
      <c r="J420" s="277" t="s">
        <v>15</v>
      </c>
      <c r="K420" s="223"/>
      <c r="L420" s="223"/>
      <c r="M420" s="88" t="s">
        <v>590</v>
      </c>
      <c r="N420" s="234"/>
      <c r="O420" s="235">
        <v>1000000</v>
      </c>
      <c r="P420" s="234">
        <v>533334</v>
      </c>
      <c r="Q420" s="235">
        <v>1000000</v>
      </c>
    </row>
    <row r="421" spans="9:17" s="221" customFormat="1" ht="15.6">
      <c r="I421" s="222">
        <v>22021016</v>
      </c>
      <c r="J421" s="277" t="s">
        <v>15</v>
      </c>
      <c r="K421" s="223"/>
      <c r="L421" s="218">
        <v>31923000</v>
      </c>
      <c r="M421" s="88" t="s">
        <v>591</v>
      </c>
      <c r="N421" s="234"/>
      <c r="O421" s="235"/>
      <c r="P421" s="234"/>
      <c r="Q421" s="235"/>
    </row>
    <row r="422" spans="9:17" s="221" customFormat="1" ht="15.6">
      <c r="I422" s="222">
        <v>22021017</v>
      </c>
      <c r="J422" s="277" t="s">
        <v>15</v>
      </c>
      <c r="K422" s="223"/>
      <c r="L422" s="218">
        <v>31923000</v>
      </c>
      <c r="M422" s="88" t="s">
        <v>527</v>
      </c>
      <c r="N422" s="234"/>
      <c r="O422" s="235">
        <v>2500000</v>
      </c>
      <c r="P422" s="234"/>
      <c r="Q422" s="235">
        <v>2500000</v>
      </c>
    </row>
    <row r="423" spans="9:17" s="221" customFormat="1" ht="16.2">
      <c r="I423" s="94"/>
      <c r="J423" s="263"/>
      <c r="K423" s="263"/>
      <c r="L423" s="263"/>
      <c r="M423" s="267" t="s">
        <v>42</v>
      </c>
      <c r="N423" s="251">
        <f>SUM(N365:N400)</f>
        <v>1731000</v>
      </c>
      <c r="O423" s="251">
        <f t="shared" ref="O423:Q423" si="40">SUM(O365:O400)</f>
        <v>89501547.756999999</v>
      </c>
      <c r="P423" s="251">
        <f t="shared" si="40"/>
        <v>75550392.130833343</v>
      </c>
      <c r="Q423" s="251">
        <f t="shared" si="40"/>
        <v>154586594.18971005</v>
      </c>
    </row>
    <row r="424" spans="9:17" s="221" customFormat="1" ht="16.8" thickBot="1">
      <c r="I424" s="93"/>
      <c r="J424" s="241"/>
      <c r="K424" s="241"/>
      <c r="L424" s="241"/>
      <c r="M424" s="242" t="s">
        <v>490</v>
      </c>
      <c r="N424" s="268">
        <f>SUM(N403:N422)</f>
        <v>8763114.1400000006</v>
      </c>
      <c r="O424" s="268">
        <f t="shared" ref="O424:Q424" si="41">SUM(O403:O422)</f>
        <v>63000000</v>
      </c>
      <c r="P424" s="268">
        <f t="shared" si="41"/>
        <v>7020071</v>
      </c>
      <c r="Q424" s="268">
        <f t="shared" si="41"/>
        <v>61500000</v>
      </c>
    </row>
    <row r="425" spans="9:17" s="221" customFormat="1" ht="16.8" thickBot="1">
      <c r="I425" s="228"/>
      <c r="J425" s="228"/>
      <c r="K425" s="228"/>
      <c r="L425" s="228"/>
      <c r="M425" s="229" t="s">
        <v>46</v>
      </c>
      <c r="N425" s="271">
        <f>SUM(N423:N424)</f>
        <v>10494114.140000001</v>
      </c>
      <c r="O425" s="271">
        <f t="shared" ref="O425:Q425" si="42">SUM(O423:O424)</f>
        <v>152501547.757</v>
      </c>
      <c r="P425" s="271">
        <f t="shared" si="42"/>
        <v>82570463.130833343</v>
      </c>
      <c r="Q425" s="271">
        <f t="shared" si="42"/>
        <v>216086594.18971005</v>
      </c>
    </row>
    <row r="426" spans="9:17" ht="34.799999999999997">
      <c r="I426" s="588" t="s">
        <v>809</v>
      </c>
      <c r="J426" s="589"/>
      <c r="K426" s="589"/>
      <c r="L426" s="589"/>
      <c r="M426" s="589"/>
      <c r="N426" s="589"/>
      <c r="O426" s="589"/>
      <c r="P426" s="589"/>
      <c r="Q426" s="590"/>
    </row>
    <row r="427" spans="9:17" ht="24.6">
      <c r="I427" s="578" t="s">
        <v>0</v>
      </c>
      <c r="J427" s="579"/>
      <c r="K427" s="579"/>
      <c r="L427" s="579"/>
      <c r="M427" s="579"/>
      <c r="N427" s="579"/>
      <c r="O427" s="579"/>
      <c r="P427" s="579"/>
      <c r="Q427" s="580"/>
    </row>
    <row r="428" spans="9:17" ht="25.5" customHeight="1">
      <c r="I428" s="578" t="s">
        <v>902</v>
      </c>
      <c r="J428" s="579"/>
      <c r="K428" s="579"/>
      <c r="L428" s="579"/>
      <c r="M428" s="579"/>
      <c r="N428" s="579"/>
      <c r="O428" s="579"/>
      <c r="P428" s="579"/>
      <c r="Q428" s="580"/>
    </row>
    <row r="429" spans="9:17" ht="25.2" thickBot="1">
      <c r="I429" s="631" t="s">
        <v>560</v>
      </c>
      <c r="J429" s="632"/>
      <c r="K429" s="632"/>
      <c r="L429" s="632"/>
      <c r="M429" s="632"/>
      <c r="N429" s="632"/>
      <c r="O429" s="632"/>
      <c r="P429" s="632"/>
      <c r="Q429" s="633"/>
    </row>
    <row r="430" spans="9:17" ht="25.2" thickBot="1">
      <c r="I430" s="637" t="s">
        <v>592</v>
      </c>
      <c r="J430" s="638"/>
      <c r="K430" s="638"/>
      <c r="L430" s="638"/>
      <c r="M430" s="638"/>
      <c r="N430" s="638"/>
      <c r="O430" s="638"/>
      <c r="P430" s="638"/>
      <c r="Q430" s="639"/>
    </row>
    <row r="431" spans="9:17" s="221" customFormat="1" ht="49.2" thickBot="1">
      <c r="I431" s="92" t="s">
        <v>350</v>
      </c>
      <c r="J431" s="92" t="s">
        <v>72</v>
      </c>
      <c r="K431" s="92" t="s">
        <v>351</v>
      </c>
      <c r="L431" s="92" t="s">
        <v>3</v>
      </c>
      <c r="M431" s="231" t="s">
        <v>73</v>
      </c>
      <c r="N431" s="404" t="s">
        <v>871</v>
      </c>
      <c r="O431" s="404" t="s">
        <v>870</v>
      </c>
      <c r="P431" s="404" t="s">
        <v>872</v>
      </c>
      <c r="Q431" s="404" t="s">
        <v>903</v>
      </c>
    </row>
    <row r="432" spans="9:17" s="221" customFormat="1" ht="27" customHeight="1">
      <c r="I432" s="215">
        <v>22000100101</v>
      </c>
      <c r="J432" s="277" t="s">
        <v>15</v>
      </c>
      <c r="K432" s="216"/>
      <c r="L432" s="216"/>
      <c r="M432" s="219" t="s">
        <v>75</v>
      </c>
      <c r="N432" s="220">
        <f>N497</f>
        <v>540000</v>
      </c>
      <c r="O432" s="220">
        <f t="shared" ref="O432:Q432" si="43">O497</f>
        <v>32784605.821360003</v>
      </c>
      <c r="P432" s="220">
        <f t="shared" si="43"/>
        <v>17903838.184466671</v>
      </c>
      <c r="Q432" s="220">
        <f t="shared" si="43"/>
        <v>38332643.996000811</v>
      </c>
    </row>
    <row r="433" spans="9:17" s="221" customFormat="1" ht="27" customHeight="1">
      <c r="I433" s="222">
        <v>22000100102</v>
      </c>
      <c r="J433" s="277" t="s">
        <v>15</v>
      </c>
      <c r="K433" s="223"/>
      <c r="L433" s="223"/>
      <c r="M433" s="88" t="s">
        <v>593</v>
      </c>
      <c r="N433" s="224">
        <f>N557</f>
        <v>3884367.8499999996</v>
      </c>
      <c r="O433" s="224">
        <f t="shared" ref="O433:Q433" si="44">O557</f>
        <v>88863101.298969999</v>
      </c>
      <c r="P433" s="224">
        <f t="shared" si="44"/>
        <v>62385917.749141663</v>
      </c>
      <c r="Q433" s="224">
        <f t="shared" si="44"/>
        <v>105508994.33793911</v>
      </c>
    </row>
    <row r="434" spans="9:17" s="221" customFormat="1" ht="27" customHeight="1">
      <c r="I434" s="222">
        <v>22000100103</v>
      </c>
      <c r="J434" s="277" t="s">
        <v>15</v>
      </c>
      <c r="K434" s="223"/>
      <c r="L434" s="223"/>
      <c r="M434" s="88" t="s">
        <v>594</v>
      </c>
      <c r="N434" s="224">
        <f>N608</f>
        <v>0</v>
      </c>
      <c r="O434" s="224">
        <f t="shared" ref="O434:Q434" si="45">O608</f>
        <v>2321615.4482400003</v>
      </c>
      <c r="P434" s="224">
        <f t="shared" si="45"/>
        <v>1934679.5402000002</v>
      </c>
      <c r="Q434" s="224">
        <f t="shared" si="45"/>
        <v>4791263.9116872009</v>
      </c>
    </row>
    <row r="435" spans="9:17" s="221" customFormat="1" ht="27" customHeight="1">
      <c r="I435" s="222"/>
      <c r="J435" s="223"/>
      <c r="K435" s="223"/>
      <c r="L435" s="223"/>
      <c r="M435" s="267"/>
      <c r="N435" s="224">
        <f t="shared" ref="N435:N437" si="46">N609</f>
        <v>0</v>
      </c>
      <c r="O435" s="251"/>
      <c r="P435" s="251"/>
      <c r="Q435" s="265"/>
    </row>
    <row r="436" spans="9:17" s="221" customFormat="1" ht="27" customHeight="1">
      <c r="I436" s="222"/>
      <c r="J436" s="223"/>
      <c r="K436" s="223"/>
      <c r="L436" s="223"/>
      <c r="M436" s="267"/>
      <c r="N436" s="224">
        <f t="shared" si="46"/>
        <v>0</v>
      </c>
      <c r="O436" s="251"/>
      <c r="P436" s="251"/>
      <c r="Q436" s="265"/>
    </row>
    <row r="437" spans="9:17" s="221" customFormat="1" ht="27" customHeight="1">
      <c r="I437" s="222"/>
      <c r="J437" s="223"/>
      <c r="K437" s="223"/>
      <c r="L437" s="223"/>
      <c r="M437" s="267"/>
      <c r="N437" s="224">
        <f t="shared" si="46"/>
        <v>0</v>
      </c>
      <c r="O437" s="251"/>
      <c r="P437" s="251"/>
      <c r="Q437" s="265"/>
    </row>
    <row r="438" spans="9:17" s="221" customFormat="1" ht="27" customHeight="1" thickBot="1">
      <c r="I438" s="222"/>
      <c r="J438" s="223"/>
      <c r="K438" s="223"/>
      <c r="L438" s="223"/>
      <c r="M438" s="267"/>
      <c r="N438" s="303"/>
      <c r="O438" s="251"/>
      <c r="P438" s="251"/>
      <c r="Q438" s="265"/>
    </row>
    <row r="439" spans="9:17" s="221" customFormat="1" ht="27" customHeight="1" thickBot="1">
      <c r="I439" s="228"/>
      <c r="J439" s="291"/>
      <c r="K439" s="291"/>
      <c r="L439" s="291"/>
      <c r="M439" s="229" t="s">
        <v>46</v>
      </c>
      <c r="N439" s="230">
        <f>SUM(N432:N434)</f>
        <v>4424367.8499999996</v>
      </c>
      <c r="O439" s="230">
        <f t="shared" ref="O439:Q439" si="47">SUM(O432:O434)</f>
        <v>123969322.56857</v>
      </c>
      <c r="P439" s="230">
        <f t="shared" si="47"/>
        <v>82224435.473808333</v>
      </c>
      <c r="Q439" s="230">
        <f t="shared" si="47"/>
        <v>148632902.24562711</v>
      </c>
    </row>
    <row r="440" spans="9:17" s="221" customFormat="1" ht="27" customHeight="1" thickBot="1">
      <c r="I440" s="640" t="s">
        <v>467</v>
      </c>
      <c r="J440" s="641"/>
      <c r="K440" s="641"/>
      <c r="L440" s="641"/>
      <c r="M440" s="641"/>
      <c r="N440" s="641"/>
      <c r="O440" s="641"/>
      <c r="P440" s="641"/>
      <c r="Q440" s="642"/>
    </row>
    <row r="441" spans="9:17" s="95" customFormat="1" ht="27" customHeight="1">
      <c r="I441" s="237"/>
      <c r="J441" s="238"/>
      <c r="K441" s="238"/>
      <c r="L441" s="238"/>
      <c r="M441" s="239" t="s">
        <v>42</v>
      </c>
      <c r="N441" s="240">
        <f>N495+N555+N606</f>
        <v>0</v>
      </c>
      <c r="O441" s="240">
        <f t="shared" ref="O441:Q441" si="48">O495+O555+O606</f>
        <v>96347707.120330006</v>
      </c>
      <c r="P441" s="240">
        <f t="shared" si="48"/>
        <v>80289755.933608338</v>
      </c>
      <c r="Q441" s="240">
        <f t="shared" si="48"/>
        <v>118541638.33393992</v>
      </c>
    </row>
    <row r="442" spans="9:17" s="95" customFormat="1" ht="27" customHeight="1" thickBot="1">
      <c r="I442" s="93"/>
      <c r="J442" s="241"/>
      <c r="K442" s="241"/>
      <c r="L442" s="241"/>
      <c r="M442" s="242" t="s">
        <v>490</v>
      </c>
      <c r="N442" s="243">
        <f>N496+N556+N607</f>
        <v>4424367.8499999996</v>
      </c>
      <c r="O442" s="243">
        <f t="shared" ref="O442:Q442" si="49">O496+O556+O607</f>
        <v>27621615.448240001</v>
      </c>
      <c r="P442" s="243">
        <f t="shared" si="49"/>
        <v>1934679.5402000002</v>
      </c>
      <c r="Q442" s="243">
        <f t="shared" si="49"/>
        <v>30091263.911687203</v>
      </c>
    </row>
    <row r="443" spans="9:17" s="95" customFormat="1" ht="27" customHeight="1" thickBot="1">
      <c r="I443" s="228"/>
      <c r="J443" s="291"/>
      <c r="K443" s="291"/>
      <c r="L443" s="291"/>
      <c r="M443" s="229" t="s">
        <v>46</v>
      </c>
      <c r="N443" s="230">
        <f>N441+N442</f>
        <v>4424367.8499999996</v>
      </c>
      <c r="O443" s="230">
        <f t="shared" ref="O443:Q443" si="50">O441+O442</f>
        <v>123969322.56857</v>
      </c>
      <c r="P443" s="230">
        <f t="shared" si="50"/>
        <v>82224435.473808333</v>
      </c>
      <c r="Q443" s="230">
        <f t="shared" si="50"/>
        <v>148632902.24562714</v>
      </c>
    </row>
    <row r="444" spans="9:17" ht="34.799999999999997">
      <c r="I444" s="588" t="s">
        <v>809</v>
      </c>
      <c r="J444" s="589"/>
      <c r="K444" s="589"/>
      <c r="L444" s="589"/>
      <c r="M444" s="589"/>
      <c r="N444" s="589"/>
      <c r="O444" s="589"/>
      <c r="P444" s="589"/>
      <c r="Q444" s="590"/>
    </row>
    <row r="445" spans="9:17" ht="24.6">
      <c r="I445" s="578" t="s">
        <v>0</v>
      </c>
      <c r="J445" s="579"/>
      <c r="K445" s="579"/>
      <c r="L445" s="579"/>
      <c r="M445" s="579"/>
      <c r="N445" s="579"/>
      <c r="O445" s="579"/>
      <c r="P445" s="579"/>
      <c r="Q445" s="580"/>
    </row>
    <row r="446" spans="9:17" ht="25.5" customHeight="1">
      <c r="I446" s="578" t="s">
        <v>902</v>
      </c>
      <c r="J446" s="579"/>
      <c r="K446" s="579"/>
      <c r="L446" s="579"/>
      <c r="M446" s="579"/>
      <c r="N446" s="579"/>
      <c r="O446" s="579"/>
      <c r="P446" s="579"/>
      <c r="Q446" s="580"/>
    </row>
    <row r="447" spans="9:17" s="83" customFormat="1" ht="25.2" thickBot="1">
      <c r="I447" s="631" t="s">
        <v>454</v>
      </c>
      <c r="J447" s="632"/>
      <c r="K447" s="632"/>
      <c r="L447" s="632"/>
      <c r="M447" s="632"/>
      <c r="N447" s="632"/>
      <c r="O447" s="632"/>
      <c r="P447" s="632"/>
      <c r="Q447" s="633"/>
    </row>
    <row r="448" spans="9:17" ht="22.8" thickBot="1">
      <c r="I448" s="606" t="s">
        <v>867</v>
      </c>
      <c r="J448" s="607"/>
      <c r="K448" s="607"/>
      <c r="L448" s="607"/>
      <c r="M448" s="607"/>
      <c r="N448" s="607"/>
      <c r="O448" s="607"/>
      <c r="P448" s="607"/>
      <c r="Q448" s="608"/>
    </row>
    <row r="449" spans="9:17" s="233" customFormat="1" ht="49.2" thickBot="1">
      <c r="I449" s="92" t="s">
        <v>350</v>
      </c>
      <c r="J449" s="92" t="s">
        <v>72</v>
      </c>
      <c r="K449" s="92" t="s">
        <v>351</v>
      </c>
      <c r="L449" s="92" t="s">
        <v>3</v>
      </c>
      <c r="M449" s="231" t="s">
        <v>73</v>
      </c>
      <c r="N449" s="404" t="s">
        <v>871</v>
      </c>
      <c r="O449" s="404" t="s">
        <v>870</v>
      </c>
      <c r="P449" s="404" t="s">
        <v>872</v>
      </c>
      <c r="Q449" s="404" t="s">
        <v>903</v>
      </c>
    </row>
    <row r="450" spans="9:17" s="233" customFormat="1" ht="16.2">
      <c r="I450" s="272">
        <v>20000000</v>
      </c>
      <c r="J450" s="273"/>
      <c r="K450" s="273"/>
      <c r="L450" s="273"/>
      <c r="M450" s="274" t="s">
        <v>39</v>
      </c>
      <c r="N450" s="275"/>
      <c r="O450" s="275"/>
      <c r="P450" s="275"/>
      <c r="Q450" s="275"/>
    </row>
    <row r="451" spans="9:17" s="221" customFormat="1" ht="16.2">
      <c r="I451" s="248">
        <v>21000000</v>
      </c>
      <c r="J451" s="249"/>
      <c r="K451" s="249"/>
      <c r="L451" s="249"/>
      <c r="M451" s="250" t="s">
        <v>42</v>
      </c>
      <c r="N451" s="251"/>
      <c r="O451" s="251"/>
      <c r="P451" s="251"/>
      <c r="Q451" s="251"/>
    </row>
    <row r="452" spans="9:17" s="221" customFormat="1" ht="16.2">
      <c r="I452" s="248">
        <v>21010000</v>
      </c>
      <c r="J452" s="249"/>
      <c r="K452" s="249"/>
      <c r="L452" s="249"/>
      <c r="M452" s="250" t="s">
        <v>474</v>
      </c>
      <c r="N452" s="251"/>
      <c r="O452" s="251"/>
      <c r="P452" s="251"/>
      <c r="Q452" s="251"/>
    </row>
    <row r="453" spans="9:17" s="221" customFormat="1" ht="15.6">
      <c r="I453" s="252">
        <v>21010103</v>
      </c>
      <c r="J453" s="277" t="s">
        <v>15</v>
      </c>
      <c r="K453" s="254"/>
      <c r="L453" s="218">
        <v>31923000</v>
      </c>
      <c r="M453" s="255" t="s">
        <v>511</v>
      </c>
      <c r="N453" s="234"/>
      <c r="O453" s="235"/>
      <c r="P453" s="234">
        <v>0</v>
      </c>
      <c r="Q453" s="235">
        <v>0</v>
      </c>
    </row>
    <row r="454" spans="9:17" s="221" customFormat="1" ht="15.6">
      <c r="I454" s="252">
        <v>21010104</v>
      </c>
      <c r="J454" s="277" t="s">
        <v>15</v>
      </c>
      <c r="K454" s="254"/>
      <c r="L454" s="218">
        <v>31923000</v>
      </c>
      <c r="M454" s="255" t="s">
        <v>512</v>
      </c>
      <c r="N454" s="234"/>
      <c r="O454" s="235">
        <v>2842083.8600000003</v>
      </c>
      <c r="P454" s="234">
        <v>2368403.2166666668</v>
      </c>
      <c r="Q454" s="235">
        <v>2927346.3758000005</v>
      </c>
    </row>
    <row r="455" spans="9:17" s="221" customFormat="1" ht="15.6">
      <c r="I455" s="252">
        <v>21010105</v>
      </c>
      <c r="J455" s="277" t="s">
        <v>15</v>
      </c>
      <c r="K455" s="254"/>
      <c r="L455" s="218">
        <v>31923000</v>
      </c>
      <c r="M455" s="255" t="s">
        <v>513</v>
      </c>
      <c r="N455" s="234"/>
      <c r="O455" s="235">
        <v>2401114.628</v>
      </c>
      <c r="P455" s="234">
        <v>2000928.8566666667</v>
      </c>
      <c r="Q455" s="235">
        <v>2473148.06684</v>
      </c>
    </row>
    <row r="456" spans="9:17" s="221" customFormat="1" ht="15.6">
      <c r="I456" s="252">
        <v>21010106</v>
      </c>
      <c r="J456" s="277" t="s">
        <v>15</v>
      </c>
      <c r="K456" s="254"/>
      <c r="L456" s="223"/>
      <c r="M456" s="255" t="s">
        <v>531</v>
      </c>
      <c r="N456" s="234"/>
      <c r="O456" s="235"/>
      <c r="P456" s="234">
        <v>0</v>
      </c>
      <c r="Q456" s="235">
        <v>0</v>
      </c>
    </row>
    <row r="457" spans="9:17" s="221" customFormat="1" ht="15.6">
      <c r="I457" s="276"/>
      <c r="J457" s="277" t="s">
        <v>15</v>
      </c>
      <c r="K457" s="254"/>
      <c r="L457" s="223"/>
      <c r="M457" s="88" t="s">
        <v>580</v>
      </c>
      <c r="N457" s="234"/>
      <c r="O457" s="235">
        <v>11550000</v>
      </c>
      <c r="P457" s="234">
        <v>9625000</v>
      </c>
      <c r="Q457" s="235">
        <v>16800000</v>
      </c>
    </row>
    <row r="458" spans="9:17" s="221" customFormat="1" ht="32.4">
      <c r="I458" s="248">
        <v>21020300</v>
      </c>
      <c r="J458" s="249"/>
      <c r="K458" s="249"/>
      <c r="L458" s="249"/>
      <c r="M458" s="250" t="s">
        <v>516</v>
      </c>
      <c r="N458" s="251"/>
      <c r="O458" s="251"/>
      <c r="P458" s="251"/>
      <c r="Q458" s="251"/>
    </row>
    <row r="459" spans="9:17" s="221" customFormat="1" ht="18" customHeight="1">
      <c r="I459" s="252">
        <v>21020301</v>
      </c>
      <c r="J459" s="277" t="s">
        <v>15</v>
      </c>
      <c r="K459" s="254"/>
      <c r="L459" s="218">
        <v>31923000</v>
      </c>
      <c r="M459" s="88" t="s">
        <v>517</v>
      </c>
      <c r="N459" s="234"/>
      <c r="O459" s="235">
        <v>906222.24</v>
      </c>
      <c r="P459" s="234">
        <v>755185.20000000007</v>
      </c>
      <c r="Q459" s="235">
        <v>933408.90720000002</v>
      </c>
    </row>
    <row r="460" spans="9:17" s="221" customFormat="1" ht="18" customHeight="1">
      <c r="I460" s="252">
        <v>21020302</v>
      </c>
      <c r="J460" s="277" t="s">
        <v>15</v>
      </c>
      <c r="K460" s="254"/>
      <c r="L460" s="218">
        <v>31923000</v>
      </c>
      <c r="M460" s="88" t="s">
        <v>518</v>
      </c>
      <c r="N460" s="234"/>
      <c r="O460" s="235">
        <v>17463.599999999999</v>
      </c>
      <c r="P460" s="234">
        <v>14553</v>
      </c>
      <c r="Q460" s="235">
        <v>17987.507999999998</v>
      </c>
    </row>
    <row r="461" spans="9:17" s="221" customFormat="1" ht="18" customHeight="1">
      <c r="I461" s="252">
        <v>21020303</v>
      </c>
      <c r="J461" s="277" t="s">
        <v>15</v>
      </c>
      <c r="K461" s="254"/>
      <c r="L461" s="218">
        <v>31923000</v>
      </c>
      <c r="M461" s="88" t="s">
        <v>519</v>
      </c>
      <c r="N461" s="234"/>
      <c r="O461" s="235">
        <v>22000</v>
      </c>
      <c r="P461" s="234">
        <v>18333.333333333332</v>
      </c>
      <c r="Q461" s="235">
        <v>22660</v>
      </c>
    </row>
    <row r="462" spans="9:17" s="221" customFormat="1" ht="18" customHeight="1">
      <c r="I462" s="252">
        <v>21020304</v>
      </c>
      <c r="J462" s="277" t="s">
        <v>15</v>
      </c>
      <c r="K462" s="254"/>
      <c r="L462" s="218">
        <v>31923000</v>
      </c>
      <c r="M462" s="88" t="s">
        <v>480</v>
      </c>
      <c r="N462" s="234"/>
      <c r="O462" s="235">
        <v>635841.36</v>
      </c>
      <c r="P462" s="234">
        <v>529867.79999999993</v>
      </c>
      <c r="Q462" s="235">
        <v>654916.60080000001</v>
      </c>
    </row>
    <row r="463" spans="9:17" s="233" customFormat="1" ht="18" customHeight="1">
      <c r="I463" s="252">
        <v>21020305</v>
      </c>
      <c r="J463" s="277" t="s">
        <v>15</v>
      </c>
      <c r="K463" s="254"/>
      <c r="L463" s="218">
        <v>31923000</v>
      </c>
      <c r="M463" s="88" t="s">
        <v>565</v>
      </c>
      <c r="N463" s="234"/>
      <c r="O463" s="234"/>
      <c r="P463" s="234">
        <v>0</v>
      </c>
      <c r="Q463" s="234">
        <v>0</v>
      </c>
    </row>
    <row r="464" spans="9:17" s="233" customFormat="1" ht="18" customHeight="1">
      <c r="I464" s="252">
        <v>21020306</v>
      </c>
      <c r="J464" s="277" t="s">
        <v>15</v>
      </c>
      <c r="K464" s="254"/>
      <c r="L464" s="218">
        <v>31923000</v>
      </c>
      <c r="M464" s="88" t="s">
        <v>481</v>
      </c>
      <c r="N464" s="234"/>
      <c r="O464" s="234"/>
      <c r="P464" s="234">
        <v>0</v>
      </c>
      <c r="Q464" s="234">
        <v>0</v>
      </c>
    </row>
    <row r="465" spans="9:17" s="233" customFormat="1" ht="18" customHeight="1">
      <c r="I465" s="252">
        <v>21020312</v>
      </c>
      <c r="J465" s="277" t="s">
        <v>15</v>
      </c>
      <c r="K465" s="254"/>
      <c r="L465" s="223"/>
      <c r="M465" s="88" t="s">
        <v>520</v>
      </c>
      <c r="N465" s="234"/>
      <c r="O465" s="310"/>
      <c r="P465" s="234">
        <v>0</v>
      </c>
      <c r="Q465" s="405">
        <v>0</v>
      </c>
    </row>
    <row r="466" spans="9:17" s="221" customFormat="1" ht="18" customHeight="1">
      <c r="I466" s="252">
        <v>21020314</v>
      </c>
      <c r="J466" s="277" t="s">
        <v>15</v>
      </c>
      <c r="K466" s="254"/>
      <c r="L466" s="218">
        <v>31923000</v>
      </c>
      <c r="M466" s="88" t="s">
        <v>485</v>
      </c>
      <c r="N466" s="234"/>
      <c r="O466" s="234"/>
      <c r="P466" s="234">
        <v>0</v>
      </c>
      <c r="Q466" s="234">
        <v>0</v>
      </c>
    </row>
    <row r="467" spans="9:17" s="221" customFormat="1" ht="18" customHeight="1">
      <c r="I467" s="252">
        <v>21020315</v>
      </c>
      <c r="J467" s="277" t="s">
        <v>15</v>
      </c>
      <c r="K467" s="254"/>
      <c r="L467" s="218">
        <v>31923000</v>
      </c>
      <c r="M467" s="88" t="s">
        <v>521</v>
      </c>
      <c r="N467" s="234"/>
      <c r="O467" s="235"/>
      <c r="P467" s="234">
        <v>0</v>
      </c>
      <c r="Q467" s="235">
        <v>0</v>
      </c>
    </row>
    <row r="468" spans="9:17" s="221" customFormat="1" ht="18" customHeight="1">
      <c r="I468" s="248">
        <v>21020400</v>
      </c>
      <c r="J468" s="249"/>
      <c r="K468" s="249"/>
      <c r="L468" s="249"/>
      <c r="M468" s="250" t="s">
        <v>532</v>
      </c>
      <c r="N468" s="251"/>
      <c r="O468" s="251"/>
      <c r="P468" s="251"/>
      <c r="Q468" s="251"/>
    </row>
    <row r="469" spans="9:17" s="221" customFormat="1" ht="18" customHeight="1">
      <c r="I469" s="252">
        <v>21020401</v>
      </c>
      <c r="J469" s="277" t="s">
        <v>15</v>
      </c>
      <c r="K469" s="254"/>
      <c r="L469" s="218">
        <v>31923000</v>
      </c>
      <c r="M469" s="88" t="s">
        <v>517</v>
      </c>
      <c r="N469" s="234"/>
      <c r="O469" s="235">
        <v>835868.77604999999</v>
      </c>
      <c r="P469" s="234">
        <v>696557.31337500003</v>
      </c>
      <c r="Q469" s="235">
        <v>860944.8393315</v>
      </c>
    </row>
    <row r="470" spans="9:17" s="221" customFormat="1" ht="18" customHeight="1">
      <c r="I470" s="252">
        <v>21020402</v>
      </c>
      <c r="J470" s="277" t="s">
        <v>15</v>
      </c>
      <c r="K470" s="254"/>
      <c r="L470" s="218">
        <v>31923000</v>
      </c>
      <c r="M470" s="88" t="s">
        <v>518</v>
      </c>
      <c r="N470" s="234"/>
      <c r="O470" s="235">
        <v>477639.30060000019</v>
      </c>
      <c r="P470" s="234">
        <v>398032.75050000014</v>
      </c>
      <c r="Q470" s="235">
        <v>491968.47961800022</v>
      </c>
    </row>
    <row r="471" spans="9:17" s="221" customFormat="1" ht="18.75" customHeight="1">
      <c r="I471" s="252">
        <v>21020403</v>
      </c>
      <c r="J471" s="277" t="s">
        <v>15</v>
      </c>
      <c r="K471" s="254"/>
      <c r="L471" s="218">
        <v>31923000</v>
      </c>
      <c r="M471" s="88" t="s">
        <v>519</v>
      </c>
      <c r="N471" s="234"/>
      <c r="O471" s="235">
        <v>285729.82514999999</v>
      </c>
      <c r="P471" s="234">
        <v>238108.18762499999</v>
      </c>
      <c r="Q471" s="235">
        <v>294301.7199045</v>
      </c>
    </row>
    <row r="472" spans="9:17" s="221" customFormat="1" ht="18.75" customHeight="1">
      <c r="I472" s="252">
        <v>21020404</v>
      </c>
      <c r="J472" s="277" t="s">
        <v>15</v>
      </c>
      <c r="K472" s="254"/>
      <c r="L472" s="218">
        <v>31923000</v>
      </c>
      <c r="M472" s="88" t="s">
        <v>480</v>
      </c>
      <c r="N472" s="234"/>
      <c r="O472" s="235">
        <v>53638.2</v>
      </c>
      <c r="P472" s="234">
        <v>44698.5</v>
      </c>
      <c r="Q472" s="235">
        <v>55247.345999999998</v>
      </c>
    </row>
    <row r="473" spans="9:17" s="221" customFormat="1" ht="18.75" customHeight="1">
      <c r="I473" s="252">
        <v>21020412</v>
      </c>
      <c r="J473" s="277" t="s">
        <v>15</v>
      </c>
      <c r="K473" s="254"/>
      <c r="L473" s="223"/>
      <c r="M473" s="88" t="s">
        <v>520</v>
      </c>
      <c r="N473" s="234"/>
      <c r="O473" s="235">
        <v>0</v>
      </c>
      <c r="P473" s="234">
        <v>0</v>
      </c>
      <c r="Q473" s="235">
        <v>0</v>
      </c>
    </row>
    <row r="474" spans="9:17" s="221" customFormat="1" ht="18.75" customHeight="1">
      <c r="I474" s="252">
        <v>21020415</v>
      </c>
      <c r="J474" s="277" t="s">
        <v>15</v>
      </c>
      <c r="K474" s="254"/>
      <c r="L474" s="218">
        <v>31923000</v>
      </c>
      <c r="M474" s="88" t="s">
        <v>521</v>
      </c>
      <c r="N474" s="234"/>
      <c r="O474" s="235">
        <v>119409.82515</v>
      </c>
      <c r="P474" s="234">
        <v>99508.187625000006</v>
      </c>
      <c r="Q474" s="235">
        <v>122992.11990450001</v>
      </c>
    </row>
    <row r="475" spans="9:17" s="221" customFormat="1" ht="18.75" customHeight="1">
      <c r="I475" s="248">
        <v>21020500</v>
      </c>
      <c r="J475" s="249"/>
      <c r="K475" s="249"/>
      <c r="L475" s="249"/>
      <c r="M475" s="250" t="s">
        <v>533</v>
      </c>
      <c r="N475" s="251"/>
      <c r="O475" s="251"/>
      <c r="P475" s="251"/>
      <c r="Q475" s="251"/>
    </row>
    <row r="476" spans="9:17" s="221" customFormat="1" ht="18.75" customHeight="1">
      <c r="I476" s="252">
        <v>21020501</v>
      </c>
      <c r="J476" s="277" t="s">
        <v>15</v>
      </c>
      <c r="K476" s="254"/>
      <c r="L476" s="218">
        <v>31923000</v>
      </c>
      <c r="M476" s="88" t="s">
        <v>517</v>
      </c>
      <c r="N476" s="234"/>
      <c r="O476" s="235">
        <v>414126.42579000007</v>
      </c>
      <c r="P476" s="234">
        <v>345105.35482500005</v>
      </c>
      <c r="Q476" s="235">
        <v>426550.21856370009</v>
      </c>
    </row>
    <row r="477" spans="9:17" s="221" customFormat="1" ht="18.75" customHeight="1">
      <c r="I477" s="309">
        <v>21020502</v>
      </c>
      <c r="J477" s="277" t="s">
        <v>15</v>
      </c>
      <c r="K477" s="260"/>
      <c r="L477" s="218">
        <v>31923000</v>
      </c>
      <c r="M477" s="88" t="s">
        <v>518</v>
      </c>
      <c r="N477" s="234"/>
      <c r="O477" s="235">
        <v>236643.67188000004</v>
      </c>
      <c r="P477" s="234">
        <v>197203.05990000002</v>
      </c>
      <c r="Q477" s="235">
        <v>243742.98203640003</v>
      </c>
    </row>
    <row r="478" spans="9:17" s="221" customFormat="1" ht="18.75" customHeight="1">
      <c r="I478" s="309">
        <v>21020503</v>
      </c>
      <c r="J478" s="277" t="s">
        <v>15</v>
      </c>
      <c r="K478" s="260"/>
      <c r="L478" s="218">
        <v>31923000</v>
      </c>
      <c r="M478" s="88" t="s">
        <v>519</v>
      </c>
      <c r="N478" s="234"/>
      <c r="O478" s="235">
        <v>584004.19076999999</v>
      </c>
      <c r="P478" s="234">
        <v>486670.15897500003</v>
      </c>
      <c r="Q478" s="235">
        <v>601524.31649310002</v>
      </c>
    </row>
    <row r="479" spans="9:17" s="221" customFormat="1" ht="18.75" customHeight="1">
      <c r="I479" s="309">
        <v>21020504</v>
      </c>
      <c r="J479" s="277" t="s">
        <v>15</v>
      </c>
      <c r="K479" s="260"/>
      <c r="L479" s="218">
        <v>31923000</v>
      </c>
      <c r="M479" s="88" t="s">
        <v>480</v>
      </c>
      <c r="N479" s="234"/>
      <c r="O479" s="235">
        <v>43659</v>
      </c>
      <c r="P479" s="234">
        <v>36382.5</v>
      </c>
      <c r="Q479" s="235">
        <v>44968.77</v>
      </c>
    </row>
    <row r="480" spans="9:17" s="221" customFormat="1" ht="18.75" customHeight="1">
      <c r="I480" s="309">
        <v>21020512</v>
      </c>
      <c r="J480" s="277" t="s">
        <v>15</v>
      </c>
      <c r="K480" s="260"/>
      <c r="L480" s="223"/>
      <c r="M480" s="88" t="s">
        <v>520</v>
      </c>
      <c r="N480" s="234"/>
      <c r="O480" s="235"/>
      <c r="P480" s="234">
        <v>0</v>
      </c>
      <c r="Q480" s="235">
        <v>0</v>
      </c>
    </row>
    <row r="481" spans="9:17" s="221" customFormat="1" ht="15.6">
      <c r="I481" s="309">
        <v>21020515</v>
      </c>
      <c r="J481" s="277" t="s">
        <v>15</v>
      </c>
      <c r="K481" s="260"/>
      <c r="L481" s="218">
        <v>31923000</v>
      </c>
      <c r="M481" s="88" t="s">
        <v>521</v>
      </c>
      <c r="N481" s="234"/>
      <c r="O481" s="235">
        <v>59160.91797000001</v>
      </c>
      <c r="P481" s="234">
        <v>49300.764975000006</v>
      </c>
      <c r="Q481" s="235">
        <v>60935.745509100008</v>
      </c>
    </row>
    <row r="482" spans="9:17" s="221" customFormat="1" ht="16.2">
      <c r="I482" s="257">
        <v>21020600</v>
      </c>
      <c r="J482" s="258"/>
      <c r="K482" s="258"/>
      <c r="L482" s="258"/>
      <c r="M482" s="250" t="s">
        <v>488</v>
      </c>
      <c r="N482" s="251">
        <f>SUM(N483)</f>
        <v>0</v>
      </c>
      <c r="O482" s="251">
        <f>SUM(O483)</f>
        <v>0</v>
      </c>
      <c r="P482" s="251">
        <v>0</v>
      </c>
      <c r="Q482" s="251">
        <v>0</v>
      </c>
    </row>
    <row r="483" spans="9:17" s="221" customFormat="1" ht="15.6">
      <c r="I483" s="309">
        <v>21020605</v>
      </c>
      <c r="J483" s="277" t="s">
        <v>15</v>
      </c>
      <c r="K483" s="260"/>
      <c r="L483" s="218">
        <v>31923000</v>
      </c>
      <c r="M483" s="255" t="s">
        <v>582</v>
      </c>
      <c r="N483" s="234"/>
      <c r="O483" s="235"/>
      <c r="P483" s="234">
        <v>0</v>
      </c>
      <c r="Q483" s="235">
        <v>0</v>
      </c>
    </row>
    <row r="484" spans="9:17" s="221" customFormat="1" ht="16.2">
      <c r="I484" s="94">
        <v>22020000</v>
      </c>
      <c r="J484" s="263"/>
      <c r="K484" s="263"/>
      <c r="L484" s="263"/>
      <c r="M484" s="266" t="s">
        <v>490</v>
      </c>
      <c r="N484" s="251"/>
      <c r="O484" s="251"/>
      <c r="P484" s="251"/>
      <c r="Q484" s="251"/>
    </row>
    <row r="485" spans="9:17" s="221" customFormat="1" ht="16.2">
      <c r="I485" s="94">
        <v>22020100</v>
      </c>
      <c r="J485" s="263"/>
      <c r="K485" s="263"/>
      <c r="L485" s="263"/>
      <c r="M485" s="266" t="s">
        <v>547</v>
      </c>
      <c r="N485" s="251"/>
      <c r="O485" s="251"/>
      <c r="P485" s="251"/>
      <c r="Q485" s="251"/>
    </row>
    <row r="486" spans="9:17" s="221" customFormat="1" ht="15.6">
      <c r="I486" s="222">
        <v>22020102</v>
      </c>
      <c r="J486" s="277" t="s">
        <v>11</v>
      </c>
      <c r="K486" s="223"/>
      <c r="L486" s="218">
        <v>31923000</v>
      </c>
      <c r="M486" s="262" t="s">
        <v>492</v>
      </c>
      <c r="N486" s="235"/>
      <c r="O486" s="235">
        <v>300000</v>
      </c>
      <c r="P486" s="235"/>
      <c r="Q486" s="235">
        <v>300000</v>
      </c>
    </row>
    <row r="487" spans="9:17" s="221" customFormat="1" ht="16.2">
      <c r="I487" s="94">
        <v>22020300</v>
      </c>
      <c r="J487" s="263"/>
      <c r="K487" s="263"/>
      <c r="L487" s="263"/>
      <c r="M487" s="264" t="s">
        <v>536</v>
      </c>
      <c r="N487" s="235"/>
      <c r="O487" s="235"/>
      <c r="P487" s="235"/>
      <c r="Q487" s="235"/>
    </row>
    <row r="488" spans="9:17" s="221" customFormat="1" ht="15.6">
      <c r="I488" s="222">
        <v>22020301</v>
      </c>
      <c r="J488" s="277" t="s">
        <v>15</v>
      </c>
      <c r="K488" s="223"/>
      <c r="L488" s="218">
        <v>31923000</v>
      </c>
      <c r="M488" s="283" t="s">
        <v>595</v>
      </c>
      <c r="N488" s="235">
        <v>540000</v>
      </c>
      <c r="O488" s="235">
        <v>3000000</v>
      </c>
      <c r="P488" s="235"/>
      <c r="Q488" s="235">
        <v>3000000</v>
      </c>
    </row>
    <row r="489" spans="9:17" s="221" customFormat="1" ht="15.6">
      <c r="I489" s="222">
        <v>22020306</v>
      </c>
      <c r="J489" s="277" t="s">
        <v>15</v>
      </c>
      <c r="K489" s="223"/>
      <c r="L489" s="223"/>
      <c r="M489" s="283" t="s">
        <v>537</v>
      </c>
      <c r="N489" s="235"/>
      <c r="O489" s="235">
        <v>5000000</v>
      </c>
      <c r="P489" s="235"/>
      <c r="Q489" s="235">
        <v>5000000</v>
      </c>
    </row>
    <row r="490" spans="9:17" s="221" customFormat="1" ht="32.4">
      <c r="I490" s="94">
        <v>22020700</v>
      </c>
      <c r="J490" s="263"/>
      <c r="K490" s="263"/>
      <c r="L490" s="263"/>
      <c r="M490" s="266" t="s">
        <v>558</v>
      </c>
      <c r="N490" s="235"/>
      <c r="O490" s="235"/>
      <c r="P490" s="235"/>
      <c r="Q490" s="235"/>
    </row>
    <row r="491" spans="9:17" s="221" customFormat="1" ht="15.6">
      <c r="I491" s="222">
        <v>22020701</v>
      </c>
      <c r="J491" s="277" t="s">
        <v>15</v>
      </c>
      <c r="K491" s="223"/>
      <c r="L491" s="223"/>
      <c r="M491" s="88" t="s">
        <v>596</v>
      </c>
      <c r="N491" s="235"/>
      <c r="O491" s="235">
        <v>1500000</v>
      </c>
      <c r="P491" s="235"/>
      <c r="Q491" s="235">
        <v>1500000</v>
      </c>
    </row>
    <row r="492" spans="9:17" s="221" customFormat="1" ht="32.4">
      <c r="I492" s="94">
        <v>22021000</v>
      </c>
      <c r="J492" s="263"/>
      <c r="K492" s="263"/>
      <c r="L492" s="263"/>
      <c r="M492" s="266" t="s">
        <v>504</v>
      </c>
      <c r="N492" s="235"/>
      <c r="O492" s="235"/>
      <c r="P492" s="235"/>
      <c r="Q492" s="235"/>
    </row>
    <row r="493" spans="9:17" s="221" customFormat="1" ht="15.6">
      <c r="I493" s="222">
        <v>22021004</v>
      </c>
      <c r="J493" s="277" t="s">
        <v>15</v>
      </c>
      <c r="K493" s="223"/>
      <c r="L493" s="223"/>
      <c r="M493" s="88" t="s">
        <v>597</v>
      </c>
      <c r="N493" s="235"/>
      <c r="O493" s="235"/>
      <c r="P493" s="235"/>
      <c r="Q493" s="235"/>
    </row>
    <row r="494" spans="9:17" s="221" customFormat="1" ht="15.6">
      <c r="I494" s="222">
        <v>22021017</v>
      </c>
      <c r="J494" s="277" t="s">
        <v>15</v>
      </c>
      <c r="K494" s="223"/>
      <c r="L494" s="218">
        <v>31923000</v>
      </c>
      <c r="M494" s="88" t="s">
        <v>598</v>
      </c>
      <c r="N494" s="235"/>
      <c r="O494" s="235">
        <v>1500000</v>
      </c>
      <c r="P494" s="235"/>
      <c r="Q494" s="235">
        <v>1500000</v>
      </c>
    </row>
    <row r="495" spans="9:17" s="221" customFormat="1" ht="16.2">
      <c r="I495" s="94"/>
      <c r="J495" s="263"/>
      <c r="K495" s="263"/>
      <c r="L495" s="263"/>
      <c r="M495" s="264" t="s">
        <v>599</v>
      </c>
      <c r="N495" s="251">
        <f>SUM(N453:N483)</f>
        <v>0</v>
      </c>
      <c r="O495" s="251">
        <f t="shared" ref="O495:Q495" si="51">SUM(O453:O483)</f>
        <v>21484605.821360003</v>
      </c>
      <c r="P495" s="251">
        <f t="shared" si="51"/>
        <v>17903838.184466671</v>
      </c>
      <c r="Q495" s="251">
        <f t="shared" si="51"/>
        <v>27032643.996000808</v>
      </c>
    </row>
    <row r="496" spans="9:17" s="221" customFormat="1" ht="16.8" thickBot="1">
      <c r="I496" s="93"/>
      <c r="J496" s="241"/>
      <c r="K496" s="241"/>
      <c r="L496" s="241"/>
      <c r="M496" s="279" t="s">
        <v>490</v>
      </c>
      <c r="N496" s="268">
        <f>SUM(N486:N494)</f>
        <v>540000</v>
      </c>
      <c r="O496" s="268">
        <f t="shared" ref="O496:Q496" si="52">SUM(O486:O494)</f>
        <v>11300000</v>
      </c>
      <c r="P496" s="268">
        <f t="shared" si="52"/>
        <v>0</v>
      </c>
      <c r="Q496" s="268">
        <f t="shared" si="52"/>
        <v>11300000</v>
      </c>
    </row>
    <row r="497" spans="9:17" s="221" customFormat="1" ht="16.8" thickBot="1">
      <c r="I497" s="269"/>
      <c r="J497" s="270"/>
      <c r="K497" s="270"/>
      <c r="L497" s="270"/>
      <c r="M497" s="269" t="s">
        <v>46</v>
      </c>
      <c r="N497" s="271">
        <f>N495+N496</f>
        <v>540000</v>
      </c>
      <c r="O497" s="271">
        <f t="shared" ref="O497:Q497" si="53">O495+O496</f>
        <v>32784605.821360003</v>
      </c>
      <c r="P497" s="271">
        <f t="shared" si="53"/>
        <v>17903838.184466671</v>
      </c>
      <c r="Q497" s="271">
        <f t="shared" si="53"/>
        <v>38332643.996000811</v>
      </c>
    </row>
    <row r="498" spans="9:17" ht="34.799999999999997">
      <c r="I498" s="588" t="s">
        <v>809</v>
      </c>
      <c r="J498" s="589"/>
      <c r="K498" s="589"/>
      <c r="L498" s="589"/>
      <c r="M498" s="589"/>
      <c r="N498" s="589"/>
      <c r="O498" s="589"/>
      <c r="P498" s="589"/>
      <c r="Q498" s="590"/>
    </row>
    <row r="499" spans="9:17" ht="24.6">
      <c r="I499" s="578" t="s">
        <v>0</v>
      </c>
      <c r="J499" s="579"/>
      <c r="K499" s="579"/>
      <c r="L499" s="579"/>
      <c r="M499" s="579"/>
      <c r="N499" s="579"/>
      <c r="O499" s="579"/>
      <c r="P499" s="579"/>
      <c r="Q499" s="580"/>
    </row>
    <row r="500" spans="9:17" ht="25.5" customHeight="1">
      <c r="I500" s="578" t="s">
        <v>902</v>
      </c>
      <c r="J500" s="579"/>
      <c r="K500" s="579"/>
      <c r="L500" s="579"/>
      <c r="M500" s="579"/>
      <c r="N500" s="579"/>
      <c r="O500" s="579"/>
      <c r="P500" s="579"/>
      <c r="Q500" s="580"/>
    </row>
    <row r="501" spans="9:17" s="83" customFormat="1" ht="25.2" thickBot="1">
      <c r="I501" s="631" t="s">
        <v>454</v>
      </c>
      <c r="J501" s="632"/>
      <c r="K501" s="632"/>
      <c r="L501" s="632"/>
      <c r="M501" s="632"/>
      <c r="N501" s="632"/>
      <c r="O501" s="632"/>
      <c r="P501" s="632"/>
      <c r="Q501" s="633"/>
    </row>
    <row r="502" spans="9:17" ht="22.8" thickBot="1">
      <c r="I502" s="606" t="s">
        <v>600</v>
      </c>
      <c r="J502" s="607"/>
      <c r="K502" s="607"/>
      <c r="L502" s="607"/>
      <c r="M502" s="607"/>
      <c r="N502" s="607"/>
      <c r="O502" s="607"/>
      <c r="P502" s="607"/>
      <c r="Q502" s="608"/>
    </row>
    <row r="503" spans="9:17" s="233" customFormat="1" ht="49.2" thickBot="1">
      <c r="I503" s="92" t="s">
        <v>350</v>
      </c>
      <c r="J503" s="92" t="s">
        <v>72</v>
      </c>
      <c r="K503" s="92" t="s">
        <v>351</v>
      </c>
      <c r="L503" s="92" t="s">
        <v>3</v>
      </c>
      <c r="M503" s="231" t="s">
        <v>73</v>
      </c>
      <c r="N503" s="404" t="s">
        <v>871</v>
      </c>
      <c r="O503" s="404" t="s">
        <v>870</v>
      </c>
      <c r="P503" s="404" t="s">
        <v>872</v>
      </c>
      <c r="Q503" s="404" t="s">
        <v>903</v>
      </c>
    </row>
    <row r="504" spans="9:17" s="233" customFormat="1" ht="16.2">
      <c r="I504" s="272">
        <v>20000000</v>
      </c>
      <c r="J504" s="273"/>
      <c r="K504" s="273"/>
      <c r="L504" s="273"/>
      <c r="M504" s="274" t="s">
        <v>39</v>
      </c>
      <c r="N504" s="275"/>
      <c r="O504" s="275"/>
      <c r="P504" s="275"/>
      <c r="Q504" s="275"/>
    </row>
    <row r="505" spans="9:17" s="233" customFormat="1" ht="16.2">
      <c r="I505" s="248">
        <v>21000000</v>
      </c>
      <c r="J505" s="249"/>
      <c r="K505" s="249"/>
      <c r="L505" s="249"/>
      <c r="M505" s="250" t="s">
        <v>42</v>
      </c>
      <c r="N505" s="251"/>
      <c r="O505" s="251"/>
      <c r="P505" s="251"/>
      <c r="Q505" s="251"/>
    </row>
    <row r="506" spans="9:17" s="233" customFormat="1" ht="16.2">
      <c r="I506" s="248">
        <v>21010000</v>
      </c>
      <c r="J506" s="249"/>
      <c r="K506" s="249"/>
      <c r="L506" s="249"/>
      <c r="M506" s="250" t="s">
        <v>474</v>
      </c>
      <c r="N506" s="251"/>
      <c r="O506" s="251"/>
      <c r="P506" s="251"/>
      <c r="Q506" s="251"/>
    </row>
    <row r="507" spans="9:17" s="233" customFormat="1" ht="16.2">
      <c r="I507" s="252">
        <v>21010103</v>
      </c>
      <c r="J507" s="277" t="s">
        <v>15</v>
      </c>
      <c r="K507" s="254"/>
      <c r="L507" s="218">
        <v>31923000</v>
      </c>
      <c r="M507" s="255" t="s">
        <v>511</v>
      </c>
      <c r="N507" s="234"/>
      <c r="O507" s="235">
        <v>3592891.0710000005</v>
      </c>
      <c r="P507" s="234">
        <v>2994075.8925000005</v>
      </c>
      <c r="Q507" s="235">
        <v>3700677.8031300004</v>
      </c>
    </row>
    <row r="508" spans="9:17" s="233" customFormat="1" ht="16.2">
      <c r="I508" s="252">
        <v>21010104</v>
      </c>
      <c r="J508" s="277" t="s">
        <v>15</v>
      </c>
      <c r="K508" s="254"/>
      <c r="L508" s="218">
        <v>31923000</v>
      </c>
      <c r="M508" s="255" t="s">
        <v>512</v>
      </c>
      <c r="N508" s="234"/>
      <c r="O508" s="235">
        <v>10660731.681600001</v>
      </c>
      <c r="P508" s="234">
        <v>8883943.0680000018</v>
      </c>
      <c r="Q508" s="235">
        <v>10980553.632048002</v>
      </c>
    </row>
    <row r="509" spans="9:17" s="233" customFormat="1" ht="16.2">
      <c r="I509" s="252">
        <v>21010105</v>
      </c>
      <c r="J509" s="277" t="s">
        <v>15</v>
      </c>
      <c r="K509" s="254"/>
      <c r="L509" s="218">
        <v>31923000</v>
      </c>
      <c r="M509" s="255" t="s">
        <v>513</v>
      </c>
      <c r="N509" s="234"/>
      <c r="O509" s="235">
        <v>315714.58380000002</v>
      </c>
      <c r="P509" s="234">
        <v>263095.48650000006</v>
      </c>
      <c r="Q509" s="235">
        <v>325186.02131400001</v>
      </c>
    </row>
    <row r="510" spans="9:17" s="233" customFormat="1" ht="16.2">
      <c r="I510" s="252">
        <v>21010106</v>
      </c>
      <c r="J510" s="277" t="s">
        <v>15</v>
      </c>
      <c r="K510" s="254"/>
      <c r="L510" s="223"/>
      <c r="M510" s="255" t="s">
        <v>531</v>
      </c>
      <c r="N510" s="234"/>
      <c r="O510" s="235">
        <v>0</v>
      </c>
      <c r="P510" s="234">
        <v>0</v>
      </c>
      <c r="Q510" s="235">
        <v>0</v>
      </c>
    </row>
    <row r="511" spans="9:17" s="233" customFormat="1" ht="16.2">
      <c r="I511" s="276"/>
      <c r="J511" s="277" t="s">
        <v>15</v>
      </c>
      <c r="K511" s="254"/>
      <c r="L511" s="223"/>
      <c r="M511" s="88" t="s">
        <v>580</v>
      </c>
      <c r="N511" s="234"/>
      <c r="O511" s="256"/>
      <c r="P511" s="234">
        <v>0</v>
      </c>
      <c r="Q511" s="256">
        <v>14400000</v>
      </c>
    </row>
    <row r="512" spans="9:17" s="233" customFormat="1" ht="16.2">
      <c r="I512" s="248">
        <v>21020000</v>
      </c>
      <c r="J512" s="249"/>
      <c r="K512" s="249"/>
      <c r="L512" s="249"/>
      <c r="M512" s="250" t="s">
        <v>477</v>
      </c>
      <c r="N512" s="251"/>
      <c r="O512" s="251"/>
      <c r="P512" s="251"/>
      <c r="Q512" s="251"/>
    </row>
    <row r="513" spans="9:17" s="233" customFormat="1" ht="32.4">
      <c r="I513" s="248">
        <v>21020300</v>
      </c>
      <c r="J513" s="249"/>
      <c r="K513" s="249"/>
      <c r="L513" s="249"/>
      <c r="M513" s="250" t="s">
        <v>516</v>
      </c>
      <c r="N513" s="251"/>
      <c r="O513" s="251"/>
      <c r="P513" s="251"/>
      <c r="Q513" s="251"/>
    </row>
    <row r="514" spans="9:17" s="221" customFormat="1" ht="15.6">
      <c r="I514" s="252">
        <v>21020301</v>
      </c>
      <c r="J514" s="277" t="s">
        <v>15</v>
      </c>
      <c r="K514" s="254"/>
      <c r="L514" s="218">
        <v>31923000</v>
      </c>
      <c r="M514" s="88" t="s">
        <v>517</v>
      </c>
      <c r="N514" s="234"/>
      <c r="O514" s="235">
        <v>1165342.8748500003</v>
      </c>
      <c r="P514" s="234">
        <v>971119.06237500021</v>
      </c>
      <c r="Q514" s="235">
        <v>1200303.1610955002</v>
      </c>
    </row>
    <row r="515" spans="9:17" s="221" customFormat="1" ht="15.6">
      <c r="I515" s="252">
        <v>21020302</v>
      </c>
      <c r="J515" s="277" t="s">
        <v>15</v>
      </c>
      <c r="K515" s="254"/>
      <c r="L515" s="218">
        <v>31923000</v>
      </c>
      <c r="M515" s="88" t="s">
        <v>518</v>
      </c>
      <c r="N515" s="234"/>
      <c r="O515" s="235">
        <v>665910.21419999993</v>
      </c>
      <c r="P515" s="234">
        <v>554925.17849999992</v>
      </c>
      <c r="Q515" s="235">
        <v>685887.5206259999</v>
      </c>
    </row>
    <row r="516" spans="9:17" s="221" customFormat="1" ht="15.6">
      <c r="I516" s="252">
        <v>21020303</v>
      </c>
      <c r="J516" s="277" t="s">
        <v>15</v>
      </c>
      <c r="K516" s="254"/>
      <c r="L516" s="218">
        <v>31923000</v>
      </c>
      <c r="M516" s="88" t="s">
        <v>519</v>
      </c>
      <c r="N516" s="234"/>
      <c r="O516" s="235">
        <v>277357.55355000001</v>
      </c>
      <c r="P516" s="234">
        <v>231131.29462500001</v>
      </c>
      <c r="Q516" s="235">
        <v>285678.2801565</v>
      </c>
    </row>
    <row r="517" spans="9:17" s="221" customFormat="1" ht="15.6">
      <c r="I517" s="252">
        <v>21020304</v>
      </c>
      <c r="J517" s="277" t="s">
        <v>15</v>
      </c>
      <c r="K517" s="254"/>
      <c r="L517" s="218">
        <v>31923000</v>
      </c>
      <c r="M517" s="88" t="s">
        <v>480</v>
      </c>
      <c r="N517" s="234"/>
      <c r="O517" s="235">
        <v>41164.199999999997</v>
      </c>
      <c r="P517" s="234">
        <v>34303.5</v>
      </c>
      <c r="Q517" s="235">
        <v>42399.125999999997</v>
      </c>
    </row>
    <row r="518" spans="9:17" s="221" customFormat="1" ht="15.6">
      <c r="I518" s="252">
        <v>21020312</v>
      </c>
      <c r="J518" s="277" t="s">
        <v>15</v>
      </c>
      <c r="K518" s="254"/>
      <c r="L518" s="223"/>
      <c r="M518" s="88" t="s">
        <v>520</v>
      </c>
      <c r="N518" s="234"/>
      <c r="O518" s="235">
        <v>0</v>
      </c>
      <c r="P518" s="234">
        <v>0</v>
      </c>
      <c r="Q518" s="235">
        <v>0</v>
      </c>
    </row>
    <row r="519" spans="9:17" s="221" customFormat="1" ht="15.6">
      <c r="I519" s="252">
        <v>21020315</v>
      </c>
      <c r="J519" s="277" t="s">
        <v>15</v>
      </c>
      <c r="K519" s="254"/>
      <c r="L519" s="218">
        <v>31923000</v>
      </c>
      <c r="M519" s="88" t="s">
        <v>521</v>
      </c>
      <c r="N519" s="234"/>
      <c r="O519" s="235">
        <v>166477.55354999998</v>
      </c>
      <c r="P519" s="234">
        <v>138731.29462499998</v>
      </c>
      <c r="Q519" s="235">
        <v>171471.88015649997</v>
      </c>
    </row>
    <row r="520" spans="9:17" s="221" customFormat="1" ht="15.6">
      <c r="I520" s="252">
        <v>21020314</v>
      </c>
      <c r="J520" s="277" t="s">
        <v>15</v>
      </c>
      <c r="K520" s="254"/>
      <c r="L520" s="223"/>
      <c r="M520" s="88" t="s">
        <v>601</v>
      </c>
      <c r="N520" s="234"/>
      <c r="O520" s="235">
        <v>317923.17480000004</v>
      </c>
      <c r="P520" s="234">
        <v>264935.97900000005</v>
      </c>
      <c r="Q520" s="235">
        <v>327460.87004400004</v>
      </c>
    </row>
    <row r="521" spans="9:17" s="221" customFormat="1" ht="15.6">
      <c r="I521" s="252">
        <v>21020305</v>
      </c>
      <c r="J521" s="277" t="s">
        <v>15</v>
      </c>
      <c r="K521" s="254"/>
      <c r="L521" s="223"/>
      <c r="M521" s="88" t="s">
        <v>602</v>
      </c>
      <c r="N521" s="234"/>
      <c r="O521" s="235">
        <v>0</v>
      </c>
      <c r="P521" s="234">
        <v>0</v>
      </c>
      <c r="Q521" s="235">
        <v>0</v>
      </c>
    </row>
    <row r="522" spans="9:17" s="221" customFormat="1" ht="15.6">
      <c r="I522" s="252">
        <v>21020306</v>
      </c>
      <c r="J522" s="277" t="s">
        <v>15</v>
      </c>
      <c r="K522" s="254"/>
      <c r="L522" s="223"/>
      <c r="M522" s="88" t="s">
        <v>603</v>
      </c>
      <c r="N522" s="234"/>
      <c r="O522" s="235">
        <v>8316</v>
      </c>
      <c r="P522" s="234">
        <v>6930</v>
      </c>
      <c r="Q522" s="235">
        <v>8565.48</v>
      </c>
    </row>
    <row r="523" spans="9:17" s="221" customFormat="1" ht="16.2">
      <c r="I523" s="248">
        <v>21020400</v>
      </c>
      <c r="J523" s="249"/>
      <c r="K523" s="249"/>
      <c r="L523" s="249"/>
      <c r="M523" s="250" t="s">
        <v>532</v>
      </c>
      <c r="N523" s="251"/>
      <c r="O523" s="251"/>
      <c r="P523" s="251"/>
      <c r="Q523" s="251"/>
    </row>
    <row r="524" spans="9:17" s="221" customFormat="1" ht="15.6">
      <c r="I524" s="252">
        <v>21020401</v>
      </c>
      <c r="J524" s="277" t="s">
        <v>15</v>
      </c>
      <c r="K524" s="254"/>
      <c r="L524" s="218">
        <v>31923000</v>
      </c>
      <c r="M524" s="88" t="s">
        <v>517</v>
      </c>
      <c r="N524" s="234"/>
      <c r="O524" s="235">
        <v>3588768.94992</v>
      </c>
      <c r="P524" s="234">
        <v>2990640.7916000001</v>
      </c>
      <c r="Q524" s="235">
        <v>3696432.0184176001</v>
      </c>
    </row>
    <row r="525" spans="9:17" s="221" customFormat="1" ht="15.6">
      <c r="I525" s="252">
        <v>21020402</v>
      </c>
      <c r="J525" s="277" t="s">
        <v>15</v>
      </c>
      <c r="K525" s="254"/>
      <c r="L525" s="218">
        <v>31923000</v>
      </c>
      <c r="M525" s="88" t="s">
        <v>518</v>
      </c>
      <c r="N525" s="234"/>
      <c r="O525" s="235">
        <v>2050725.11424</v>
      </c>
      <c r="P525" s="234">
        <v>1708937.5952000001</v>
      </c>
      <c r="Q525" s="235">
        <v>2112246.8676672</v>
      </c>
    </row>
    <row r="526" spans="9:17" s="221" customFormat="1" ht="15.6">
      <c r="I526" s="252">
        <v>21020403</v>
      </c>
      <c r="J526" s="277" t="s">
        <v>15</v>
      </c>
      <c r="K526" s="254"/>
      <c r="L526" s="218">
        <v>31923000</v>
      </c>
      <c r="M526" s="88" t="s">
        <v>519</v>
      </c>
      <c r="N526" s="234"/>
      <c r="O526" s="235">
        <v>1122521.27856</v>
      </c>
      <c r="P526" s="234">
        <v>935434.39879999997</v>
      </c>
      <c r="Q526" s="235">
        <v>1156196.9169168</v>
      </c>
    </row>
    <row r="527" spans="9:17" s="221" customFormat="1" ht="15.6">
      <c r="I527" s="252">
        <v>21020404</v>
      </c>
      <c r="J527" s="277" t="s">
        <v>15</v>
      </c>
      <c r="K527" s="254"/>
      <c r="L527" s="218">
        <v>31923000</v>
      </c>
      <c r="M527" s="88" t="s">
        <v>480</v>
      </c>
      <c r="N527" s="234"/>
      <c r="O527" s="235">
        <v>196020</v>
      </c>
      <c r="P527" s="234">
        <v>163350</v>
      </c>
      <c r="Q527" s="235">
        <v>201900.6</v>
      </c>
    </row>
    <row r="528" spans="9:17" s="221" customFormat="1" ht="15.6">
      <c r="I528" s="252">
        <v>21020412</v>
      </c>
      <c r="J528" s="277" t="s">
        <v>15</v>
      </c>
      <c r="K528" s="254"/>
      <c r="L528" s="223"/>
      <c r="M528" s="88" t="s">
        <v>520</v>
      </c>
      <c r="N528" s="234"/>
      <c r="O528" s="235">
        <v>0</v>
      </c>
      <c r="P528" s="234">
        <v>0</v>
      </c>
      <c r="Q528" s="235">
        <v>0</v>
      </c>
    </row>
    <row r="529" spans="9:17" s="221" customFormat="1" ht="15.6">
      <c r="I529" s="252">
        <v>21020415</v>
      </c>
      <c r="J529" s="277" t="s">
        <v>15</v>
      </c>
      <c r="K529" s="254"/>
      <c r="L529" s="218">
        <v>31923000</v>
      </c>
      <c r="M529" s="88" t="s">
        <v>521</v>
      </c>
      <c r="N529" s="234"/>
      <c r="O529" s="235">
        <v>512681.27856000001</v>
      </c>
      <c r="P529" s="234">
        <v>427234.39880000002</v>
      </c>
      <c r="Q529" s="235">
        <v>528061.71691680001</v>
      </c>
    </row>
    <row r="530" spans="9:17" s="221" customFormat="1" ht="16.2">
      <c r="I530" s="248">
        <v>21020500</v>
      </c>
      <c r="J530" s="249"/>
      <c r="K530" s="249"/>
      <c r="L530" s="249"/>
      <c r="M530" s="250" t="s">
        <v>533</v>
      </c>
      <c r="N530" s="251"/>
      <c r="O530" s="251"/>
      <c r="P530" s="251"/>
      <c r="Q530" s="251"/>
    </row>
    <row r="531" spans="9:17" s="221" customFormat="1" ht="15.6">
      <c r="I531" s="252">
        <v>21020501</v>
      </c>
      <c r="J531" s="277" t="s">
        <v>15</v>
      </c>
      <c r="K531" s="254"/>
      <c r="L531" s="218">
        <v>31923000</v>
      </c>
      <c r="M531" s="88" t="s">
        <v>517</v>
      </c>
      <c r="N531" s="234"/>
      <c r="O531" s="235">
        <v>51728.814060000004</v>
      </c>
      <c r="P531" s="234">
        <v>43107.345050000004</v>
      </c>
      <c r="Q531" s="235">
        <v>53280.678481800001</v>
      </c>
    </row>
    <row r="532" spans="9:17" s="221" customFormat="1" ht="15.6">
      <c r="I532" s="309">
        <v>21020502</v>
      </c>
      <c r="J532" s="277" t="s">
        <v>15</v>
      </c>
      <c r="K532" s="260"/>
      <c r="L532" s="218">
        <v>31923000</v>
      </c>
      <c r="M532" s="88" t="s">
        <v>518</v>
      </c>
      <c r="N532" s="234"/>
      <c r="O532" s="235">
        <v>29559.322320000007</v>
      </c>
      <c r="P532" s="234">
        <v>24632.768600000007</v>
      </c>
      <c r="Q532" s="235">
        <v>30446.101989600007</v>
      </c>
    </row>
    <row r="533" spans="9:17" s="221" customFormat="1" ht="15.6">
      <c r="I533" s="309">
        <v>21020503</v>
      </c>
      <c r="J533" s="277" t="s">
        <v>15</v>
      </c>
      <c r="K533" s="260"/>
      <c r="L533" s="218">
        <v>31923000</v>
      </c>
      <c r="M533" s="88" t="s">
        <v>519</v>
      </c>
      <c r="N533" s="234"/>
      <c r="O533" s="235">
        <v>85937.803379999998</v>
      </c>
      <c r="P533" s="234">
        <v>71614.836150000003</v>
      </c>
      <c r="Q533" s="235">
        <v>88515.937481400004</v>
      </c>
    </row>
    <row r="534" spans="9:17" s="221" customFormat="1" ht="15.6">
      <c r="I534" s="309">
        <v>21020504</v>
      </c>
      <c r="J534" s="277" t="s">
        <v>15</v>
      </c>
      <c r="K534" s="260"/>
      <c r="L534" s="218">
        <v>31923000</v>
      </c>
      <c r="M534" s="88" t="s">
        <v>480</v>
      </c>
      <c r="N534" s="234"/>
      <c r="O534" s="235">
        <v>5940</v>
      </c>
      <c r="P534" s="234">
        <v>4950</v>
      </c>
      <c r="Q534" s="235">
        <v>6118.2</v>
      </c>
    </row>
    <row r="535" spans="9:17" s="221" customFormat="1" ht="15.6">
      <c r="I535" s="309">
        <v>21020512</v>
      </c>
      <c r="J535" s="277" t="s">
        <v>15</v>
      </c>
      <c r="K535" s="260"/>
      <c r="L535" s="223"/>
      <c r="M535" s="88" t="s">
        <v>520</v>
      </c>
      <c r="N535" s="234"/>
      <c r="O535" s="235">
        <v>0</v>
      </c>
      <c r="P535" s="234">
        <v>0</v>
      </c>
      <c r="Q535" s="235">
        <v>0</v>
      </c>
    </row>
    <row r="536" spans="9:17" s="221" customFormat="1" ht="15.6">
      <c r="I536" s="309">
        <v>21020515</v>
      </c>
      <c r="J536" s="277" t="s">
        <v>15</v>
      </c>
      <c r="K536" s="260"/>
      <c r="L536" s="218">
        <v>31923000</v>
      </c>
      <c r="M536" s="88" t="s">
        <v>521</v>
      </c>
      <c r="N536" s="234"/>
      <c r="O536" s="235">
        <v>7389.8305800000016</v>
      </c>
      <c r="P536" s="234">
        <v>6158.1921500000017</v>
      </c>
      <c r="Q536" s="235">
        <v>7611.5254974000018</v>
      </c>
    </row>
    <row r="537" spans="9:17" s="221" customFormat="1" ht="16.2">
      <c r="I537" s="257">
        <v>21020600</v>
      </c>
      <c r="J537" s="258"/>
      <c r="K537" s="258"/>
      <c r="L537" s="258"/>
      <c r="M537" s="250" t="s">
        <v>488</v>
      </c>
      <c r="N537" s="251">
        <f>SUM(N538)</f>
        <v>0</v>
      </c>
      <c r="O537" s="251">
        <f>SUM(O538)</f>
        <v>0</v>
      </c>
      <c r="P537" s="251">
        <v>0</v>
      </c>
      <c r="Q537" s="251">
        <v>0</v>
      </c>
    </row>
    <row r="538" spans="9:17" s="221" customFormat="1" ht="15.6">
      <c r="I538" s="309">
        <v>21020605</v>
      </c>
      <c r="J538" s="277" t="s">
        <v>15</v>
      </c>
      <c r="K538" s="260"/>
      <c r="L538" s="223"/>
      <c r="M538" s="255" t="s">
        <v>582</v>
      </c>
      <c r="N538" s="234"/>
      <c r="O538" s="235"/>
      <c r="P538" s="234">
        <v>0</v>
      </c>
      <c r="Q538" s="235">
        <v>0</v>
      </c>
    </row>
    <row r="539" spans="9:17" s="221" customFormat="1" ht="16.2">
      <c r="I539" s="94">
        <v>21030100</v>
      </c>
      <c r="J539" s="263"/>
      <c r="K539" s="263"/>
      <c r="L539" s="263"/>
      <c r="M539" s="266" t="s">
        <v>604</v>
      </c>
      <c r="N539" s="234"/>
      <c r="O539" s="235"/>
      <c r="P539" s="234">
        <v>0</v>
      </c>
      <c r="Q539" s="235">
        <v>0</v>
      </c>
    </row>
    <row r="540" spans="9:17" s="221" customFormat="1" ht="15.6">
      <c r="I540" s="222">
        <v>21030101</v>
      </c>
      <c r="J540" s="277" t="s">
        <v>15</v>
      </c>
      <c r="K540" s="223"/>
      <c r="L540" s="218">
        <v>31923000</v>
      </c>
      <c r="M540" s="88" t="s">
        <v>605</v>
      </c>
      <c r="N540" s="234"/>
      <c r="O540" s="235">
        <v>50000000</v>
      </c>
      <c r="P540" s="234">
        <v>41666666.666666664</v>
      </c>
      <c r="Q540" s="235">
        <v>51500000</v>
      </c>
    </row>
    <row r="541" spans="9:17" s="221" customFormat="1" ht="16.2">
      <c r="I541" s="94">
        <v>22020000</v>
      </c>
      <c r="J541" s="263"/>
      <c r="K541" s="263"/>
      <c r="L541" s="263"/>
      <c r="M541" s="266" t="s">
        <v>490</v>
      </c>
      <c r="N541" s="251"/>
      <c r="O541" s="251"/>
      <c r="P541" s="251"/>
      <c r="Q541" s="251"/>
    </row>
    <row r="542" spans="9:17" s="221" customFormat="1" ht="16.2">
      <c r="I542" s="94">
        <v>22020100</v>
      </c>
      <c r="J542" s="263"/>
      <c r="K542" s="263"/>
      <c r="L542" s="263"/>
      <c r="M542" s="266" t="s">
        <v>547</v>
      </c>
      <c r="N542" s="234"/>
      <c r="O542" s="235"/>
      <c r="P542" s="234"/>
      <c r="Q542" s="235"/>
    </row>
    <row r="543" spans="9:17" s="233" customFormat="1" ht="16.2">
      <c r="I543" s="222">
        <v>22020102</v>
      </c>
      <c r="J543" s="277" t="s">
        <v>11</v>
      </c>
      <c r="K543" s="223"/>
      <c r="L543" s="218">
        <v>31923000</v>
      </c>
      <c r="M543" s="262" t="s">
        <v>492</v>
      </c>
      <c r="N543" s="234"/>
      <c r="O543" s="235">
        <v>300000</v>
      </c>
      <c r="P543" s="234"/>
      <c r="Q543" s="235">
        <v>300000</v>
      </c>
    </row>
    <row r="544" spans="9:17" s="221" customFormat="1" ht="16.2">
      <c r="I544" s="94">
        <v>22020300</v>
      </c>
      <c r="J544" s="263"/>
      <c r="K544" s="263"/>
      <c r="L544" s="263"/>
      <c r="M544" s="264" t="s">
        <v>536</v>
      </c>
      <c r="N544" s="251"/>
      <c r="O544" s="265"/>
      <c r="P544" s="251"/>
      <c r="Q544" s="265"/>
    </row>
    <row r="545" spans="9:17" s="221" customFormat="1" ht="15.6">
      <c r="I545" s="222">
        <v>22020301</v>
      </c>
      <c r="J545" s="277" t="s">
        <v>15</v>
      </c>
      <c r="K545" s="223"/>
      <c r="L545" s="223"/>
      <c r="M545" s="262" t="s">
        <v>606</v>
      </c>
      <c r="N545" s="234">
        <v>985000</v>
      </c>
      <c r="O545" s="235">
        <v>3500000</v>
      </c>
      <c r="P545" s="234"/>
      <c r="Q545" s="235">
        <v>3500000</v>
      </c>
    </row>
    <row r="546" spans="9:17" s="221" customFormat="1" ht="16.2">
      <c r="I546" s="94">
        <v>22020400</v>
      </c>
      <c r="J546" s="263"/>
      <c r="K546" s="263"/>
      <c r="L546" s="263"/>
      <c r="M546" s="266" t="s">
        <v>607</v>
      </c>
      <c r="N546" s="234"/>
      <c r="O546" s="235"/>
      <c r="P546" s="234"/>
      <c r="Q546" s="235"/>
    </row>
    <row r="547" spans="9:17" s="221" customFormat="1" ht="15.6">
      <c r="I547" s="222">
        <v>22020406</v>
      </c>
      <c r="J547" s="277" t="s">
        <v>15</v>
      </c>
      <c r="K547" s="223"/>
      <c r="L547" s="218">
        <v>31923000</v>
      </c>
      <c r="M547" s="262" t="s">
        <v>608</v>
      </c>
      <c r="N547" s="234">
        <v>354653.72</v>
      </c>
      <c r="O547" s="235">
        <v>1500000</v>
      </c>
      <c r="P547" s="234"/>
      <c r="Q547" s="235">
        <v>1500000</v>
      </c>
    </row>
    <row r="548" spans="9:17" s="221" customFormat="1" ht="16.2">
      <c r="I548" s="94">
        <v>22020500</v>
      </c>
      <c r="J548" s="277"/>
      <c r="K548" s="263"/>
      <c r="L548" s="263"/>
      <c r="M548" s="266" t="s">
        <v>497</v>
      </c>
      <c r="N548" s="234"/>
      <c r="O548" s="235"/>
      <c r="P548" s="234"/>
      <c r="Q548" s="235"/>
    </row>
    <row r="549" spans="9:17" s="221" customFormat="1" ht="15.6">
      <c r="I549" s="222">
        <v>22020503</v>
      </c>
      <c r="J549" s="277" t="s">
        <v>15</v>
      </c>
      <c r="K549" s="223"/>
      <c r="L549" s="218">
        <v>31923000</v>
      </c>
      <c r="M549" s="262" t="s">
        <v>588</v>
      </c>
      <c r="N549" s="234"/>
      <c r="O549" s="235"/>
      <c r="P549" s="234"/>
      <c r="Q549" s="235"/>
    </row>
    <row r="550" spans="9:17" s="221" customFormat="1" ht="16.2">
      <c r="I550" s="94">
        <v>22020900</v>
      </c>
      <c r="J550" s="263"/>
      <c r="K550" s="263"/>
      <c r="L550" s="263"/>
      <c r="M550" s="266" t="s">
        <v>609</v>
      </c>
      <c r="N550" s="234"/>
      <c r="O550" s="235"/>
      <c r="P550" s="234"/>
      <c r="Q550" s="235"/>
    </row>
    <row r="551" spans="9:17" s="221" customFormat="1" ht="15.6">
      <c r="I551" s="222">
        <v>22020901</v>
      </c>
      <c r="J551" s="277" t="s">
        <v>15</v>
      </c>
      <c r="K551" s="223"/>
      <c r="L551" s="218">
        <v>31923000</v>
      </c>
      <c r="M551" s="88" t="s">
        <v>610</v>
      </c>
      <c r="N551" s="234">
        <v>15381.13</v>
      </c>
      <c r="O551" s="235">
        <v>1500000</v>
      </c>
      <c r="P551" s="234"/>
      <c r="Q551" s="235">
        <v>1500000</v>
      </c>
    </row>
    <row r="552" spans="9:17" s="221" customFormat="1" ht="15.6">
      <c r="I552" s="222">
        <v>22020902</v>
      </c>
      <c r="J552" s="277" t="s">
        <v>15</v>
      </c>
      <c r="K552" s="223"/>
      <c r="L552" s="223"/>
      <c r="M552" s="88" t="s">
        <v>611</v>
      </c>
      <c r="N552" s="234"/>
      <c r="O552" s="235">
        <v>2500000</v>
      </c>
      <c r="P552" s="234"/>
      <c r="Q552" s="235">
        <v>2500000</v>
      </c>
    </row>
    <row r="553" spans="9:17" s="221" customFormat="1" ht="32.4">
      <c r="I553" s="94">
        <v>22021000</v>
      </c>
      <c r="J553" s="263"/>
      <c r="K553" s="263"/>
      <c r="L553" s="263"/>
      <c r="M553" s="266" t="s">
        <v>504</v>
      </c>
      <c r="N553" s="234"/>
      <c r="O553" s="235"/>
      <c r="P553" s="234"/>
      <c r="Q553" s="235"/>
    </row>
    <row r="554" spans="9:17" s="221" customFormat="1" ht="15.6">
      <c r="I554" s="222">
        <v>22021017</v>
      </c>
      <c r="J554" s="277" t="s">
        <v>15</v>
      </c>
      <c r="K554" s="223"/>
      <c r="L554" s="218">
        <v>31923000</v>
      </c>
      <c r="M554" s="88" t="s">
        <v>598</v>
      </c>
      <c r="N554" s="234">
        <v>2529333</v>
      </c>
      <c r="O554" s="235">
        <v>5000000</v>
      </c>
      <c r="P554" s="234"/>
      <c r="Q554" s="235">
        <v>5000000</v>
      </c>
    </row>
    <row r="555" spans="9:17" s="221" customFormat="1" ht="16.2">
      <c r="I555" s="94"/>
      <c r="J555" s="263"/>
      <c r="K555" s="263"/>
      <c r="L555" s="263"/>
      <c r="M555" s="267" t="s">
        <v>42</v>
      </c>
      <c r="N555" s="251">
        <f>SUM(N507:N540)</f>
        <v>0</v>
      </c>
      <c r="O555" s="251">
        <f t="shared" ref="O555:Q555" si="54">SUM(O507:O540)</f>
        <v>74863101.298969999</v>
      </c>
      <c r="P555" s="251">
        <f t="shared" si="54"/>
        <v>62385917.749141663</v>
      </c>
      <c r="Q555" s="251">
        <f t="shared" si="54"/>
        <v>91508994.337939113</v>
      </c>
    </row>
    <row r="556" spans="9:17" s="221" customFormat="1" ht="16.8" thickBot="1">
      <c r="I556" s="93"/>
      <c r="J556" s="241"/>
      <c r="K556" s="241"/>
      <c r="L556" s="241"/>
      <c r="M556" s="242" t="s">
        <v>490</v>
      </c>
      <c r="N556" s="268">
        <f>SUM(N545:N554)</f>
        <v>3884367.8499999996</v>
      </c>
      <c r="O556" s="268">
        <f t="shared" ref="O556:Q556" si="55">SUM(O545:O554)</f>
        <v>14000000</v>
      </c>
      <c r="P556" s="268">
        <f t="shared" si="55"/>
        <v>0</v>
      </c>
      <c r="Q556" s="268">
        <f t="shared" si="55"/>
        <v>14000000</v>
      </c>
    </row>
    <row r="557" spans="9:17" s="221" customFormat="1" ht="16.8" thickBot="1">
      <c r="I557" s="269"/>
      <c r="J557" s="270"/>
      <c r="K557" s="270"/>
      <c r="L557" s="270"/>
      <c r="M557" s="269" t="s">
        <v>46</v>
      </c>
      <c r="N557" s="271">
        <f>N555+N556</f>
        <v>3884367.8499999996</v>
      </c>
      <c r="O557" s="271">
        <f t="shared" ref="O557:Q557" si="56">O555+O556</f>
        <v>88863101.298969999</v>
      </c>
      <c r="P557" s="271">
        <f t="shared" si="56"/>
        <v>62385917.749141663</v>
      </c>
      <c r="Q557" s="271">
        <f t="shared" si="56"/>
        <v>105508994.33793911</v>
      </c>
    </row>
    <row r="558" spans="9:17" ht="34.799999999999997">
      <c r="I558" s="588" t="s">
        <v>809</v>
      </c>
      <c r="J558" s="589"/>
      <c r="K558" s="589"/>
      <c r="L558" s="589"/>
      <c r="M558" s="589"/>
      <c r="N558" s="589"/>
      <c r="O558" s="589"/>
      <c r="P558" s="589"/>
      <c r="Q558" s="590"/>
    </row>
    <row r="559" spans="9:17" ht="24.6">
      <c r="I559" s="578" t="s">
        <v>0</v>
      </c>
      <c r="J559" s="579"/>
      <c r="K559" s="579"/>
      <c r="L559" s="579"/>
      <c r="M559" s="579"/>
      <c r="N559" s="579"/>
      <c r="O559" s="579"/>
      <c r="P559" s="579"/>
      <c r="Q559" s="580"/>
    </row>
    <row r="560" spans="9:17" ht="25.5" customHeight="1">
      <c r="I560" s="578" t="s">
        <v>902</v>
      </c>
      <c r="J560" s="579"/>
      <c r="K560" s="579"/>
      <c r="L560" s="579"/>
      <c r="M560" s="579"/>
      <c r="N560" s="579"/>
      <c r="O560" s="579"/>
      <c r="P560" s="579"/>
      <c r="Q560" s="580"/>
    </row>
    <row r="561" spans="9:17" ht="25.2" thickBot="1">
      <c r="I561" s="631" t="s">
        <v>454</v>
      </c>
      <c r="J561" s="632"/>
      <c r="K561" s="632"/>
      <c r="L561" s="632"/>
      <c r="M561" s="632"/>
      <c r="N561" s="632"/>
      <c r="O561" s="632"/>
      <c r="P561" s="632"/>
      <c r="Q561" s="633"/>
    </row>
    <row r="562" spans="9:17" ht="22.8" thickBot="1">
      <c r="I562" s="606" t="s">
        <v>612</v>
      </c>
      <c r="J562" s="607"/>
      <c r="K562" s="607"/>
      <c r="L562" s="607"/>
      <c r="M562" s="607"/>
      <c r="N562" s="607"/>
      <c r="O562" s="607"/>
      <c r="P562" s="607"/>
      <c r="Q562" s="608"/>
    </row>
    <row r="563" spans="9:17" s="221" customFormat="1" ht="49.2" thickBot="1">
      <c r="I563" s="92" t="s">
        <v>350</v>
      </c>
      <c r="J563" s="92" t="s">
        <v>72</v>
      </c>
      <c r="K563" s="92" t="s">
        <v>351</v>
      </c>
      <c r="L563" s="92" t="s">
        <v>3</v>
      </c>
      <c r="M563" s="231" t="s">
        <v>73</v>
      </c>
      <c r="N563" s="404" t="s">
        <v>871</v>
      </c>
      <c r="O563" s="404" t="s">
        <v>870</v>
      </c>
      <c r="P563" s="404" t="s">
        <v>872</v>
      </c>
      <c r="Q563" s="404" t="s">
        <v>903</v>
      </c>
    </row>
    <row r="564" spans="9:17" s="221" customFormat="1" ht="16.2">
      <c r="I564" s="272">
        <v>20000000</v>
      </c>
      <c r="J564" s="273"/>
      <c r="K564" s="273"/>
      <c r="L564" s="273"/>
      <c r="M564" s="274" t="s">
        <v>39</v>
      </c>
      <c r="N564" s="275"/>
      <c r="O564" s="275"/>
      <c r="P564" s="275"/>
      <c r="Q564" s="275"/>
    </row>
    <row r="565" spans="9:17" s="221" customFormat="1" ht="16.2">
      <c r="I565" s="248">
        <v>21000000</v>
      </c>
      <c r="J565" s="249"/>
      <c r="K565" s="249"/>
      <c r="L565" s="249"/>
      <c r="M565" s="250" t="s">
        <v>42</v>
      </c>
      <c r="N565" s="251"/>
      <c r="O565" s="251"/>
      <c r="P565" s="251"/>
      <c r="Q565" s="251"/>
    </row>
    <row r="566" spans="9:17" s="221" customFormat="1" ht="16.2">
      <c r="I566" s="248">
        <v>21010000</v>
      </c>
      <c r="J566" s="249"/>
      <c r="K566" s="249"/>
      <c r="L566" s="249"/>
      <c r="M566" s="250" t="s">
        <v>474</v>
      </c>
      <c r="N566" s="251"/>
      <c r="O566" s="251"/>
      <c r="P566" s="251"/>
      <c r="Q566" s="251"/>
    </row>
    <row r="567" spans="9:17" s="221" customFormat="1" ht="15.6">
      <c r="I567" s="252">
        <v>21010103</v>
      </c>
      <c r="J567" s="277" t="s">
        <v>15</v>
      </c>
      <c r="K567" s="254"/>
      <c r="L567" s="218">
        <v>31923000</v>
      </c>
      <c r="M567" s="255" t="s">
        <v>511</v>
      </c>
      <c r="N567" s="234"/>
      <c r="O567" s="235"/>
      <c r="P567" s="234">
        <v>0</v>
      </c>
      <c r="Q567" s="235">
        <v>0</v>
      </c>
    </row>
    <row r="568" spans="9:17" s="221" customFormat="1" ht="15.6">
      <c r="I568" s="252">
        <v>21010104</v>
      </c>
      <c r="J568" s="277" t="s">
        <v>15</v>
      </c>
      <c r="K568" s="254"/>
      <c r="L568" s="218">
        <v>31923000</v>
      </c>
      <c r="M568" s="255" t="s">
        <v>512</v>
      </c>
      <c r="N568" s="234"/>
      <c r="O568" s="235">
        <v>560601.66359999997</v>
      </c>
      <c r="P568" s="234">
        <v>467168.05300000001</v>
      </c>
      <c r="Q568" s="235">
        <v>577419.71350800002</v>
      </c>
    </row>
    <row r="569" spans="9:17" s="221" customFormat="1" ht="15.6">
      <c r="I569" s="252">
        <v>21010105</v>
      </c>
      <c r="J569" s="277" t="s">
        <v>15</v>
      </c>
      <c r="K569" s="254"/>
      <c r="L569" s="223"/>
      <c r="M569" s="255" t="s">
        <v>513</v>
      </c>
      <c r="N569" s="234"/>
      <c r="O569" s="235">
        <v>754774.42920000001</v>
      </c>
      <c r="P569" s="234">
        <v>628978.69099999999</v>
      </c>
      <c r="Q569" s="235">
        <v>777417.66207600001</v>
      </c>
    </row>
    <row r="570" spans="9:17" s="221" customFormat="1" ht="15.6">
      <c r="I570" s="252">
        <v>21010106</v>
      </c>
      <c r="J570" s="277" t="s">
        <v>15</v>
      </c>
      <c r="K570" s="254"/>
      <c r="L570" s="223"/>
      <c r="M570" s="255" t="s">
        <v>531</v>
      </c>
      <c r="N570" s="234"/>
      <c r="O570" s="235"/>
      <c r="P570" s="234">
        <v>0</v>
      </c>
      <c r="Q570" s="235">
        <v>0</v>
      </c>
    </row>
    <row r="571" spans="9:17" s="221" customFormat="1" ht="15.6">
      <c r="I571" s="276"/>
      <c r="J571" s="277" t="s">
        <v>15</v>
      </c>
      <c r="K571" s="254"/>
      <c r="L571" s="218">
        <v>31923000</v>
      </c>
      <c r="M571" s="88" t="s">
        <v>580</v>
      </c>
      <c r="N571" s="234"/>
      <c r="O571" s="323"/>
      <c r="P571" s="234">
        <v>0</v>
      </c>
      <c r="Q571" s="323">
        <v>2400000</v>
      </c>
    </row>
    <row r="572" spans="9:17" s="221" customFormat="1" ht="32.4">
      <c r="I572" s="248">
        <v>21020300</v>
      </c>
      <c r="J572" s="249"/>
      <c r="K572" s="249"/>
      <c r="L572" s="249"/>
      <c r="M572" s="250" t="s">
        <v>516</v>
      </c>
      <c r="N572" s="251"/>
      <c r="O572" s="251"/>
      <c r="P572" s="251"/>
      <c r="Q572" s="251"/>
    </row>
    <row r="573" spans="9:17" s="221" customFormat="1" ht="15.6">
      <c r="I573" s="252">
        <v>21020301</v>
      </c>
      <c r="J573" s="277" t="s">
        <v>15</v>
      </c>
      <c r="K573" s="254"/>
      <c r="L573" s="218">
        <v>31923000</v>
      </c>
      <c r="M573" s="88" t="s">
        <v>517</v>
      </c>
      <c r="N573" s="234"/>
      <c r="O573" s="235"/>
      <c r="P573" s="234">
        <v>0</v>
      </c>
      <c r="Q573" s="235">
        <v>0</v>
      </c>
    </row>
    <row r="574" spans="9:17" s="221" customFormat="1" ht="15.6">
      <c r="I574" s="252">
        <v>21020302</v>
      </c>
      <c r="J574" s="277" t="s">
        <v>15</v>
      </c>
      <c r="K574" s="254"/>
      <c r="L574" s="218">
        <v>31923000</v>
      </c>
      <c r="M574" s="88" t="s">
        <v>518</v>
      </c>
      <c r="N574" s="234"/>
      <c r="O574" s="235"/>
      <c r="P574" s="234">
        <v>0</v>
      </c>
      <c r="Q574" s="235">
        <v>0</v>
      </c>
    </row>
    <row r="575" spans="9:17" s="221" customFormat="1" ht="15.6">
      <c r="I575" s="252">
        <v>21020303</v>
      </c>
      <c r="J575" s="277" t="s">
        <v>15</v>
      </c>
      <c r="K575" s="254"/>
      <c r="L575" s="218">
        <v>31923000</v>
      </c>
      <c r="M575" s="88" t="s">
        <v>519</v>
      </c>
      <c r="N575" s="234"/>
      <c r="O575" s="235"/>
      <c r="P575" s="234">
        <v>0</v>
      </c>
      <c r="Q575" s="235">
        <v>0</v>
      </c>
    </row>
    <row r="576" spans="9:17" s="221" customFormat="1" ht="15.6">
      <c r="I576" s="252">
        <v>21020304</v>
      </c>
      <c r="J576" s="277" t="s">
        <v>15</v>
      </c>
      <c r="K576" s="254"/>
      <c r="L576" s="218">
        <v>31923000</v>
      </c>
      <c r="M576" s="88" t="s">
        <v>480</v>
      </c>
      <c r="N576" s="234"/>
      <c r="O576" s="235"/>
      <c r="P576" s="234">
        <v>0</v>
      </c>
      <c r="Q576" s="235">
        <v>0</v>
      </c>
    </row>
    <row r="577" spans="9:17" s="221" customFormat="1" ht="15.6">
      <c r="I577" s="252">
        <v>21020312</v>
      </c>
      <c r="J577" s="277" t="s">
        <v>15</v>
      </c>
      <c r="K577" s="254"/>
      <c r="L577" s="223"/>
      <c r="M577" s="88" t="s">
        <v>520</v>
      </c>
      <c r="N577" s="234"/>
      <c r="O577" s="235"/>
      <c r="P577" s="234">
        <v>0</v>
      </c>
      <c r="Q577" s="235">
        <v>0</v>
      </c>
    </row>
    <row r="578" spans="9:17" s="221" customFormat="1" ht="15.6">
      <c r="I578" s="252">
        <v>21020315</v>
      </c>
      <c r="J578" s="277" t="s">
        <v>15</v>
      </c>
      <c r="K578" s="254"/>
      <c r="L578" s="218">
        <v>31923000</v>
      </c>
      <c r="M578" s="88" t="s">
        <v>521</v>
      </c>
      <c r="N578" s="234"/>
      <c r="O578" s="235"/>
      <c r="P578" s="234">
        <v>0</v>
      </c>
      <c r="Q578" s="235">
        <v>0</v>
      </c>
    </row>
    <row r="579" spans="9:17" s="221" customFormat="1" ht="15.6">
      <c r="I579" s="252">
        <v>21020314</v>
      </c>
      <c r="J579" s="277" t="s">
        <v>15</v>
      </c>
      <c r="K579" s="254"/>
      <c r="L579" s="223"/>
      <c r="M579" s="88" t="s">
        <v>601</v>
      </c>
      <c r="N579" s="234"/>
      <c r="O579" s="235"/>
      <c r="P579" s="234">
        <v>0</v>
      </c>
      <c r="Q579" s="235">
        <v>0</v>
      </c>
    </row>
    <row r="580" spans="9:17" s="221" customFormat="1" ht="15.6">
      <c r="I580" s="252">
        <v>21020305</v>
      </c>
      <c r="J580" s="277" t="s">
        <v>15</v>
      </c>
      <c r="K580" s="254"/>
      <c r="L580" s="223"/>
      <c r="M580" s="88" t="s">
        <v>602</v>
      </c>
      <c r="N580" s="234"/>
      <c r="O580" s="235"/>
      <c r="P580" s="234">
        <v>0</v>
      </c>
      <c r="Q580" s="235">
        <v>0</v>
      </c>
    </row>
    <row r="581" spans="9:17" s="221" customFormat="1" ht="15.6">
      <c r="I581" s="252">
        <v>21020306</v>
      </c>
      <c r="J581" s="277" t="s">
        <v>15</v>
      </c>
      <c r="K581" s="254"/>
      <c r="L581" s="223"/>
      <c r="M581" s="88" t="s">
        <v>603</v>
      </c>
      <c r="N581" s="234"/>
      <c r="O581" s="235"/>
      <c r="P581" s="234">
        <v>0</v>
      </c>
      <c r="Q581" s="235">
        <v>0</v>
      </c>
    </row>
    <row r="582" spans="9:17" s="221" customFormat="1" ht="16.2">
      <c r="I582" s="248">
        <v>21020400</v>
      </c>
      <c r="J582" s="249"/>
      <c r="K582" s="249"/>
      <c r="L582" s="249"/>
      <c r="M582" s="250" t="s">
        <v>532</v>
      </c>
      <c r="N582" s="251"/>
      <c r="O582" s="251"/>
      <c r="P582" s="251"/>
      <c r="Q582" s="251"/>
    </row>
    <row r="583" spans="9:17" s="221" customFormat="1" ht="15.6">
      <c r="I583" s="252">
        <v>21020401</v>
      </c>
      <c r="J583" s="277" t="s">
        <v>15</v>
      </c>
      <c r="K583" s="254"/>
      <c r="L583" s="218">
        <v>31923000</v>
      </c>
      <c r="M583" s="88" t="s">
        <v>517</v>
      </c>
      <c r="N583" s="234"/>
      <c r="O583" s="235">
        <v>433846.73178000015</v>
      </c>
      <c r="P583" s="234">
        <v>361538.94315000012</v>
      </c>
      <c r="Q583" s="235">
        <v>446862.13373340014</v>
      </c>
    </row>
    <row r="584" spans="9:17" s="221" customFormat="1" ht="15.6">
      <c r="I584" s="252">
        <v>21020402</v>
      </c>
      <c r="J584" s="277" t="s">
        <v>15</v>
      </c>
      <c r="K584" s="254"/>
      <c r="L584" s="218">
        <v>31923000</v>
      </c>
      <c r="M584" s="88" t="s">
        <v>518</v>
      </c>
      <c r="N584" s="234"/>
      <c r="O584" s="235">
        <v>75529.932720000012</v>
      </c>
      <c r="P584" s="234">
        <v>62941.610600000015</v>
      </c>
      <c r="Q584" s="235">
        <v>77795.830701600018</v>
      </c>
    </row>
    <row r="585" spans="9:17" s="221" customFormat="1" ht="15.6">
      <c r="I585" s="252">
        <v>21020403</v>
      </c>
      <c r="J585" s="277" t="s">
        <v>15</v>
      </c>
      <c r="K585" s="254"/>
      <c r="L585" s="218">
        <v>31923000</v>
      </c>
      <c r="M585" s="88" t="s">
        <v>519</v>
      </c>
      <c r="N585" s="234"/>
      <c r="O585" s="235">
        <v>47922.483180000003</v>
      </c>
      <c r="P585" s="234">
        <v>39935.402650000004</v>
      </c>
      <c r="Q585" s="235">
        <v>49360.157675400005</v>
      </c>
    </row>
    <row r="586" spans="9:17" s="221" customFormat="1" ht="15.6">
      <c r="I586" s="252">
        <v>21020404</v>
      </c>
      <c r="J586" s="277" t="s">
        <v>15</v>
      </c>
      <c r="K586" s="254"/>
      <c r="L586" s="218">
        <v>31923000</v>
      </c>
      <c r="M586" s="88" t="s">
        <v>480</v>
      </c>
      <c r="N586" s="234"/>
      <c r="O586" s="235">
        <v>8316</v>
      </c>
      <c r="P586" s="234">
        <v>6930</v>
      </c>
      <c r="Q586" s="235">
        <v>8565.48</v>
      </c>
    </row>
    <row r="587" spans="9:17" s="221" customFormat="1" ht="15.6">
      <c r="I587" s="252">
        <v>21020412</v>
      </c>
      <c r="J587" s="277" t="s">
        <v>15</v>
      </c>
      <c r="K587" s="254"/>
      <c r="L587" s="223"/>
      <c r="M587" s="88" t="s">
        <v>520</v>
      </c>
      <c r="N587" s="234"/>
      <c r="O587" s="235">
        <v>0</v>
      </c>
      <c r="P587" s="234">
        <v>0</v>
      </c>
      <c r="Q587" s="235">
        <v>0</v>
      </c>
    </row>
    <row r="588" spans="9:17" s="221" customFormat="1" ht="15.6">
      <c r="I588" s="252">
        <v>21020415</v>
      </c>
      <c r="J588" s="277" t="s">
        <v>15</v>
      </c>
      <c r="K588" s="254"/>
      <c r="L588" s="218">
        <v>31923000</v>
      </c>
      <c r="M588" s="88" t="s">
        <v>521</v>
      </c>
      <c r="N588" s="234"/>
      <c r="O588" s="235">
        <v>18882.483180000003</v>
      </c>
      <c r="P588" s="234">
        <v>15735.402650000004</v>
      </c>
      <c r="Q588" s="235">
        <v>19448.957675400005</v>
      </c>
    </row>
    <row r="589" spans="9:17" s="221" customFormat="1" ht="16.2">
      <c r="I589" s="248">
        <v>21020500</v>
      </c>
      <c r="J589" s="249"/>
      <c r="K589" s="249"/>
      <c r="L589" s="249"/>
      <c r="M589" s="250" t="s">
        <v>533</v>
      </c>
      <c r="N589" s="251"/>
      <c r="O589" s="251"/>
      <c r="P589" s="251"/>
      <c r="Q589" s="251"/>
    </row>
    <row r="590" spans="9:17" s="221" customFormat="1" ht="15.6">
      <c r="I590" s="252">
        <v>21020501</v>
      </c>
      <c r="J590" s="277" t="s">
        <v>15</v>
      </c>
      <c r="K590" s="254"/>
      <c r="L590" s="223"/>
      <c r="M590" s="88" t="s">
        <v>517</v>
      </c>
      <c r="N590" s="234"/>
      <c r="O590" s="235">
        <v>136104.65022000001</v>
      </c>
      <c r="P590" s="234">
        <v>113420.54184999999</v>
      </c>
      <c r="Q590" s="235">
        <v>140187.78972660002</v>
      </c>
    </row>
    <row r="591" spans="9:17" s="221" customFormat="1" ht="26.25" customHeight="1">
      <c r="I591" s="309">
        <v>21020502</v>
      </c>
      <c r="J591" s="277" t="s">
        <v>15</v>
      </c>
      <c r="K591" s="260"/>
      <c r="L591" s="223"/>
      <c r="M591" s="88" t="s">
        <v>518</v>
      </c>
      <c r="N591" s="234"/>
      <c r="O591" s="235">
        <v>77774.085840000014</v>
      </c>
      <c r="P591" s="234">
        <v>64811.738200000014</v>
      </c>
      <c r="Q591" s="235">
        <v>80107.308415200008</v>
      </c>
    </row>
    <row r="592" spans="9:17" s="221" customFormat="1" ht="26.25" customHeight="1">
      <c r="I592" s="309">
        <v>21020503</v>
      </c>
      <c r="J592" s="277" t="s">
        <v>15</v>
      </c>
      <c r="K592" s="260"/>
      <c r="L592" s="223"/>
      <c r="M592" s="88" t="s">
        <v>519</v>
      </c>
      <c r="N592" s="234"/>
      <c r="O592" s="235">
        <v>176539.46706</v>
      </c>
      <c r="P592" s="234">
        <v>147116.22254999998</v>
      </c>
      <c r="Q592" s="235">
        <v>181835.65107180001</v>
      </c>
    </row>
    <row r="593" spans="9:17" s="221" customFormat="1" ht="26.25" customHeight="1">
      <c r="I593" s="309">
        <v>21020504</v>
      </c>
      <c r="J593" s="277" t="s">
        <v>15</v>
      </c>
      <c r="K593" s="260"/>
      <c r="L593" s="223"/>
      <c r="M593" s="88" t="s">
        <v>480</v>
      </c>
      <c r="N593" s="234"/>
      <c r="O593" s="235">
        <v>11880</v>
      </c>
      <c r="P593" s="234">
        <v>9900</v>
      </c>
      <c r="Q593" s="235">
        <v>12236.4</v>
      </c>
    </row>
    <row r="594" spans="9:17" s="221" customFormat="1" ht="26.25" customHeight="1">
      <c r="I594" s="309">
        <v>21020512</v>
      </c>
      <c r="J594" s="277" t="s">
        <v>15</v>
      </c>
      <c r="K594" s="260"/>
      <c r="L594" s="223"/>
      <c r="M594" s="88" t="s">
        <v>520</v>
      </c>
      <c r="N594" s="234"/>
      <c r="O594" s="235">
        <v>0</v>
      </c>
      <c r="P594" s="234">
        <v>0</v>
      </c>
      <c r="Q594" s="235">
        <v>0</v>
      </c>
    </row>
    <row r="595" spans="9:17" s="221" customFormat="1" ht="26.25" customHeight="1">
      <c r="I595" s="309">
        <v>21020515</v>
      </c>
      <c r="J595" s="277" t="s">
        <v>15</v>
      </c>
      <c r="K595" s="260"/>
      <c r="L595" s="223"/>
      <c r="M595" s="88" t="s">
        <v>521</v>
      </c>
      <c r="N595" s="234"/>
      <c r="O595" s="235">
        <v>19443.521460000004</v>
      </c>
      <c r="P595" s="234">
        <v>16202.934550000004</v>
      </c>
      <c r="Q595" s="235">
        <v>20026.827103800002</v>
      </c>
    </row>
    <row r="596" spans="9:17" s="221" customFormat="1" ht="26.25" customHeight="1">
      <c r="I596" s="257">
        <v>21020600</v>
      </c>
      <c r="J596" s="258"/>
      <c r="K596" s="258"/>
      <c r="L596" s="258"/>
      <c r="M596" s="250" t="s">
        <v>488</v>
      </c>
      <c r="N596" s="251">
        <f>SUM(N597)</f>
        <v>0</v>
      </c>
      <c r="O596" s="251">
        <f>SUM(O597)</f>
        <v>0</v>
      </c>
      <c r="P596" s="251">
        <v>0</v>
      </c>
      <c r="Q596" s="251">
        <v>0</v>
      </c>
    </row>
    <row r="597" spans="9:17" s="221" customFormat="1" ht="26.25" customHeight="1">
      <c r="I597" s="309">
        <v>21020605</v>
      </c>
      <c r="J597" s="277" t="s">
        <v>15</v>
      </c>
      <c r="K597" s="260"/>
      <c r="L597" s="223"/>
      <c r="M597" s="255" t="s">
        <v>582</v>
      </c>
      <c r="N597" s="234"/>
      <c r="O597" s="235"/>
      <c r="P597" s="234">
        <v>0</v>
      </c>
      <c r="Q597" s="235">
        <v>0</v>
      </c>
    </row>
    <row r="598" spans="9:17" s="221" customFormat="1" ht="33" customHeight="1">
      <c r="I598" s="94">
        <v>22020000</v>
      </c>
      <c r="J598" s="263"/>
      <c r="K598" s="263"/>
      <c r="L598" s="263"/>
      <c r="M598" s="266" t="s">
        <v>490</v>
      </c>
      <c r="N598" s="251"/>
      <c r="O598" s="251"/>
      <c r="P598" s="251"/>
      <c r="Q598" s="251"/>
    </row>
    <row r="599" spans="9:17" s="221" customFormat="1" ht="33" customHeight="1">
      <c r="I599" s="94">
        <v>22020100</v>
      </c>
      <c r="J599" s="263"/>
      <c r="K599" s="263"/>
      <c r="L599" s="263"/>
      <c r="M599" s="266" t="s">
        <v>547</v>
      </c>
      <c r="N599" s="234"/>
      <c r="O599" s="235"/>
      <c r="P599" s="234"/>
      <c r="Q599" s="235"/>
    </row>
    <row r="600" spans="9:17" s="221" customFormat="1" ht="33" customHeight="1">
      <c r="I600" s="222">
        <v>22020102</v>
      </c>
      <c r="J600" s="277" t="s">
        <v>11</v>
      </c>
      <c r="K600" s="223"/>
      <c r="L600" s="218">
        <v>31923000</v>
      </c>
      <c r="M600" s="262" t="s">
        <v>492</v>
      </c>
      <c r="N600" s="234"/>
      <c r="O600" s="235">
        <v>250000</v>
      </c>
      <c r="P600" s="234"/>
      <c r="Q600" s="235"/>
    </row>
    <row r="601" spans="9:17" s="221" customFormat="1" ht="33" customHeight="1">
      <c r="I601" s="94">
        <v>22020300</v>
      </c>
      <c r="J601" s="263"/>
      <c r="K601" s="263"/>
      <c r="L601" s="263"/>
      <c r="M601" s="266" t="s">
        <v>536</v>
      </c>
      <c r="N601" s="234"/>
      <c r="O601" s="235"/>
      <c r="P601" s="234"/>
      <c r="Q601" s="235"/>
    </row>
    <row r="602" spans="9:17" s="221" customFormat="1" ht="33" customHeight="1">
      <c r="I602" s="222">
        <v>22020301</v>
      </c>
      <c r="J602" s="277" t="s">
        <v>15</v>
      </c>
      <c r="K602" s="223"/>
      <c r="L602" s="218">
        <v>31923000</v>
      </c>
      <c r="M602" s="262" t="s">
        <v>613</v>
      </c>
      <c r="N602" s="234">
        <v>1933333</v>
      </c>
      <c r="O602" s="235">
        <v>8000000</v>
      </c>
      <c r="P602" s="234"/>
      <c r="Q602" s="235">
        <v>8000000</v>
      </c>
    </row>
    <row r="603" spans="9:17" s="221" customFormat="1" ht="33" customHeight="1">
      <c r="I603" s="222">
        <v>22020305</v>
      </c>
      <c r="J603" s="277" t="s">
        <v>15</v>
      </c>
      <c r="K603" s="223"/>
      <c r="L603" s="218">
        <v>31923000</v>
      </c>
      <c r="M603" s="278" t="s">
        <v>614</v>
      </c>
      <c r="N603" s="234"/>
      <c r="O603" s="235">
        <v>5000000</v>
      </c>
      <c r="P603" s="234"/>
      <c r="Q603" s="235">
        <v>5000000</v>
      </c>
    </row>
    <row r="604" spans="9:17" s="221" customFormat="1" ht="33" customHeight="1">
      <c r="I604" s="94">
        <v>22021000</v>
      </c>
      <c r="J604" s="263"/>
      <c r="K604" s="263"/>
      <c r="L604" s="263"/>
      <c r="M604" s="266" t="s">
        <v>504</v>
      </c>
      <c r="N604" s="234"/>
      <c r="O604" s="235"/>
      <c r="P604" s="234"/>
      <c r="Q604" s="235"/>
    </row>
    <row r="605" spans="9:17" s="221" customFormat="1" ht="33" customHeight="1">
      <c r="I605" s="222">
        <v>22021017</v>
      </c>
      <c r="J605" s="277" t="s">
        <v>15</v>
      </c>
      <c r="K605" s="223"/>
      <c r="L605" s="218">
        <v>31923000</v>
      </c>
      <c r="M605" s="88" t="s">
        <v>615</v>
      </c>
      <c r="N605" s="234"/>
      <c r="O605" s="235">
        <v>2000000</v>
      </c>
      <c r="P605" s="234"/>
      <c r="Q605" s="235">
        <v>2000000</v>
      </c>
    </row>
    <row r="606" spans="9:17" s="221" customFormat="1" ht="33" customHeight="1">
      <c r="I606" s="94"/>
      <c r="J606" s="263"/>
      <c r="K606" s="263"/>
      <c r="L606" s="263"/>
      <c r="M606" s="267" t="s">
        <v>599</v>
      </c>
      <c r="N606" s="251">
        <f>+N565</f>
        <v>0</v>
      </c>
      <c r="O606" s="251">
        <f t="shared" ref="O606:Q606" si="57">+O565</f>
        <v>0</v>
      </c>
      <c r="P606" s="251">
        <f t="shared" si="57"/>
        <v>0</v>
      </c>
      <c r="Q606" s="251">
        <f t="shared" si="57"/>
        <v>0</v>
      </c>
    </row>
    <row r="607" spans="9:17" s="221" customFormat="1" ht="33" customHeight="1" thickBot="1">
      <c r="I607" s="93"/>
      <c r="J607" s="241"/>
      <c r="K607" s="241"/>
      <c r="L607" s="241"/>
      <c r="M607" s="242" t="s">
        <v>490</v>
      </c>
      <c r="N607" s="268">
        <f>SUM(N567:N597)</f>
        <v>0</v>
      </c>
      <c r="O607" s="268">
        <f t="shared" ref="O607:Q607" si="58">SUM(O567:O597)</f>
        <v>2321615.4482400003</v>
      </c>
      <c r="P607" s="268">
        <f t="shared" si="58"/>
        <v>1934679.5402000002</v>
      </c>
      <c r="Q607" s="268">
        <f t="shared" si="58"/>
        <v>4791263.9116872009</v>
      </c>
    </row>
    <row r="608" spans="9:17" s="221" customFormat="1" ht="33" customHeight="1" thickBot="1">
      <c r="I608" s="311"/>
      <c r="J608" s="312"/>
      <c r="K608" s="312"/>
      <c r="L608" s="312"/>
      <c r="M608" s="313" t="s">
        <v>46</v>
      </c>
      <c r="N608" s="271">
        <f>N606+N607</f>
        <v>0</v>
      </c>
      <c r="O608" s="271">
        <f t="shared" ref="O608:Q608" si="59">O606+O607</f>
        <v>2321615.4482400003</v>
      </c>
      <c r="P608" s="271">
        <f t="shared" si="59"/>
        <v>1934679.5402000002</v>
      </c>
      <c r="Q608" s="271">
        <f t="shared" si="59"/>
        <v>4791263.9116872009</v>
      </c>
    </row>
    <row r="609" spans="9:17" ht="34.799999999999997">
      <c r="I609" s="588" t="s">
        <v>809</v>
      </c>
      <c r="J609" s="589"/>
      <c r="K609" s="589"/>
      <c r="L609" s="589"/>
      <c r="M609" s="589"/>
      <c r="N609" s="589"/>
      <c r="O609" s="589"/>
      <c r="P609" s="589"/>
      <c r="Q609" s="590"/>
    </row>
    <row r="610" spans="9:17" ht="24.6">
      <c r="I610" s="578" t="s">
        <v>0</v>
      </c>
      <c r="J610" s="579"/>
      <c r="K610" s="579"/>
      <c r="L610" s="579"/>
      <c r="M610" s="579"/>
      <c r="N610" s="579"/>
      <c r="O610" s="579"/>
      <c r="P610" s="579"/>
      <c r="Q610" s="580"/>
    </row>
    <row r="611" spans="9:17" ht="25.5" customHeight="1">
      <c r="I611" s="578" t="s">
        <v>902</v>
      </c>
      <c r="J611" s="579"/>
      <c r="K611" s="579"/>
      <c r="L611" s="579"/>
      <c r="M611" s="579"/>
      <c r="N611" s="579"/>
      <c r="O611" s="579"/>
      <c r="P611" s="579"/>
      <c r="Q611" s="580"/>
    </row>
    <row r="612" spans="9:17" ht="25.2" thickBot="1">
      <c r="I612" s="631" t="s">
        <v>560</v>
      </c>
      <c r="J612" s="632"/>
      <c r="K612" s="632"/>
      <c r="L612" s="632"/>
      <c r="M612" s="632"/>
      <c r="N612" s="632"/>
      <c r="O612" s="632"/>
      <c r="P612" s="632"/>
      <c r="Q612" s="633"/>
    </row>
    <row r="613" spans="9:17" ht="22.8" thickBot="1">
      <c r="I613" s="591" t="s">
        <v>616</v>
      </c>
      <c r="J613" s="592"/>
      <c r="K613" s="592"/>
      <c r="L613" s="592"/>
      <c r="M613" s="592"/>
      <c r="N613" s="592"/>
      <c r="O613" s="592"/>
      <c r="P613" s="592"/>
      <c r="Q613" s="593"/>
    </row>
    <row r="614" spans="9:17" s="221" customFormat="1" ht="49.2" thickBot="1">
      <c r="I614" s="92" t="s">
        <v>617</v>
      </c>
      <c r="J614" s="92" t="s">
        <v>72</v>
      </c>
      <c r="K614" s="92" t="s">
        <v>351</v>
      </c>
      <c r="L614" s="92" t="s">
        <v>3</v>
      </c>
      <c r="M614" s="231" t="s">
        <v>73</v>
      </c>
      <c r="N614" s="232" t="s">
        <v>829</v>
      </c>
      <c r="O614" s="232" t="s">
        <v>831</v>
      </c>
      <c r="P614" s="232" t="s">
        <v>830</v>
      </c>
      <c r="Q614" s="232" t="s">
        <v>905</v>
      </c>
    </row>
    <row r="615" spans="9:17" s="221" customFormat="1" ht="24.75" customHeight="1">
      <c r="I615" s="215">
        <v>51702500000</v>
      </c>
      <c r="J615" s="277" t="s">
        <v>15</v>
      </c>
      <c r="K615" s="314"/>
      <c r="L615" s="314"/>
      <c r="M615" s="219" t="s">
        <v>618</v>
      </c>
      <c r="N615" s="220">
        <f>N685</f>
        <v>84347446.799999997</v>
      </c>
      <c r="O615" s="220">
        <f t="shared" ref="O615:Q615" si="60">O685</f>
        <v>1318195400</v>
      </c>
      <c r="P615" s="220">
        <f t="shared" si="60"/>
        <v>1155322748</v>
      </c>
      <c r="Q615" s="220">
        <f t="shared" si="60"/>
        <v>1767602262</v>
      </c>
    </row>
    <row r="616" spans="9:17" s="221" customFormat="1" ht="24.75" customHeight="1">
      <c r="I616" s="222">
        <v>505100300101</v>
      </c>
      <c r="J616" s="277" t="s">
        <v>15</v>
      </c>
      <c r="K616" s="263"/>
      <c r="L616" s="263"/>
      <c r="M616" s="88" t="s">
        <v>460</v>
      </c>
      <c r="N616" s="224">
        <f>N744</f>
        <v>8670908.3699999992</v>
      </c>
      <c r="O616" s="224">
        <f t="shared" ref="O616:Q616" si="61">O744</f>
        <v>172887720.05057001</v>
      </c>
      <c r="P616" s="224">
        <f t="shared" si="61"/>
        <v>104486981.37547502</v>
      </c>
      <c r="Q616" s="224">
        <f t="shared" si="61"/>
        <v>175500351.65208712</v>
      </c>
    </row>
    <row r="617" spans="9:17" s="221" customFormat="1" ht="24.75" customHeight="1">
      <c r="I617" s="222">
        <v>505100300102</v>
      </c>
      <c r="J617" s="277" t="s">
        <v>15</v>
      </c>
      <c r="K617" s="263"/>
      <c r="L617" s="263"/>
      <c r="M617" s="88" t="s">
        <v>619</v>
      </c>
      <c r="N617" s="224">
        <f>N808</f>
        <v>76770070</v>
      </c>
      <c r="O617" s="224">
        <f t="shared" ref="O617:Q617" si="62">O808</f>
        <v>144180826.68978</v>
      </c>
      <c r="P617" s="224">
        <f t="shared" si="62"/>
        <v>265403387.99814999</v>
      </c>
      <c r="Q617" s="224">
        <f t="shared" si="62"/>
        <v>241623251.49047339</v>
      </c>
    </row>
    <row r="618" spans="9:17" s="221" customFormat="1" ht="24.75" customHeight="1">
      <c r="I618" s="222">
        <v>505100300103</v>
      </c>
      <c r="J618" s="277" t="s">
        <v>15</v>
      </c>
      <c r="K618" s="263"/>
      <c r="L618" s="263"/>
      <c r="M618" s="88" t="s">
        <v>620</v>
      </c>
      <c r="N618" s="224">
        <f>N869</f>
        <v>1359090.9</v>
      </c>
      <c r="O618" s="224">
        <f t="shared" ref="O618:Q618" si="63">O869</f>
        <v>33188930.773850001</v>
      </c>
      <c r="P618" s="224">
        <f t="shared" si="63"/>
        <v>97187890.378916666</v>
      </c>
      <c r="Q618" s="224">
        <f t="shared" si="63"/>
        <v>50801399.436341003</v>
      </c>
    </row>
    <row r="619" spans="9:17" s="221" customFormat="1" ht="24.75" customHeight="1">
      <c r="I619" s="222">
        <v>505100300104</v>
      </c>
      <c r="J619" s="277" t="s">
        <v>15</v>
      </c>
      <c r="K619" s="263"/>
      <c r="L619" s="263"/>
      <c r="M619" s="88" t="s">
        <v>621</v>
      </c>
      <c r="N619" s="224">
        <f>N924</f>
        <v>240000</v>
      </c>
      <c r="O619" s="224">
        <f t="shared" ref="O619:Q619" si="64">O924</f>
        <v>5000000</v>
      </c>
      <c r="P619" s="224">
        <f t="shared" si="64"/>
        <v>1155100</v>
      </c>
      <c r="Q619" s="224">
        <f t="shared" si="64"/>
        <v>5000000</v>
      </c>
    </row>
    <row r="620" spans="9:17" s="221" customFormat="1" ht="24.75" customHeight="1">
      <c r="I620" s="222">
        <v>505100300105</v>
      </c>
      <c r="J620" s="277" t="s">
        <v>15</v>
      </c>
      <c r="K620" s="263"/>
      <c r="L620" s="263"/>
      <c r="M620" s="88" t="s">
        <v>622</v>
      </c>
      <c r="N620" s="224">
        <f>N982</f>
        <v>400000</v>
      </c>
      <c r="O620" s="224">
        <f t="shared" ref="O620:Q620" si="65">O982</f>
        <v>27476944.352090001</v>
      </c>
      <c r="P620" s="224">
        <f t="shared" si="65"/>
        <v>1980786.9600750001</v>
      </c>
      <c r="Q620" s="224">
        <f t="shared" si="65"/>
        <v>29468252.682652701</v>
      </c>
    </row>
    <row r="621" spans="9:17" s="221" customFormat="1" ht="24.75" customHeight="1">
      <c r="I621" s="222">
        <v>505100300106</v>
      </c>
      <c r="J621" s="277" t="s">
        <v>15</v>
      </c>
      <c r="K621" s="263"/>
      <c r="L621" s="263"/>
      <c r="M621" s="88" t="s">
        <v>623</v>
      </c>
      <c r="N621" s="224">
        <f>N1036</f>
        <v>24000</v>
      </c>
      <c r="O621" s="224">
        <f t="shared" ref="O621:Q621" si="66">O1036</f>
        <v>23489520.440000001</v>
      </c>
      <c r="P621" s="224">
        <f t="shared" si="66"/>
        <v>1157933.6999999997</v>
      </c>
      <c r="Q621" s="224">
        <f t="shared" si="66"/>
        <v>24491206.053199999</v>
      </c>
    </row>
    <row r="622" spans="9:17" s="221" customFormat="1" ht="24.75" customHeight="1" thickBot="1">
      <c r="I622" s="401">
        <v>505100300107</v>
      </c>
      <c r="J622" s="277" t="s">
        <v>15</v>
      </c>
      <c r="K622" s="241"/>
      <c r="L622" s="241"/>
      <c r="M622" s="315" t="s">
        <v>624</v>
      </c>
      <c r="N622" s="316">
        <f>N1094</f>
        <v>0</v>
      </c>
      <c r="O622" s="316">
        <f t="shared" ref="O622:Q622" si="67">O1094</f>
        <v>13077352.11389</v>
      </c>
      <c r="P622" s="316">
        <f t="shared" si="67"/>
        <v>2481126.7615749999</v>
      </c>
      <c r="Q622" s="316">
        <f t="shared" si="67"/>
        <v>15566672.6773067</v>
      </c>
    </row>
    <row r="623" spans="9:17" s="221" customFormat="1" ht="24.75" customHeight="1" thickBot="1">
      <c r="I623" s="228"/>
      <c r="J623" s="291"/>
      <c r="K623" s="291"/>
      <c r="L623" s="291"/>
      <c r="M623" s="229" t="s">
        <v>46</v>
      </c>
      <c r="N623" s="402">
        <f>SUM(N615:N622)</f>
        <v>171811516.07000002</v>
      </c>
      <c r="O623" s="402">
        <f t="shared" ref="O623:Q623" si="68">SUM(O615:O622)</f>
        <v>1737496694.4201801</v>
      </c>
      <c r="P623" s="402">
        <f t="shared" si="68"/>
        <v>1629175955.1741915</v>
      </c>
      <c r="Q623" s="402">
        <f t="shared" si="68"/>
        <v>2310053395.9920602</v>
      </c>
    </row>
    <row r="624" spans="9:17" ht="24.75" customHeight="1" thickBot="1">
      <c r="I624" s="634" t="s">
        <v>467</v>
      </c>
      <c r="J624" s="635"/>
      <c r="K624" s="635"/>
      <c r="L624" s="635"/>
      <c r="M624" s="635"/>
      <c r="N624" s="635"/>
      <c r="O624" s="635"/>
      <c r="P624" s="635"/>
      <c r="Q624" s="636"/>
    </row>
    <row r="625" spans="9:17" s="221" customFormat="1" ht="24.75" customHeight="1">
      <c r="I625" s="237"/>
      <c r="J625" s="238"/>
      <c r="K625" s="238"/>
      <c r="L625" s="238"/>
      <c r="M625" s="239" t="s">
        <v>42</v>
      </c>
      <c r="N625" s="240">
        <f>N684+N743+N807+N868+N923+N981+N1035+N1093</f>
        <v>171806516.07000002</v>
      </c>
      <c r="O625" s="240">
        <f t="shared" ref="O625:Q625" si="69">O684+O743+O807+O868+O923+O981+O1035+O1093</f>
        <v>514300000</v>
      </c>
      <c r="P625" s="240">
        <f t="shared" si="69"/>
        <v>606087447.09000003</v>
      </c>
      <c r="Q625" s="240">
        <f t="shared" si="69"/>
        <v>620700000</v>
      </c>
    </row>
    <row r="626" spans="9:17" s="221" customFormat="1" ht="24.75" customHeight="1" thickBot="1">
      <c r="I626" s="93"/>
      <c r="J626" s="241"/>
      <c r="K626" s="241"/>
      <c r="L626" s="241"/>
      <c r="M626" s="242" t="s">
        <v>44</v>
      </c>
      <c r="N626" s="243">
        <f>N683+N742+N806+N867+N922+N980+N1034+N1092</f>
        <v>5000</v>
      </c>
      <c r="O626" s="243">
        <f t="shared" ref="O626:Q626" si="70">O683+O742+O806+O867+O922+O980+O1034+O1092</f>
        <v>1223196694.4201798</v>
      </c>
      <c r="P626" s="243">
        <f t="shared" si="70"/>
        <v>1023088508.0841917</v>
      </c>
      <c r="Q626" s="243">
        <f t="shared" si="70"/>
        <v>1689353395.9920611</v>
      </c>
    </row>
    <row r="627" spans="9:17" s="221" customFormat="1" ht="24.75" customHeight="1" thickBot="1">
      <c r="I627" s="228"/>
      <c r="J627" s="291"/>
      <c r="K627" s="291"/>
      <c r="L627" s="291"/>
      <c r="M627" s="229" t="s">
        <v>46</v>
      </c>
      <c r="N627" s="403">
        <f>N625+N626</f>
        <v>171811516.07000002</v>
      </c>
      <c r="O627" s="403">
        <f t="shared" ref="O627:Q627" si="71">O625+O626</f>
        <v>1737496694.4201798</v>
      </c>
      <c r="P627" s="403">
        <f t="shared" si="71"/>
        <v>1629175955.1741917</v>
      </c>
      <c r="Q627" s="403">
        <f t="shared" si="71"/>
        <v>2310053395.9920611</v>
      </c>
    </row>
    <row r="628" spans="9:17" ht="34.799999999999997">
      <c r="I628" s="588" t="s">
        <v>809</v>
      </c>
      <c r="J628" s="589"/>
      <c r="K628" s="589"/>
      <c r="L628" s="589"/>
      <c r="M628" s="589"/>
      <c r="N628" s="589"/>
      <c r="O628" s="589"/>
      <c r="P628" s="589"/>
      <c r="Q628" s="590"/>
    </row>
    <row r="629" spans="9:17" ht="24.6">
      <c r="I629" s="578" t="s">
        <v>0</v>
      </c>
      <c r="J629" s="579"/>
      <c r="K629" s="579"/>
      <c r="L629" s="579"/>
      <c r="M629" s="579"/>
      <c r="N629" s="579"/>
      <c r="O629" s="579"/>
      <c r="P629" s="579"/>
      <c r="Q629" s="580"/>
    </row>
    <row r="630" spans="9:17" ht="25.5" customHeight="1">
      <c r="I630" s="578" t="s">
        <v>902</v>
      </c>
      <c r="J630" s="579"/>
      <c r="K630" s="579"/>
      <c r="L630" s="579"/>
      <c r="M630" s="579"/>
      <c r="N630" s="579"/>
      <c r="O630" s="579"/>
      <c r="P630" s="579"/>
      <c r="Q630" s="580"/>
    </row>
    <row r="631" spans="9:17" ht="25.2" thickBot="1">
      <c r="I631" s="631" t="s">
        <v>454</v>
      </c>
      <c r="J631" s="632"/>
      <c r="K631" s="632"/>
      <c r="L631" s="632"/>
      <c r="M631" s="632"/>
      <c r="N631" s="632"/>
      <c r="O631" s="632"/>
      <c r="P631" s="632"/>
      <c r="Q631" s="633"/>
    </row>
    <row r="632" spans="9:17" ht="21" thickBot="1">
      <c r="I632" s="628" t="s">
        <v>625</v>
      </c>
      <c r="J632" s="629"/>
      <c r="K632" s="629"/>
      <c r="L632" s="629"/>
      <c r="M632" s="629"/>
      <c r="N632" s="629"/>
      <c r="O632" s="629"/>
      <c r="P632" s="629"/>
      <c r="Q632" s="630"/>
    </row>
    <row r="633" spans="9:17" s="221" customFormat="1" ht="49.2" thickBot="1">
      <c r="I633" s="92" t="s">
        <v>350</v>
      </c>
      <c r="J633" s="92" t="s">
        <v>72</v>
      </c>
      <c r="K633" s="92" t="s">
        <v>351</v>
      </c>
      <c r="L633" s="92" t="s">
        <v>3</v>
      </c>
      <c r="M633" s="231" t="s">
        <v>73</v>
      </c>
      <c r="N633" s="404" t="s">
        <v>871</v>
      </c>
      <c r="O633" s="404" t="s">
        <v>870</v>
      </c>
      <c r="P633" s="404" t="s">
        <v>872</v>
      </c>
      <c r="Q633" s="404" t="s">
        <v>903</v>
      </c>
    </row>
    <row r="634" spans="9:17" s="221" customFormat="1" ht="16.2">
      <c r="I634" s="272">
        <v>20000000</v>
      </c>
      <c r="J634" s="273"/>
      <c r="K634" s="273"/>
      <c r="L634" s="273"/>
      <c r="M634" s="274" t="s">
        <v>39</v>
      </c>
      <c r="N634" s="275"/>
      <c r="O634" s="275"/>
      <c r="P634" s="275"/>
      <c r="Q634" s="275"/>
    </row>
    <row r="635" spans="9:17" s="221" customFormat="1" ht="16.2">
      <c r="I635" s="248">
        <v>21000000</v>
      </c>
      <c r="J635" s="249"/>
      <c r="K635" s="249"/>
      <c r="L635" s="249"/>
      <c r="M635" s="250" t="s">
        <v>42</v>
      </c>
      <c r="N635" s="251"/>
      <c r="O635" s="251"/>
      <c r="P635" s="251"/>
      <c r="Q635" s="251"/>
    </row>
    <row r="636" spans="9:17" s="221" customFormat="1" ht="16.2">
      <c r="I636" s="248">
        <v>21010000</v>
      </c>
      <c r="J636" s="249"/>
      <c r="K636" s="249"/>
      <c r="L636" s="249"/>
      <c r="M636" s="250" t="s">
        <v>474</v>
      </c>
      <c r="N636" s="251"/>
      <c r="O636" s="251"/>
      <c r="P636" s="251"/>
      <c r="Q636" s="251"/>
    </row>
    <row r="637" spans="9:17" s="221" customFormat="1" ht="15.6">
      <c r="I637" s="252">
        <v>21010103</v>
      </c>
      <c r="J637" s="277" t="s">
        <v>15</v>
      </c>
      <c r="K637" s="254"/>
      <c r="L637" s="218">
        <v>31923000</v>
      </c>
      <c r="M637" s="255" t="s">
        <v>511</v>
      </c>
      <c r="N637" s="234"/>
      <c r="O637" s="235">
        <v>931895400</v>
      </c>
      <c r="P637" s="234">
        <v>776579500</v>
      </c>
      <c r="Q637" s="235">
        <v>959852262</v>
      </c>
    </row>
    <row r="638" spans="9:17" s="221" customFormat="1" ht="15.6">
      <c r="I638" s="252">
        <v>21010104</v>
      </c>
      <c r="J638" s="277" t="s">
        <v>15</v>
      </c>
      <c r="K638" s="254"/>
      <c r="L638" s="254"/>
      <c r="M638" s="255" t="s">
        <v>512</v>
      </c>
      <c r="N638" s="234"/>
      <c r="O638" s="235"/>
      <c r="P638" s="234">
        <v>0</v>
      </c>
      <c r="Q638" s="235">
        <v>0</v>
      </c>
    </row>
    <row r="639" spans="9:17" s="221" customFormat="1" ht="15.6">
      <c r="I639" s="252">
        <v>21010105</v>
      </c>
      <c r="J639" s="277" t="s">
        <v>15</v>
      </c>
      <c r="K639" s="254"/>
      <c r="L639" s="254"/>
      <c r="M639" s="255" t="s">
        <v>513</v>
      </c>
      <c r="N639" s="234"/>
      <c r="O639" s="235"/>
      <c r="P639" s="234">
        <v>0</v>
      </c>
      <c r="Q639" s="235">
        <v>0</v>
      </c>
    </row>
    <row r="640" spans="9:17" s="221" customFormat="1" ht="15.6">
      <c r="I640" s="252">
        <v>21010106</v>
      </c>
      <c r="J640" s="277" t="s">
        <v>15</v>
      </c>
      <c r="K640" s="254"/>
      <c r="L640" s="223"/>
      <c r="M640" s="255" t="s">
        <v>531</v>
      </c>
      <c r="N640" s="234"/>
      <c r="O640" s="235"/>
      <c r="P640" s="234">
        <v>0</v>
      </c>
      <c r="Q640" s="235">
        <v>0</v>
      </c>
    </row>
    <row r="641" spans="9:17" s="221" customFormat="1" ht="15.6">
      <c r="I641" s="276"/>
      <c r="J641" s="277" t="s">
        <v>15</v>
      </c>
      <c r="K641" s="254"/>
      <c r="L641" s="218">
        <v>31923000</v>
      </c>
      <c r="M641" s="88" t="s">
        <v>580</v>
      </c>
      <c r="N641" s="234"/>
      <c r="O641" s="235">
        <v>237300000</v>
      </c>
      <c r="P641" s="234">
        <v>197750000</v>
      </c>
      <c r="Q641" s="235">
        <v>648000000</v>
      </c>
    </row>
    <row r="642" spans="9:17" s="221" customFormat="1" ht="32.4">
      <c r="I642" s="248">
        <v>21020300</v>
      </c>
      <c r="J642" s="249"/>
      <c r="K642" s="249"/>
      <c r="L642" s="249"/>
      <c r="M642" s="250" t="s">
        <v>516</v>
      </c>
      <c r="N642" s="251"/>
      <c r="O642" s="251"/>
      <c r="P642" s="251"/>
      <c r="Q642" s="251"/>
    </row>
    <row r="643" spans="9:17" s="221" customFormat="1" ht="15.6">
      <c r="I643" s="252">
        <v>21020301</v>
      </c>
      <c r="J643" s="277" t="s">
        <v>15</v>
      </c>
      <c r="K643" s="254"/>
      <c r="L643" s="223"/>
      <c r="M643" s="88" t="s">
        <v>517</v>
      </c>
      <c r="N643" s="234"/>
      <c r="O643" s="235"/>
      <c r="P643" s="234"/>
      <c r="Q643" s="235"/>
    </row>
    <row r="644" spans="9:17" s="221" customFormat="1" ht="15.6">
      <c r="I644" s="252">
        <v>21020302</v>
      </c>
      <c r="J644" s="277" t="s">
        <v>15</v>
      </c>
      <c r="K644" s="254"/>
      <c r="L644" s="223"/>
      <c r="M644" s="88" t="s">
        <v>518</v>
      </c>
      <c r="N644" s="234"/>
      <c r="O644" s="235"/>
      <c r="P644" s="234"/>
      <c r="Q644" s="235"/>
    </row>
    <row r="645" spans="9:17" s="221" customFormat="1" ht="15.6">
      <c r="I645" s="252">
        <v>21020303</v>
      </c>
      <c r="J645" s="277" t="s">
        <v>15</v>
      </c>
      <c r="K645" s="254"/>
      <c r="L645" s="223"/>
      <c r="M645" s="88" t="s">
        <v>519</v>
      </c>
      <c r="N645" s="234"/>
      <c r="O645" s="235"/>
      <c r="P645" s="234"/>
      <c r="Q645" s="235"/>
    </row>
    <row r="646" spans="9:17" s="221" customFormat="1" ht="15.6">
      <c r="I646" s="252">
        <v>21020304</v>
      </c>
      <c r="J646" s="277" t="s">
        <v>15</v>
      </c>
      <c r="K646" s="254"/>
      <c r="L646" s="223"/>
      <c r="M646" s="88" t="s">
        <v>480</v>
      </c>
      <c r="N646" s="234"/>
      <c r="O646" s="235"/>
      <c r="P646" s="234"/>
      <c r="Q646" s="235"/>
    </row>
    <row r="647" spans="9:17" s="221" customFormat="1" ht="15.6">
      <c r="I647" s="252">
        <v>21020312</v>
      </c>
      <c r="J647" s="277" t="s">
        <v>15</v>
      </c>
      <c r="K647" s="254"/>
      <c r="L647" s="223"/>
      <c r="M647" s="88" t="s">
        <v>520</v>
      </c>
      <c r="N647" s="234"/>
      <c r="O647" s="235"/>
      <c r="P647" s="234"/>
      <c r="Q647" s="235"/>
    </row>
    <row r="648" spans="9:17" s="221" customFormat="1" ht="15.6">
      <c r="I648" s="252">
        <v>21020315</v>
      </c>
      <c r="J648" s="277" t="s">
        <v>15</v>
      </c>
      <c r="K648" s="254"/>
      <c r="L648" s="223"/>
      <c r="M648" s="88" t="s">
        <v>521</v>
      </c>
      <c r="N648" s="234"/>
      <c r="O648" s="235"/>
      <c r="P648" s="234"/>
      <c r="Q648" s="235"/>
    </row>
    <row r="649" spans="9:17" s="221" customFormat="1" ht="15.6">
      <c r="I649" s="252">
        <v>21020314</v>
      </c>
      <c r="J649" s="277" t="s">
        <v>15</v>
      </c>
      <c r="K649" s="254"/>
      <c r="L649" s="223"/>
      <c r="M649" s="88" t="s">
        <v>601</v>
      </c>
      <c r="N649" s="234"/>
      <c r="O649" s="235"/>
      <c r="P649" s="234"/>
      <c r="Q649" s="235"/>
    </row>
    <row r="650" spans="9:17" s="221" customFormat="1" ht="15.6">
      <c r="I650" s="252">
        <v>21020305</v>
      </c>
      <c r="J650" s="277" t="s">
        <v>15</v>
      </c>
      <c r="K650" s="254"/>
      <c r="L650" s="223"/>
      <c r="M650" s="88" t="s">
        <v>602</v>
      </c>
      <c r="N650" s="234"/>
      <c r="O650" s="235"/>
      <c r="P650" s="234"/>
      <c r="Q650" s="235"/>
    </row>
    <row r="651" spans="9:17" s="221" customFormat="1" ht="15.6">
      <c r="I651" s="252">
        <v>21020306</v>
      </c>
      <c r="J651" s="277" t="s">
        <v>15</v>
      </c>
      <c r="K651" s="254"/>
      <c r="L651" s="223"/>
      <c r="M651" s="88" t="s">
        <v>603</v>
      </c>
      <c r="N651" s="234"/>
      <c r="O651" s="235"/>
      <c r="P651" s="234"/>
      <c r="Q651" s="235"/>
    </row>
    <row r="652" spans="9:17" s="221" customFormat="1" ht="16.2">
      <c r="I652" s="248">
        <v>21020400</v>
      </c>
      <c r="J652" s="249"/>
      <c r="K652" s="249"/>
      <c r="L652" s="249"/>
      <c r="M652" s="250" t="s">
        <v>532</v>
      </c>
      <c r="N652" s="251"/>
      <c r="O652" s="251"/>
      <c r="P652" s="251"/>
      <c r="Q652" s="251"/>
    </row>
    <row r="653" spans="9:17" s="221" customFormat="1" ht="15.6">
      <c r="I653" s="252">
        <v>21020401</v>
      </c>
      <c r="J653" s="277" t="s">
        <v>15</v>
      </c>
      <c r="K653" s="254"/>
      <c r="L653" s="223"/>
      <c r="M653" s="88" t="s">
        <v>517</v>
      </c>
      <c r="N653" s="234"/>
      <c r="O653" s="235"/>
      <c r="P653" s="234"/>
      <c r="Q653" s="235"/>
    </row>
    <row r="654" spans="9:17" s="221" customFormat="1" ht="15.6">
      <c r="I654" s="252">
        <v>21020402</v>
      </c>
      <c r="J654" s="277" t="s">
        <v>15</v>
      </c>
      <c r="K654" s="254"/>
      <c r="L654" s="223"/>
      <c r="M654" s="88" t="s">
        <v>518</v>
      </c>
      <c r="N654" s="234"/>
      <c r="O654" s="235"/>
      <c r="P654" s="234"/>
      <c r="Q654" s="235"/>
    </row>
    <row r="655" spans="9:17" s="221" customFormat="1" ht="15.6">
      <c r="I655" s="252">
        <v>21020403</v>
      </c>
      <c r="J655" s="277" t="s">
        <v>15</v>
      </c>
      <c r="K655" s="254"/>
      <c r="L655" s="223"/>
      <c r="M655" s="88" t="s">
        <v>519</v>
      </c>
      <c r="N655" s="234"/>
      <c r="O655" s="235"/>
      <c r="P655" s="234"/>
      <c r="Q655" s="235"/>
    </row>
    <row r="656" spans="9:17" s="221" customFormat="1" ht="15.6">
      <c r="I656" s="252">
        <v>21020404</v>
      </c>
      <c r="J656" s="277" t="s">
        <v>15</v>
      </c>
      <c r="K656" s="254"/>
      <c r="L656" s="223"/>
      <c r="M656" s="88" t="s">
        <v>480</v>
      </c>
      <c r="N656" s="234"/>
      <c r="O656" s="235"/>
      <c r="P656" s="234"/>
      <c r="Q656" s="235"/>
    </row>
    <row r="657" spans="9:17" s="221" customFormat="1" ht="15.6">
      <c r="I657" s="252">
        <v>21020412</v>
      </c>
      <c r="J657" s="277" t="s">
        <v>15</v>
      </c>
      <c r="K657" s="254"/>
      <c r="L657" s="223"/>
      <c r="M657" s="88" t="s">
        <v>520</v>
      </c>
      <c r="N657" s="234"/>
      <c r="O657" s="235"/>
      <c r="P657" s="234"/>
      <c r="Q657" s="235"/>
    </row>
    <row r="658" spans="9:17" s="221" customFormat="1" ht="15.6">
      <c r="I658" s="252">
        <v>21020415</v>
      </c>
      <c r="J658" s="277" t="s">
        <v>15</v>
      </c>
      <c r="K658" s="254"/>
      <c r="L658" s="223"/>
      <c r="M658" s="88" t="s">
        <v>521</v>
      </c>
      <c r="N658" s="234"/>
      <c r="O658" s="235"/>
      <c r="P658" s="234"/>
      <c r="Q658" s="235"/>
    </row>
    <row r="659" spans="9:17" s="221" customFormat="1" ht="16.2">
      <c r="I659" s="248">
        <v>21020500</v>
      </c>
      <c r="J659" s="249"/>
      <c r="K659" s="249"/>
      <c r="L659" s="249"/>
      <c r="M659" s="250" t="s">
        <v>533</v>
      </c>
      <c r="N659" s="251"/>
      <c r="O659" s="251"/>
      <c r="P659" s="251"/>
      <c r="Q659" s="251"/>
    </row>
    <row r="660" spans="9:17" s="221" customFormat="1" ht="15.6">
      <c r="I660" s="252">
        <v>21020501</v>
      </c>
      <c r="J660" s="277" t="s">
        <v>15</v>
      </c>
      <c r="K660" s="254"/>
      <c r="L660" s="223"/>
      <c r="M660" s="88" t="s">
        <v>517</v>
      </c>
      <c r="N660" s="234"/>
      <c r="O660" s="235"/>
      <c r="P660" s="234"/>
      <c r="Q660" s="235"/>
    </row>
    <row r="661" spans="9:17" s="221" customFormat="1" ht="15.6">
      <c r="I661" s="309">
        <v>21020502</v>
      </c>
      <c r="J661" s="277" t="s">
        <v>15</v>
      </c>
      <c r="K661" s="260"/>
      <c r="L661" s="223"/>
      <c r="M661" s="88" t="s">
        <v>518</v>
      </c>
      <c r="N661" s="234"/>
      <c r="O661" s="235"/>
      <c r="P661" s="234"/>
      <c r="Q661" s="235"/>
    </row>
    <row r="662" spans="9:17" s="221" customFormat="1" ht="15.6">
      <c r="I662" s="309">
        <v>21020503</v>
      </c>
      <c r="J662" s="277" t="s">
        <v>15</v>
      </c>
      <c r="K662" s="260"/>
      <c r="L662" s="223"/>
      <c r="M662" s="88" t="s">
        <v>519</v>
      </c>
      <c r="N662" s="234"/>
      <c r="O662" s="235"/>
      <c r="P662" s="234"/>
      <c r="Q662" s="235"/>
    </row>
    <row r="663" spans="9:17" s="221" customFormat="1" ht="15.6">
      <c r="I663" s="309">
        <v>21020504</v>
      </c>
      <c r="J663" s="277" t="s">
        <v>15</v>
      </c>
      <c r="K663" s="260"/>
      <c r="L663" s="223"/>
      <c r="M663" s="88" t="s">
        <v>480</v>
      </c>
      <c r="N663" s="234"/>
      <c r="O663" s="235"/>
      <c r="P663" s="234"/>
      <c r="Q663" s="235"/>
    </row>
    <row r="664" spans="9:17" s="221" customFormat="1" ht="15.6">
      <c r="I664" s="309">
        <v>21020512</v>
      </c>
      <c r="J664" s="277" t="s">
        <v>15</v>
      </c>
      <c r="K664" s="260"/>
      <c r="L664" s="223"/>
      <c r="M664" s="88" t="s">
        <v>520</v>
      </c>
      <c r="N664" s="234"/>
      <c r="O664" s="235"/>
      <c r="P664" s="234"/>
      <c r="Q664" s="235"/>
    </row>
    <row r="665" spans="9:17" s="221" customFormat="1" ht="15.6">
      <c r="I665" s="309">
        <v>21020515</v>
      </c>
      <c r="J665" s="277" t="s">
        <v>15</v>
      </c>
      <c r="K665" s="260"/>
      <c r="L665" s="223"/>
      <c r="M665" s="88" t="s">
        <v>521</v>
      </c>
      <c r="N665" s="234"/>
      <c r="O665" s="235"/>
      <c r="P665" s="234"/>
      <c r="Q665" s="235"/>
    </row>
    <row r="666" spans="9:17" s="221" customFormat="1" ht="16.2">
      <c r="I666" s="257">
        <v>21020600</v>
      </c>
      <c r="J666" s="258"/>
      <c r="K666" s="258"/>
      <c r="L666" s="258"/>
      <c r="M666" s="250" t="s">
        <v>488</v>
      </c>
      <c r="N666" s="251">
        <f>N667</f>
        <v>0</v>
      </c>
      <c r="O666" s="251">
        <f>O667</f>
        <v>0</v>
      </c>
      <c r="P666" s="251"/>
      <c r="Q666" s="251"/>
    </row>
    <row r="667" spans="9:17" s="221" customFormat="1" ht="15.6">
      <c r="I667" s="309">
        <v>21020605</v>
      </c>
      <c r="J667" s="277" t="s">
        <v>15</v>
      </c>
      <c r="K667" s="260"/>
      <c r="L667" s="223"/>
      <c r="M667" s="255" t="s">
        <v>582</v>
      </c>
      <c r="N667" s="234"/>
      <c r="O667" s="235"/>
      <c r="P667" s="234"/>
      <c r="Q667" s="235">
        <v>250000</v>
      </c>
    </row>
    <row r="668" spans="9:17" s="221" customFormat="1" ht="16.2">
      <c r="I668" s="94">
        <v>22020000</v>
      </c>
      <c r="J668" s="263"/>
      <c r="K668" s="263"/>
      <c r="L668" s="263"/>
      <c r="M668" s="266" t="s">
        <v>490</v>
      </c>
      <c r="N668" s="251"/>
      <c r="O668" s="251"/>
      <c r="P668" s="251"/>
      <c r="Q668" s="251"/>
    </row>
    <row r="669" spans="9:17" s="221" customFormat="1" ht="16.2">
      <c r="I669" s="94">
        <v>22020300</v>
      </c>
      <c r="J669" s="263"/>
      <c r="K669" s="263"/>
      <c r="L669" s="263"/>
      <c r="M669" s="266" t="s">
        <v>536</v>
      </c>
      <c r="N669" s="234"/>
      <c r="O669" s="235"/>
      <c r="P669" s="234"/>
      <c r="Q669" s="235"/>
    </row>
    <row r="670" spans="9:17" s="221" customFormat="1" ht="15.6">
      <c r="I670" s="222">
        <v>22020302</v>
      </c>
      <c r="J670" s="277" t="s">
        <v>15</v>
      </c>
      <c r="K670" s="223"/>
      <c r="L670" s="218">
        <v>31923000</v>
      </c>
      <c r="M670" s="262" t="s">
        <v>626</v>
      </c>
      <c r="N670" s="234"/>
      <c r="O670" s="235">
        <v>15000000</v>
      </c>
      <c r="P670" s="234"/>
      <c r="Q670" s="235">
        <v>15400000</v>
      </c>
    </row>
    <row r="671" spans="9:17" s="221" customFormat="1" ht="15.6">
      <c r="I671" s="304">
        <v>22020309</v>
      </c>
      <c r="J671" s="277" t="s">
        <v>15</v>
      </c>
      <c r="K671" s="223"/>
      <c r="L671" s="218">
        <v>31923000</v>
      </c>
      <c r="M671" s="278" t="s">
        <v>587</v>
      </c>
      <c r="N671" s="234">
        <v>4500000</v>
      </c>
      <c r="O671" s="235">
        <v>17000000</v>
      </c>
      <c r="P671" s="234"/>
      <c r="Q671" s="235">
        <v>12500000</v>
      </c>
    </row>
    <row r="672" spans="9:17" s="221" customFormat="1" ht="32.4">
      <c r="I672" s="304">
        <v>22020311</v>
      </c>
      <c r="J672" s="277" t="s">
        <v>15</v>
      </c>
      <c r="K672" s="223"/>
      <c r="L672" s="218">
        <v>31923000</v>
      </c>
      <c r="M672" s="298" t="s">
        <v>627</v>
      </c>
      <c r="N672" s="251">
        <v>11430282.800000001</v>
      </c>
      <c r="O672" s="265">
        <v>30000000</v>
      </c>
      <c r="P672" s="251"/>
      <c r="Q672" s="265">
        <v>31000000</v>
      </c>
    </row>
    <row r="673" spans="9:17" s="221" customFormat="1" ht="15.6">
      <c r="I673" s="222">
        <v>22020310</v>
      </c>
      <c r="J673" s="277" t="s">
        <v>15</v>
      </c>
      <c r="K673" s="223"/>
      <c r="L673" s="218">
        <v>31923000</v>
      </c>
      <c r="M673" s="262" t="s">
        <v>628</v>
      </c>
      <c r="N673" s="234">
        <v>600000</v>
      </c>
      <c r="O673" s="235">
        <v>5000000</v>
      </c>
      <c r="P673" s="234"/>
      <c r="Q673" s="235">
        <v>5600000</v>
      </c>
    </row>
    <row r="674" spans="9:17" s="221" customFormat="1" ht="16.2">
      <c r="I674" s="94">
        <v>22020500</v>
      </c>
      <c r="J674" s="263"/>
      <c r="K674" s="263"/>
      <c r="L674" s="263"/>
      <c r="M674" s="264" t="s">
        <v>629</v>
      </c>
      <c r="N674" s="234"/>
      <c r="O674" s="235"/>
      <c r="P674" s="234"/>
      <c r="Q674" s="235"/>
    </row>
    <row r="675" spans="9:17" s="221" customFormat="1" ht="15.6">
      <c r="I675" s="222">
        <v>22020503</v>
      </c>
      <c r="J675" s="277" t="s">
        <v>15</v>
      </c>
      <c r="K675" s="223"/>
      <c r="L675" s="218">
        <v>31923000</v>
      </c>
      <c r="M675" s="262" t="s">
        <v>630</v>
      </c>
      <c r="N675" s="234">
        <v>54600698</v>
      </c>
      <c r="O675" s="235">
        <v>40000000</v>
      </c>
      <c r="P675" s="234">
        <v>17323548</v>
      </c>
      <c r="Q675" s="235">
        <v>60000000</v>
      </c>
    </row>
    <row r="676" spans="9:17" s="221" customFormat="1" ht="32.4">
      <c r="I676" s="94">
        <v>22021000</v>
      </c>
      <c r="J676" s="263"/>
      <c r="K676" s="263"/>
      <c r="L676" s="263"/>
      <c r="M676" s="266" t="s">
        <v>504</v>
      </c>
      <c r="N676" s="234"/>
      <c r="O676" s="235"/>
      <c r="P676" s="234"/>
      <c r="Q676" s="235"/>
    </row>
    <row r="677" spans="9:17" s="221" customFormat="1" ht="31.2">
      <c r="I677" s="222">
        <v>22021003</v>
      </c>
      <c r="J677" s="277" t="s">
        <v>15</v>
      </c>
      <c r="K677" s="223"/>
      <c r="L677" s="223"/>
      <c r="M677" s="88" t="s">
        <v>507</v>
      </c>
      <c r="N677" s="234"/>
      <c r="O677" s="235"/>
      <c r="P677" s="234"/>
      <c r="Q677" s="235"/>
    </row>
    <row r="678" spans="9:17" s="221" customFormat="1" ht="15.6">
      <c r="I678" s="222">
        <v>22021010</v>
      </c>
      <c r="J678" s="277" t="s">
        <v>15</v>
      </c>
      <c r="K678" s="223"/>
      <c r="L678" s="218">
        <v>31923000</v>
      </c>
      <c r="M678" s="88" t="s">
        <v>631</v>
      </c>
      <c r="N678" s="234">
        <v>4760987</v>
      </c>
      <c r="O678" s="235">
        <v>20000000</v>
      </c>
      <c r="P678" s="234"/>
      <c r="Q678" s="235">
        <v>22000000</v>
      </c>
    </row>
    <row r="679" spans="9:17" s="221" customFormat="1" ht="15.6">
      <c r="I679" s="222">
        <v>22021011</v>
      </c>
      <c r="J679" s="277" t="s">
        <v>15</v>
      </c>
      <c r="K679" s="223"/>
      <c r="L679" s="218">
        <v>31923000</v>
      </c>
      <c r="M679" s="88" t="s">
        <v>632</v>
      </c>
      <c r="N679" s="234"/>
      <c r="O679" s="235">
        <v>5000000</v>
      </c>
      <c r="P679" s="234">
        <v>163669700</v>
      </c>
      <c r="Q679" s="235">
        <v>6000000</v>
      </c>
    </row>
    <row r="680" spans="9:17" s="221" customFormat="1" ht="32.4">
      <c r="I680" s="222">
        <v>22021017</v>
      </c>
      <c r="J680" s="277" t="s">
        <v>15</v>
      </c>
      <c r="K680" s="223"/>
      <c r="L680" s="532">
        <v>31923000</v>
      </c>
      <c r="M680" s="267" t="s">
        <v>825</v>
      </c>
      <c r="N680" s="251">
        <v>1490000</v>
      </c>
      <c r="O680" s="265">
        <v>2000000</v>
      </c>
      <c r="P680" s="251"/>
      <c r="Q680" s="265">
        <v>3500000</v>
      </c>
    </row>
    <row r="681" spans="9:17" s="221" customFormat="1" ht="16.2">
      <c r="I681" s="94">
        <v>22040100</v>
      </c>
      <c r="J681" s="263"/>
      <c r="K681" s="263"/>
      <c r="L681" s="263"/>
      <c r="M681" s="266" t="s">
        <v>508</v>
      </c>
      <c r="N681" s="234"/>
      <c r="O681" s="235"/>
      <c r="P681" s="234"/>
      <c r="Q681" s="235"/>
    </row>
    <row r="682" spans="9:17" s="221" customFormat="1" ht="31.2">
      <c r="I682" s="222">
        <v>22040109</v>
      </c>
      <c r="J682" s="277" t="s">
        <v>15</v>
      </c>
      <c r="K682" s="223"/>
      <c r="L682" s="218">
        <v>31923000</v>
      </c>
      <c r="M682" s="283" t="s">
        <v>633</v>
      </c>
      <c r="N682" s="234">
        <v>6965479</v>
      </c>
      <c r="O682" s="235">
        <v>15000000</v>
      </c>
      <c r="P682" s="234"/>
      <c r="Q682" s="235">
        <v>3500000</v>
      </c>
    </row>
    <row r="683" spans="9:17" s="221" customFormat="1" ht="16.2">
      <c r="I683" s="94"/>
      <c r="J683" s="263"/>
      <c r="K683" s="263"/>
      <c r="L683" s="263"/>
      <c r="M683" s="267" t="s">
        <v>42</v>
      </c>
      <c r="N683" s="251">
        <f>SUM(N637:N667)</f>
        <v>0</v>
      </c>
      <c r="O683" s="251">
        <f t="shared" ref="O683:Q683" si="72">SUM(O637:O667)</f>
        <v>1169195400</v>
      </c>
      <c r="P683" s="251">
        <f t="shared" si="72"/>
        <v>974329500</v>
      </c>
      <c r="Q683" s="251">
        <f t="shared" si="72"/>
        <v>1608102262</v>
      </c>
    </row>
    <row r="684" spans="9:17" s="221" customFormat="1" ht="16.8" thickBot="1">
      <c r="I684" s="93"/>
      <c r="J684" s="241"/>
      <c r="K684" s="241"/>
      <c r="L684" s="241"/>
      <c r="M684" s="242" t="s">
        <v>490</v>
      </c>
      <c r="N684" s="268">
        <f>SUM(N670:N682)</f>
        <v>84347446.799999997</v>
      </c>
      <c r="O684" s="268">
        <f t="shared" ref="O684:Q684" si="73">SUM(O670:O682)</f>
        <v>149000000</v>
      </c>
      <c r="P684" s="268">
        <f t="shared" si="73"/>
        <v>180993248</v>
      </c>
      <c r="Q684" s="268">
        <f t="shared" si="73"/>
        <v>159500000</v>
      </c>
    </row>
    <row r="685" spans="9:17" s="221" customFormat="1" ht="16.8" thickBot="1">
      <c r="I685" s="269"/>
      <c r="J685" s="270"/>
      <c r="K685" s="270"/>
      <c r="L685" s="270"/>
      <c r="M685" s="229" t="s">
        <v>46</v>
      </c>
      <c r="N685" s="271">
        <f>N683+N684</f>
        <v>84347446.799999997</v>
      </c>
      <c r="O685" s="271">
        <f t="shared" ref="O685:Q685" si="74">O683+O684</f>
        <v>1318195400</v>
      </c>
      <c r="P685" s="271">
        <f t="shared" si="74"/>
        <v>1155322748</v>
      </c>
      <c r="Q685" s="271">
        <f t="shared" si="74"/>
        <v>1767602262</v>
      </c>
    </row>
    <row r="686" spans="9:17" ht="34.799999999999997">
      <c r="I686" s="588" t="s">
        <v>809</v>
      </c>
      <c r="J686" s="589"/>
      <c r="K686" s="589"/>
      <c r="L686" s="589"/>
      <c r="M686" s="589"/>
      <c r="N686" s="589"/>
      <c r="O686" s="589"/>
      <c r="P686" s="589"/>
      <c r="Q686" s="590"/>
    </row>
    <row r="687" spans="9:17" ht="24.6">
      <c r="I687" s="578" t="s">
        <v>0</v>
      </c>
      <c r="J687" s="579"/>
      <c r="K687" s="579"/>
      <c r="L687" s="579"/>
      <c r="M687" s="579"/>
      <c r="N687" s="579"/>
      <c r="O687" s="579"/>
      <c r="P687" s="579"/>
      <c r="Q687" s="580"/>
    </row>
    <row r="688" spans="9:17" ht="25.5" customHeight="1">
      <c r="I688" s="578" t="s">
        <v>902</v>
      </c>
      <c r="J688" s="579"/>
      <c r="K688" s="579"/>
      <c r="L688" s="579"/>
      <c r="M688" s="579"/>
      <c r="N688" s="579"/>
      <c r="O688" s="579"/>
      <c r="P688" s="579"/>
      <c r="Q688" s="580"/>
    </row>
    <row r="689" spans="9:17" ht="25.2" thickBot="1">
      <c r="I689" s="631" t="s">
        <v>454</v>
      </c>
      <c r="J689" s="632"/>
      <c r="K689" s="632"/>
      <c r="L689" s="632"/>
      <c r="M689" s="632"/>
      <c r="N689" s="632"/>
      <c r="O689" s="632"/>
      <c r="P689" s="632"/>
      <c r="Q689" s="633"/>
    </row>
    <row r="690" spans="9:17" ht="22.8" thickBot="1">
      <c r="I690" s="600" t="s">
        <v>634</v>
      </c>
      <c r="J690" s="601"/>
      <c r="K690" s="601"/>
      <c r="L690" s="601"/>
      <c r="M690" s="601"/>
      <c r="N690" s="601"/>
      <c r="O690" s="601"/>
      <c r="P690" s="601"/>
      <c r="Q690" s="602"/>
    </row>
    <row r="691" spans="9:17" s="221" customFormat="1" ht="49.2" thickBot="1">
      <c r="I691" s="92" t="s">
        <v>350</v>
      </c>
      <c r="J691" s="92" t="s">
        <v>72</v>
      </c>
      <c r="K691" s="92" t="s">
        <v>351</v>
      </c>
      <c r="L691" s="92" t="s">
        <v>3</v>
      </c>
      <c r="M691" s="231" t="s">
        <v>73</v>
      </c>
      <c r="N691" s="404" t="s">
        <v>871</v>
      </c>
      <c r="O691" s="404" t="s">
        <v>870</v>
      </c>
      <c r="P691" s="404" t="s">
        <v>872</v>
      </c>
      <c r="Q691" s="404" t="s">
        <v>903</v>
      </c>
    </row>
    <row r="692" spans="9:17" s="221" customFormat="1" ht="16.2">
      <c r="I692" s="272">
        <v>20000000</v>
      </c>
      <c r="J692" s="273"/>
      <c r="K692" s="273"/>
      <c r="L692" s="273"/>
      <c r="M692" s="274" t="s">
        <v>39</v>
      </c>
      <c r="N692" s="275"/>
      <c r="O692" s="275"/>
      <c r="P692" s="275"/>
      <c r="Q692" s="275"/>
    </row>
    <row r="693" spans="9:17" s="221" customFormat="1" ht="16.2">
      <c r="I693" s="248">
        <v>21000000</v>
      </c>
      <c r="J693" s="249"/>
      <c r="K693" s="249"/>
      <c r="L693" s="249"/>
      <c r="M693" s="250" t="s">
        <v>42</v>
      </c>
      <c r="N693" s="251"/>
      <c r="O693" s="251"/>
      <c r="P693" s="251"/>
      <c r="Q693" s="251"/>
    </row>
    <row r="694" spans="9:17" s="221" customFormat="1" ht="16.2">
      <c r="I694" s="248">
        <v>21010000</v>
      </c>
      <c r="J694" s="249"/>
      <c r="K694" s="249"/>
      <c r="L694" s="249"/>
      <c r="M694" s="250" t="s">
        <v>474</v>
      </c>
      <c r="N694" s="251"/>
      <c r="O694" s="251"/>
      <c r="P694" s="251"/>
      <c r="Q694" s="251"/>
    </row>
    <row r="695" spans="9:17" s="221" customFormat="1" ht="15.6">
      <c r="I695" s="252">
        <v>21010103</v>
      </c>
      <c r="J695" s="277" t="s">
        <v>15</v>
      </c>
      <c r="K695" s="254"/>
      <c r="L695" s="218">
        <v>31923000</v>
      </c>
      <c r="M695" s="255" t="s">
        <v>511</v>
      </c>
      <c r="N695" s="234"/>
      <c r="O695" s="235">
        <v>3617004.1446000002</v>
      </c>
      <c r="P695" s="234">
        <v>3014170.1205000002</v>
      </c>
      <c r="Q695" s="235">
        <v>3725514.2689380003</v>
      </c>
    </row>
    <row r="696" spans="9:17" s="221" customFormat="1" ht="15.6">
      <c r="I696" s="252">
        <v>21010104</v>
      </c>
      <c r="J696" s="277" t="s">
        <v>15</v>
      </c>
      <c r="K696" s="254"/>
      <c r="L696" s="218">
        <v>31923000</v>
      </c>
      <c r="M696" s="255" t="s">
        <v>512</v>
      </c>
      <c r="N696" s="234"/>
      <c r="O696" s="235">
        <v>5073362.4942000005</v>
      </c>
      <c r="P696" s="234">
        <v>4227802.0784999998</v>
      </c>
      <c r="Q696" s="235">
        <v>5225563.3690260006</v>
      </c>
    </row>
    <row r="697" spans="9:17" s="221" customFormat="1" ht="15.6">
      <c r="I697" s="252">
        <v>21010105</v>
      </c>
      <c r="J697" s="277" t="s">
        <v>15</v>
      </c>
      <c r="K697" s="254"/>
      <c r="L697" s="218">
        <v>31923000</v>
      </c>
      <c r="M697" s="255" t="s">
        <v>513</v>
      </c>
      <c r="N697" s="234"/>
      <c r="O697" s="235">
        <v>3480452.929800001</v>
      </c>
      <c r="P697" s="234">
        <v>2900377.4415000007</v>
      </c>
      <c r="Q697" s="235">
        <v>3584866.5176940011</v>
      </c>
    </row>
    <row r="698" spans="9:17" s="221" customFormat="1" ht="15.6">
      <c r="I698" s="252">
        <v>21010106</v>
      </c>
      <c r="J698" s="277" t="s">
        <v>15</v>
      </c>
      <c r="K698" s="254"/>
      <c r="L698" s="223"/>
      <c r="M698" s="255" t="s">
        <v>531</v>
      </c>
      <c r="N698" s="234"/>
      <c r="O698" s="235"/>
      <c r="P698" s="234">
        <v>0</v>
      </c>
      <c r="Q698" s="235">
        <v>0</v>
      </c>
    </row>
    <row r="699" spans="9:17" s="221" customFormat="1" ht="15.6">
      <c r="I699" s="276"/>
      <c r="J699" s="277" t="s">
        <v>15</v>
      </c>
      <c r="K699" s="254"/>
      <c r="L699" s="218">
        <v>31923000</v>
      </c>
      <c r="M699" s="88" t="s">
        <v>580</v>
      </c>
      <c r="N699" s="234"/>
      <c r="O699" s="323">
        <v>10500000</v>
      </c>
      <c r="P699" s="234">
        <v>8750000</v>
      </c>
      <c r="Q699" s="323">
        <v>11040000</v>
      </c>
    </row>
    <row r="700" spans="9:17" s="221" customFormat="1" ht="32.4">
      <c r="I700" s="248">
        <v>21020200</v>
      </c>
      <c r="J700" s="249"/>
      <c r="K700" s="249"/>
      <c r="L700" s="249"/>
      <c r="M700" s="250" t="s">
        <v>478</v>
      </c>
      <c r="N700" s="251"/>
      <c r="O700" s="251"/>
      <c r="P700" s="251"/>
      <c r="Q700" s="251"/>
    </row>
    <row r="701" spans="9:17" s="233" customFormat="1" ht="32.4">
      <c r="I701" s="248">
        <v>21020300</v>
      </c>
      <c r="J701" s="249"/>
      <c r="K701" s="249"/>
      <c r="L701" s="249"/>
      <c r="M701" s="250" t="s">
        <v>516</v>
      </c>
      <c r="N701" s="251"/>
      <c r="O701" s="251"/>
      <c r="P701" s="251"/>
      <c r="Q701" s="251"/>
    </row>
    <row r="702" spans="9:17" s="233" customFormat="1" ht="16.2">
      <c r="I702" s="252">
        <v>21020301</v>
      </c>
      <c r="J702" s="277" t="s">
        <v>15</v>
      </c>
      <c r="K702" s="254"/>
      <c r="L702" s="218">
        <v>31923000</v>
      </c>
      <c r="M702" s="88" t="s">
        <v>517</v>
      </c>
      <c r="N702" s="234"/>
      <c r="O702" s="235">
        <v>1149527.4506100002</v>
      </c>
      <c r="P702" s="234">
        <v>957939.54217500018</v>
      </c>
      <c r="Q702" s="235">
        <v>1184013.2741283001</v>
      </c>
    </row>
    <row r="703" spans="9:17" s="233" customFormat="1" ht="16.2">
      <c r="I703" s="252">
        <v>21020302</v>
      </c>
      <c r="J703" s="277" t="s">
        <v>15</v>
      </c>
      <c r="K703" s="254"/>
      <c r="L703" s="218">
        <v>31923000</v>
      </c>
      <c r="M703" s="88" t="s">
        <v>518</v>
      </c>
      <c r="N703" s="234"/>
      <c r="O703" s="235">
        <v>656872.82892000012</v>
      </c>
      <c r="P703" s="234">
        <v>547394.02410000016</v>
      </c>
      <c r="Q703" s="235">
        <v>676579.0137876001</v>
      </c>
    </row>
    <row r="704" spans="9:17" s="233" customFormat="1" ht="16.2">
      <c r="I704" s="252">
        <v>21020303</v>
      </c>
      <c r="J704" s="277" t="s">
        <v>15</v>
      </c>
      <c r="K704" s="254"/>
      <c r="L704" s="218">
        <v>31923000</v>
      </c>
      <c r="M704" s="88" t="s">
        <v>519</v>
      </c>
      <c r="N704" s="234"/>
      <c r="O704" s="235">
        <v>275098.20723</v>
      </c>
      <c r="P704" s="234">
        <v>229248.50602500001</v>
      </c>
      <c r="Q704" s="235">
        <v>283351.15344690002</v>
      </c>
    </row>
    <row r="705" spans="9:17" s="221" customFormat="1" ht="15.6">
      <c r="I705" s="252">
        <v>21020304</v>
      </c>
      <c r="J705" s="277" t="s">
        <v>15</v>
      </c>
      <c r="K705" s="254"/>
      <c r="L705" s="218">
        <v>31923000</v>
      </c>
      <c r="M705" s="88" t="s">
        <v>480</v>
      </c>
      <c r="N705" s="234"/>
      <c r="O705" s="235">
        <v>39916.800000000003</v>
      </c>
      <c r="P705" s="234">
        <v>33264</v>
      </c>
      <c r="Q705" s="235">
        <v>41114.304000000004</v>
      </c>
    </row>
    <row r="706" spans="9:17" s="221" customFormat="1" ht="15.6">
      <c r="I706" s="252">
        <v>21020312</v>
      </c>
      <c r="J706" s="277" t="s">
        <v>15</v>
      </c>
      <c r="K706" s="254"/>
      <c r="L706" s="223"/>
      <c r="M706" s="88" t="s">
        <v>520</v>
      </c>
      <c r="N706" s="234"/>
      <c r="O706" s="235">
        <v>0</v>
      </c>
      <c r="P706" s="234">
        <v>0</v>
      </c>
      <c r="Q706" s="235">
        <v>0</v>
      </c>
    </row>
    <row r="707" spans="9:17" s="221" customFormat="1" ht="15.6">
      <c r="I707" s="252">
        <v>21020315</v>
      </c>
      <c r="J707" s="277" t="s">
        <v>15</v>
      </c>
      <c r="K707" s="254"/>
      <c r="L707" s="218">
        <v>31923000</v>
      </c>
      <c r="M707" s="88" t="s">
        <v>521</v>
      </c>
      <c r="N707" s="234"/>
      <c r="O707" s="235">
        <v>164218.20723000003</v>
      </c>
      <c r="P707" s="234">
        <v>136848.50602500004</v>
      </c>
      <c r="Q707" s="235">
        <v>169144.75344690002</v>
      </c>
    </row>
    <row r="708" spans="9:17" s="221" customFormat="1" ht="15.6">
      <c r="I708" s="252">
        <v>21020314</v>
      </c>
      <c r="J708" s="277" t="s">
        <v>15</v>
      </c>
      <c r="K708" s="254"/>
      <c r="L708" s="218">
        <v>31923000</v>
      </c>
      <c r="M708" s="88" t="s">
        <v>601</v>
      </c>
      <c r="N708" s="234"/>
      <c r="O708" s="235"/>
      <c r="P708" s="234">
        <v>0</v>
      </c>
      <c r="Q708" s="235">
        <v>0</v>
      </c>
    </row>
    <row r="709" spans="9:17" s="221" customFormat="1" ht="15.6">
      <c r="I709" s="252">
        <v>21020305</v>
      </c>
      <c r="J709" s="277" t="s">
        <v>15</v>
      </c>
      <c r="K709" s="254"/>
      <c r="L709" s="218">
        <v>31923000</v>
      </c>
      <c r="M709" s="88" t="s">
        <v>602</v>
      </c>
      <c r="N709" s="234"/>
      <c r="O709" s="235"/>
      <c r="P709" s="234">
        <v>0</v>
      </c>
      <c r="Q709" s="235">
        <v>0</v>
      </c>
    </row>
    <row r="710" spans="9:17" s="221" customFormat="1" ht="15.6">
      <c r="I710" s="252">
        <v>21020306</v>
      </c>
      <c r="J710" s="277" t="s">
        <v>15</v>
      </c>
      <c r="K710" s="254"/>
      <c r="L710" s="218">
        <v>31923000</v>
      </c>
      <c r="M710" s="88" t="s">
        <v>603</v>
      </c>
      <c r="N710" s="234"/>
      <c r="O710" s="235"/>
      <c r="P710" s="234">
        <v>0</v>
      </c>
      <c r="Q710" s="235">
        <v>0</v>
      </c>
    </row>
    <row r="711" spans="9:17" s="221" customFormat="1" ht="16.2">
      <c r="I711" s="248">
        <v>21020400</v>
      </c>
      <c r="J711" s="249"/>
      <c r="K711" s="249"/>
      <c r="L711" s="249"/>
      <c r="M711" s="250" t="s">
        <v>635</v>
      </c>
      <c r="N711" s="251"/>
      <c r="O711" s="251"/>
      <c r="P711" s="251"/>
      <c r="Q711" s="251"/>
    </row>
    <row r="712" spans="9:17" s="221" customFormat="1" ht="15.6">
      <c r="I712" s="252">
        <v>21020401</v>
      </c>
      <c r="J712" s="277" t="s">
        <v>15</v>
      </c>
      <c r="K712" s="254"/>
      <c r="L712" s="218">
        <v>31923000</v>
      </c>
      <c r="M712" s="88" t="s">
        <v>517</v>
      </c>
      <c r="N712" s="234"/>
      <c r="O712" s="235">
        <v>1149527.4506100002</v>
      </c>
      <c r="P712" s="234">
        <v>957939.54217500018</v>
      </c>
      <c r="Q712" s="235">
        <v>1184013.2741283001</v>
      </c>
    </row>
    <row r="713" spans="9:17" s="221" customFormat="1" ht="15.6">
      <c r="I713" s="309">
        <v>21020402</v>
      </c>
      <c r="J713" s="277" t="s">
        <v>15</v>
      </c>
      <c r="K713" s="260"/>
      <c r="L713" s="218">
        <v>31923000</v>
      </c>
      <c r="M713" s="88" t="s">
        <v>518</v>
      </c>
      <c r="N713" s="234"/>
      <c r="O713" s="235">
        <v>656872.82892000012</v>
      </c>
      <c r="P713" s="234">
        <v>547394.02410000016</v>
      </c>
      <c r="Q713" s="235">
        <v>676579.0137876001</v>
      </c>
    </row>
    <row r="714" spans="9:17" s="221" customFormat="1" ht="15.6">
      <c r="I714" s="309">
        <v>21020403</v>
      </c>
      <c r="J714" s="277" t="s">
        <v>15</v>
      </c>
      <c r="K714" s="260"/>
      <c r="L714" s="218">
        <v>31923000</v>
      </c>
      <c r="M714" s="88" t="s">
        <v>519</v>
      </c>
      <c r="N714" s="234"/>
      <c r="O714" s="235">
        <v>275098.20723</v>
      </c>
      <c r="P714" s="234">
        <v>229248.50602500001</v>
      </c>
      <c r="Q714" s="235">
        <v>283351.15344690002</v>
      </c>
    </row>
    <row r="715" spans="9:17" s="221" customFormat="1" ht="15.6">
      <c r="I715" s="309">
        <v>21020404</v>
      </c>
      <c r="J715" s="277" t="s">
        <v>15</v>
      </c>
      <c r="K715" s="260"/>
      <c r="L715" s="218">
        <v>31923000</v>
      </c>
      <c r="M715" s="88" t="s">
        <v>480</v>
      </c>
      <c r="N715" s="234"/>
      <c r="O715" s="235">
        <v>39916.800000000003</v>
      </c>
      <c r="P715" s="234">
        <v>33264</v>
      </c>
      <c r="Q715" s="235">
        <v>41114.304000000004</v>
      </c>
    </row>
    <row r="716" spans="9:17" s="221" customFormat="1" ht="15.6">
      <c r="I716" s="309">
        <v>21020412</v>
      </c>
      <c r="J716" s="277" t="s">
        <v>15</v>
      </c>
      <c r="K716" s="260"/>
      <c r="L716" s="223"/>
      <c r="M716" s="88" t="s">
        <v>520</v>
      </c>
      <c r="N716" s="234"/>
      <c r="O716" s="235">
        <v>0</v>
      </c>
      <c r="P716" s="234">
        <v>0</v>
      </c>
      <c r="Q716" s="235">
        <v>0</v>
      </c>
    </row>
    <row r="717" spans="9:17" s="221" customFormat="1" ht="15.6">
      <c r="I717" s="309">
        <v>21020415</v>
      </c>
      <c r="J717" s="277" t="s">
        <v>15</v>
      </c>
      <c r="K717" s="260"/>
      <c r="L717" s="218">
        <v>31923000</v>
      </c>
      <c r="M717" s="88" t="s">
        <v>521</v>
      </c>
      <c r="N717" s="234"/>
      <c r="O717" s="235">
        <v>164218.20723000003</v>
      </c>
      <c r="P717" s="234">
        <v>136848.50602500004</v>
      </c>
      <c r="Q717" s="235">
        <v>169144.75344690002</v>
      </c>
    </row>
    <row r="718" spans="9:17" s="221" customFormat="1" ht="16.2">
      <c r="I718" s="257">
        <v>21020501</v>
      </c>
      <c r="J718" s="258"/>
      <c r="K718" s="258"/>
      <c r="L718" s="258"/>
      <c r="M718" s="267" t="s">
        <v>636</v>
      </c>
      <c r="N718" s="251"/>
      <c r="O718" s="251"/>
      <c r="P718" s="251"/>
      <c r="Q718" s="251"/>
    </row>
    <row r="719" spans="9:17" s="221" customFormat="1" ht="15.6">
      <c r="I719" s="252">
        <v>21020501</v>
      </c>
      <c r="J719" s="277" t="s">
        <v>15</v>
      </c>
      <c r="K719" s="254"/>
      <c r="L719" s="218">
        <v>31923000</v>
      </c>
      <c r="M719" s="88" t="s">
        <v>517</v>
      </c>
      <c r="N719" s="234"/>
      <c r="O719" s="235">
        <v>1149527.4506100002</v>
      </c>
      <c r="P719" s="234">
        <v>957939.54217500018</v>
      </c>
      <c r="Q719" s="235">
        <v>1184013.2741283001</v>
      </c>
    </row>
    <row r="720" spans="9:17" s="221" customFormat="1" ht="15.6">
      <c r="I720" s="309">
        <v>21020502</v>
      </c>
      <c r="J720" s="277" t="s">
        <v>15</v>
      </c>
      <c r="K720" s="260"/>
      <c r="L720" s="218">
        <v>31923000</v>
      </c>
      <c r="M720" s="88" t="s">
        <v>518</v>
      </c>
      <c r="N720" s="234"/>
      <c r="O720" s="235">
        <v>656872.82892000012</v>
      </c>
      <c r="P720" s="234">
        <v>547394.02410000016</v>
      </c>
      <c r="Q720" s="235">
        <v>676579.0137876001</v>
      </c>
    </row>
    <row r="721" spans="9:17" s="221" customFormat="1" ht="15.6">
      <c r="I721" s="309">
        <v>21020503</v>
      </c>
      <c r="J721" s="277" t="s">
        <v>15</v>
      </c>
      <c r="K721" s="260"/>
      <c r="L721" s="218">
        <v>31923000</v>
      </c>
      <c r="M721" s="88" t="s">
        <v>519</v>
      </c>
      <c r="N721" s="234"/>
      <c r="O721" s="235">
        <v>275098.20723</v>
      </c>
      <c r="P721" s="234">
        <v>229248.50602500001</v>
      </c>
      <c r="Q721" s="235">
        <v>283351.15344690002</v>
      </c>
    </row>
    <row r="722" spans="9:17" s="221" customFormat="1" ht="15.6">
      <c r="I722" s="309">
        <v>21020504</v>
      </c>
      <c r="J722" s="277" t="s">
        <v>15</v>
      </c>
      <c r="K722" s="260"/>
      <c r="L722" s="218">
        <v>31923000</v>
      </c>
      <c r="M722" s="88" t="s">
        <v>480</v>
      </c>
      <c r="N722" s="234"/>
      <c r="O722" s="235">
        <v>39916.800000000003</v>
      </c>
      <c r="P722" s="234">
        <v>33264</v>
      </c>
      <c r="Q722" s="235">
        <v>41114.304000000004</v>
      </c>
    </row>
    <row r="723" spans="9:17" s="221" customFormat="1" ht="15.6">
      <c r="I723" s="309">
        <v>21020512</v>
      </c>
      <c r="J723" s="277" t="s">
        <v>15</v>
      </c>
      <c r="K723" s="260"/>
      <c r="L723" s="223"/>
      <c r="M723" s="88" t="s">
        <v>520</v>
      </c>
      <c r="N723" s="234"/>
      <c r="O723" s="235">
        <v>0</v>
      </c>
      <c r="P723" s="234">
        <v>0</v>
      </c>
      <c r="Q723" s="235">
        <v>0</v>
      </c>
    </row>
    <row r="724" spans="9:17" s="221" customFormat="1" ht="15.6">
      <c r="I724" s="309">
        <v>21020515</v>
      </c>
      <c r="J724" s="277" t="s">
        <v>15</v>
      </c>
      <c r="K724" s="260"/>
      <c r="L724" s="218">
        <v>31923000</v>
      </c>
      <c r="M724" s="88" t="s">
        <v>521</v>
      </c>
      <c r="N724" s="234"/>
      <c r="O724" s="235">
        <v>164218.20723000003</v>
      </c>
      <c r="P724" s="234">
        <v>136848.50602500004</v>
      </c>
      <c r="Q724" s="235">
        <v>169144.75344690002</v>
      </c>
    </row>
    <row r="725" spans="9:17" s="221" customFormat="1" ht="16.2">
      <c r="I725" s="257">
        <v>21020600</v>
      </c>
      <c r="J725" s="258"/>
      <c r="K725" s="258"/>
      <c r="L725" s="258"/>
      <c r="M725" s="250" t="s">
        <v>488</v>
      </c>
      <c r="N725" s="251"/>
      <c r="O725" s="251"/>
      <c r="P725" s="251"/>
      <c r="Q725" s="251"/>
    </row>
    <row r="726" spans="9:17" s="221" customFormat="1" ht="15.6">
      <c r="I726" s="309">
        <v>21020605</v>
      </c>
      <c r="J726" s="277" t="s">
        <v>15</v>
      </c>
      <c r="K726" s="260"/>
      <c r="L726" s="218">
        <v>31923000</v>
      </c>
      <c r="M726" s="255" t="s">
        <v>582</v>
      </c>
      <c r="N726" s="234">
        <v>5000</v>
      </c>
      <c r="O726" s="235">
        <v>60000</v>
      </c>
      <c r="P726" s="234">
        <v>50000</v>
      </c>
      <c r="Q726" s="235">
        <v>61800</v>
      </c>
    </row>
    <row r="727" spans="9:17" s="221" customFormat="1" ht="16.2">
      <c r="I727" s="94">
        <v>22020000</v>
      </c>
      <c r="J727" s="263"/>
      <c r="K727" s="263"/>
      <c r="L727" s="263"/>
      <c r="M727" s="266" t="s">
        <v>490</v>
      </c>
      <c r="N727" s="251"/>
      <c r="O727" s="251"/>
      <c r="P727" s="251"/>
      <c r="Q727" s="251"/>
    </row>
    <row r="728" spans="9:17" s="221" customFormat="1" ht="16.2">
      <c r="I728" s="94">
        <v>22020100</v>
      </c>
      <c r="J728" s="263"/>
      <c r="K728" s="263"/>
      <c r="L728" s="263"/>
      <c r="M728" s="266" t="s">
        <v>547</v>
      </c>
      <c r="N728" s="234"/>
      <c r="O728" s="235"/>
      <c r="P728" s="234"/>
      <c r="Q728" s="235"/>
    </row>
    <row r="729" spans="9:17" s="221" customFormat="1" ht="15.6">
      <c r="I729" s="222">
        <v>22020102</v>
      </c>
      <c r="J729" s="277" t="s">
        <v>11</v>
      </c>
      <c r="K729" s="223"/>
      <c r="L729" s="218">
        <v>31923000</v>
      </c>
      <c r="M729" s="262" t="s">
        <v>492</v>
      </c>
      <c r="N729" s="234"/>
      <c r="O729" s="235">
        <v>300000</v>
      </c>
      <c r="P729" s="234"/>
      <c r="Q729" s="235">
        <v>300000</v>
      </c>
    </row>
    <row r="730" spans="9:17" s="221" customFormat="1" ht="16.2">
      <c r="I730" s="94">
        <v>22020300</v>
      </c>
      <c r="J730" s="263"/>
      <c r="K730" s="263"/>
      <c r="L730" s="263"/>
      <c r="M730" s="266" t="s">
        <v>536</v>
      </c>
      <c r="N730" s="234"/>
      <c r="O730" s="235"/>
      <c r="P730" s="234"/>
      <c r="Q730" s="235"/>
    </row>
    <row r="731" spans="9:17" s="221" customFormat="1" ht="15.6">
      <c r="I731" s="222">
        <v>22020311</v>
      </c>
      <c r="J731" s="277" t="s">
        <v>15</v>
      </c>
      <c r="K731" s="223"/>
      <c r="L731" s="218">
        <v>31923000</v>
      </c>
      <c r="M731" s="283" t="s">
        <v>637</v>
      </c>
      <c r="N731" s="234">
        <v>577090.18999999994</v>
      </c>
      <c r="O731" s="235">
        <v>50000000</v>
      </c>
      <c r="P731" s="234">
        <v>28866669</v>
      </c>
      <c r="Q731" s="235">
        <v>60000000</v>
      </c>
    </row>
    <row r="732" spans="9:17" s="221" customFormat="1" ht="15.6">
      <c r="I732" s="222">
        <v>22020313</v>
      </c>
      <c r="J732" s="277" t="s">
        <v>15</v>
      </c>
      <c r="K732" s="223"/>
      <c r="L732" s="223"/>
      <c r="M732" s="283" t="s">
        <v>527</v>
      </c>
      <c r="N732" s="234"/>
      <c r="O732" s="235"/>
      <c r="P732" s="234"/>
      <c r="Q732" s="235"/>
    </row>
    <row r="733" spans="9:17" s="221" customFormat="1" ht="16.2">
      <c r="I733" s="94">
        <v>22020600</v>
      </c>
      <c r="J733" s="263"/>
      <c r="K733" s="263"/>
      <c r="L733" s="263"/>
      <c r="M733" s="267" t="s">
        <v>638</v>
      </c>
      <c r="N733" s="234"/>
      <c r="O733" s="235"/>
      <c r="P733" s="234"/>
      <c r="Q733" s="235"/>
    </row>
    <row r="734" spans="9:17" s="221" customFormat="1" ht="15.6">
      <c r="I734" s="222">
        <v>22020601</v>
      </c>
      <c r="J734" s="277" t="s">
        <v>15</v>
      </c>
      <c r="K734" s="223"/>
      <c r="L734" s="218">
        <v>31923000</v>
      </c>
      <c r="M734" s="262" t="s">
        <v>639</v>
      </c>
      <c r="N734" s="234"/>
      <c r="O734" s="235">
        <v>30000000</v>
      </c>
      <c r="P734" s="234"/>
      <c r="Q734" s="235">
        <v>30000000</v>
      </c>
    </row>
    <row r="735" spans="9:17" s="221" customFormat="1" ht="32.4">
      <c r="I735" s="94">
        <v>22021000</v>
      </c>
      <c r="J735" s="263"/>
      <c r="K735" s="263"/>
      <c r="L735" s="263"/>
      <c r="M735" s="266" t="s">
        <v>504</v>
      </c>
      <c r="N735" s="234"/>
      <c r="O735" s="235"/>
      <c r="P735" s="234"/>
      <c r="Q735" s="235"/>
    </row>
    <row r="736" spans="9:17" s="221" customFormat="1" ht="31.2">
      <c r="I736" s="222">
        <v>22021003</v>
      </c>
      <c r="J736" s="277" t="s">
        <v>15</v>
      </c>
      <c r="K736" s="223"/>
      <c r="L736" s="218">
        <v>31923000</v>
      </c>
      <c r="M736" s="88" t="s">
        <v>507</v>
      </c>
      <c r="N736" s="234"/>
      <c r="O736" s="235"/>
      <c r="P736" s="234"/>
      <c r="Q736" s="235">
        <v>1000000</v>
      </c>
    </row>
    <row r="737" spans="9:17" s="221" customFormat="1" ht="15.6">
      <c r="I737" s="222">
        <v>22021016</v>
      </c>
      <c r="J737" s="277" t="s">
        <v>15</v>
      </c>
      <c r="K737" s="223"/>
      <c r="L737" s="223"/>
      <c r="M737" s="88" t="s">
        <v>640</v>
      </c>
      <c r="N737" s="234"/>
      <c r="O737" s="235">
        <v>3000000</v>
      </c>
      <c r="P737" s="234">
        <v>2200000</v>
      </c>
      <c r="Q737" s="235">
        <v>1500000</v>
      </c>
    </row>
    <row r="738" spans="9:17" s="221" customFormat="1" ht="15.6">
      <c r="I738" s="222">
        <v>22021017</v>
      </c>
      <c r="J738" s="277" t="s">
        <v>15</v>
      </c>
      <c r="K738" s="223"/>
      <c r="L738" s="218">
        <v>31923000</v>
      </c>
      <c r="M738" s="283" t="s">
        <v>615</v>
      </c>
      <c r="N738" s="234">
        <v>5885000</v>
      </c>
      <c r="O738" s="235">
        <v>15000000</v>
      </c>
      <c r="P738" s="234">
        <v>15000000</v>
      </c>
      <c r="Q738" s="235">
        <v>2000000</v>
      </c>
    </row>
    <row r="739" spans="9:17" s="221" customFormat="1" ht="32.4">
      <c r="I739" s="94">
        <v>22040000</v>
      </c>
      <c r="J739" s="263"/>
      <c r="K739" s="263"/>
      <c r="L739" s="263"/>
      <c r="M739" s="266" t="s">
        <v>641</v>
      </c>
      <c r="N739" s="234"/>
      <c r="O739" s="235"/>
      <c r="P739" s="234"/>
      <c r="Q739" s="235"/>
    </row>
    <row r="740" spans="9:17" s="221" customFormat="1" ht="16.2">
      <c r="I740" s="94">
        <v>22040100</v>
      </c>
      <c r="J740" s="263"/>
      <c r="K740" s="263"/>
      <c r="L740" s="263"/>
      <c r="M740" s="266" t="s">
        <v>508</v>
      </c>
      <c r="N740" s="234"/>
      <c r="O740" s="235"/>
      <c r="P740" s="234"/>
      <c r="Q740" s="235"/>
    </row>
    <row r="741" spans="9:17" s="221" customFormat="1" ht="31.2">
      <c r="I741" s="222">
        <v>22040109</v>
      </c>
      <c r="J741" s="277" t="s">
        <v>15</v>
      </c>
      <c r="K741" s="223"/>
      <c r="L741" s="218">
        <v>31923000</v>
      </c>
      <c r="M741" s="88" t="s">
        <v>642</v>
      </c>
      <c r="N741" s="234">
        <v>2203818.1800000002</v>
      </c>
      <c r="O741" s="235">
        <v>45000000</v>
      </c>
      <c r="P741" s="234">
        <v>33763879</v>
      </c>
      <c r="Q741" s="235">
        <v>50000000</v>
      </c>
    </row>
    <row r="742" spans="9:17" s="221" customFormat="1" ht="16.2">
      <c r="I742" s="94"/>
      <c r="J742" s="263"/>
      <c r="K742" s="263"/>
      <c r="L742" s="263"/>
      <c r="M742" s="267" t="s">
        <v>42</v>
      </c>
      <c r="N742" s="251">
        <f>SUM(N695:N726)</f>
        <v>5000</v>
      </c>
      <c r="O742" s="251">
        <f t="shared" ref="O742:Q742" si="75">SUM(O695:O726)</f>
        <v>29587720.050570015</v>
      </c>
      <c r="P742" s="251">
        <f t="shared" si="75"/>
        <v>24656433.375475012</v>
      </c>
      <c r="Q742" s="251">
        <f t="shared" si="75"/>
        <v>30700351.652087111</v>
      </c>
    </row>
    <row r="743" spans="9:17" s="221" customFormat="1" ht="16.8" thickBot="1">
      <c r="I743" s="93"/>
      <c r="J743" s="241"/>
      <c r="K743" s="241"/>
      <c r="L743" s="241"/>
      <c r="M743" s="242" t="s">
        <v>490</v>
      </c>
      <c r="N743" s="268">
        <f>SUM(N729:N741)</f>
        <v>8665908.3699999992</v>
      </c>
      <c r="O743" s="268">
        <f t="shared" ref="O743:Q743" si="76">SUM(O729:O741)</f>
        <v>143300000</v>
      </c>
      <c r="P743" s="268">
        <f t="shared" si="76"/>
        <v>79830548</v>
      </c>
      <c r="Q743" s="268">
        <f t="shared" si="76"/>
        <v>144800000</v>
      </c>
    </row>
    <row r="744" spans="9:17" s="221" customFormat="1" ht="16.8" thickBot="1">
      <c r="I744" s="269"/>
      <c r="J744" s="270"/>
      <c r="K744" s="270"/>
      <c r="L744" s="270"/>
      <c r="M744" s="229" t="s">
        <v>46</v>
      </c>
      <c r="N744" s="271">
        <f>N742+N743</f>
        <v>8670908.3699999992</v>
      </c>
      <c r="O744" s="271">
        <f t="shared" ref="O744:Q744" si="77">O742+O743</f>
        <v>172887720.05057001</v>
      </c>
      <c r="P744" s="271">
        <f t="shared" si="77"/>
        <v>104486981.37547502</v>
      </c>
      <c r="Q744" s="271">
        <f t="shared" si="77"/>
        <v>175500351.65208712</v>
      </c>
    </row>
    <row r="745" spans="9:17" ht="34.799999999999997">
      <c r="I745" s="588" t="s">
        <v>809</v>
      </c>
      <c r="J745" s="589"/>
      <c r="K745" s="589"/>
      <c r="L745" s="589"/>
      <c r="M745" s="589"/>
      <c r="N745" s="589"/>
      <c r="O745" s="589"/>
      <c r="P745" s="589"/>
      <c r="Q745" s="590"/>
    </row>
    <row r="746" spans="9:17" ht="24.6">
      <c r="I746" s="578" t="s">
        <v>0</v>
      </c>
      <c r="J746" s="579"/>
      <c r="K746" s="579"/>
      <c r="L746" s="579"/>
      <c r="M746" s="579"/>
      <c r="N746" s="579"/>
      <c r="O746" s="579"/>
      <c r="P746" s="579"/>
      <c r="Q746" s="580"/>
    </row>
    <row r="747" spans="9:17" ht="26.25" customHeight="1" thickBot="1">
      <c r="I747" s="578" t="s">
        <v>902</v>
      </c>
      <c r="J747" s="579"/>
      <c r="K747" s="579"/>
      <c r="L747" s="579"/>
      <c r="M747" s="579"/>
      <c r="N747" s="579"/>
      <c r="O747" s="579"/>
      <c r="P747" s="579"/>
      <c r="Q747" s="580"/>
    </row>
    <row r="748" spans="9:17" ht="22.8" thickBot="1">
      <c r="I748" s="600" t="s">
        <v>643</v>
      </c>
      <c r="J748" s="601"/>
      <c r="K748" s="601"/>
      <c r="L748" s="601"/>
      <c r="M748" s="601"/>
      <c r="N748" s="601"/>
      <c r="O748" s="601"/>
      <c r="P748" s="601"/>
      <c r="Q748" s="602"/>
    </row>
    <row r="749" spans="9:17" s="221" customFormat="1" ht="49.2" thickBot="1">
      <c r="I749" s="92" t="s">
        <v>350</v>
      </c>
      <c r="J749" s="92" t="s">
        <v>72</v>
      </c>
      <c r="K749" s="92" t="s">
        <v>351</v>
      </c>
      <c r="L749" s="92" t="s">
        <v>3</v>
      </c>
      <c r="M749" s="231" t="s">
        <v>73</v>
      </c>
      <c r="N749" s="404" t="s">
        <v>871</v>
      </c>
      <c r="O749" s="404" t="s">
        <v>870</v>
      </c>
      <c r="P749" s="404" t="s">
        <v>872</v>
      </c>
      <c r="Q749" s="404" t="s">
        <v>903</v>
      </c>
    </row>
    <row r="750" spans="9:17" s="221" customFormat="1" ht="16.2">
      <c r="I750" s="272">
        <v>20000000</v>
      </c>
      <c r="J750" s="273"/>
      <c r="K750" s="273"/>
      <c r="L750" s="273"/>
      <c r="M750" s="274" t="s">
        <v>39</v>
      </c>
      <c r="N750" s="275"/>
      <c r="O750" s="275"/>
      <c r="P750" s="275"/>
      <c r="Q750" s="275"/>
    </row>
    <row r="751" spans="9:17" s="221" customFormat="1" ht="16.2">
      <c r="I751" s="248">
        <v>21000000</v>
      </c>
      <c r="J751" s="249"/>
      <c r="K751" s="249"/>
      <c r="L751" s="249"/>
      <c r="M751" s="250" t="s">
        <v>42</v>
      </c>
      <c r="N751" s="251"/>
      <c r="O751" s="251"/>
      <c r="P751" s="251"/>
      <c r="Q751" s="251"/>
    </row>
    <row r="752" spans="9:17" s="221" customFormat="1" ht="16.2">
      <c r="I752" s="248">
        <v>21010000</v>
      </c>
      <c r="J752" s="249"/>
      <c r="K752" s="249"/>
      <c r="L752" s="249"/>
      <c r="M752" s="250" t="s">
        <v>474</v>
      </c>
      <c r="N752" s="251"/>
      <c r="O752" s="251"/>
      <c r="P752" s="251"/>
      <c r="Q752" s="251"/>
    </row>
    <row r="753" spans="9:17" s="221" customFormat="1" ht="15.6">
      <c r="I753" s="252">
        <v>21010103</v>
      </c>
      <c r="J753" s="277" t="s">
        <v>15</v>
      </c>
      <c r="K753" s="254"/>
      <c r="L753" s="218">
        <v>31923000</v>
      </c>
      <c r="M753" s="255" t="s">
        <v>511</v>
      </c>
      <c r="N753" s="234"/>
      <c r="O753" s="235">
        <v>772776.08100000001</v>
      </c>
      <c r="P753" s="234">
        <v>643980.0675</v>
      </c>
      <c r="Q753" s="235">
        <v>795959.36343000003</v>
      </c>
    </row>
    <row r="754" spans="9:17" s="221" customFormat="1" ht="15.6">
      <c r="I754" s="252">
        <v>21010104</v>
      </c>
      <c r="J754" s="277" t="s">
        <v>15</v>
      </c>
      <c r="K754" s="254"/>
      <c r="L754" s="218">
        <v>31923000</v>
      </c>
      <c r="M754" s="255" t="s">
        <v>512</v>
      </c>
      <c r="N754" s="234"/>
      <c r="O754" s="235">
        <v>1671602.6249999998</v>
      </c>
      <c r="P754" s="234">
        <v>1393002.1874999998</v>
      </c>
      <c r="Q754" s="235">
        <v>1721750.7037499999</v>
      </c>
    </row>
    <row r="755" spans="9:17" s="221" customFormat="1" ht="15.6">
      <c r="I755" s="252">
        <v>21010105</v>
      </c>
      <c r="J755" s="277" t="s">
        <v>15</v>
      </c>
      <c r="K755" s="254"/>
      <c r="L755" s="218">
        <v>31923000</v>
      </c>
      <c r="M755" s="255" t="s">
        <v>513</v>
      </c>
      <c r="N755" s="234"/>
      <c r="O755" s="235">
        <v>3870797.5151999998</v>
      </c>
      <c r="P755" s="234">
        <v>3225664.5959999994</v>
      </c>
      <c r="Q755" s="235">
        <v>3986921.4406559998</v>
      </c>
    </row>
    <row r="756" spans="9:17" s="221" customFormat="1" ht="15.6">
      <c r="I756" s="252">
        <v>21010106</v>
      </c>
      <c r="J756" s="277" t="s">
        <v>15</v>
      </c>
      <c r="K756" s="254"/>
      <c r="L756" s="223"/>
      <c r="M756" s="255" t="s">
        <v>531</v>
      </c>
      <c r="N756" s="234"/>
      <c r="O756" s="235"/>
      <c r="P756" s="234">
        <v>0</v>
      </c>
      <c r="Q756" s="235">
        <v>0</v>
      </c>
    </row>
    <row r="757" spans="9:17" s="221" customFormat="1" ht="15.6">
      <c r="I757" s="276"/>
      <c r="J757" s="277" t="s">
        <v>15</v>
      </c>
      <c r="K757" s="254"/>
      <c r="L757" s="218">
        <v>31923000</v>
      </c>
      <c r="M757" s="88" t="s">
        <v>580</v>
      </c>
      <c r="N757" s="234"/>
      <c r="O757" s="235"/>
      <c r="P757" s="234">
        <v>0</v>
      </c>
      <c r="Q757" s="235">
        <v>6240000</v>
      </c>
    </row>
    <row r="758" spans="9:17" s="221" customFormat="1" ht="16.2">
      <c r="I758" s="248">
        <v>21020000</v>
      </c>
      <c r="J758" s="249"/>
      <c r="K758" s="249"/>
      <c r="L758" s="249"/>
      <c r="M758" s="250" t="s">
        <v>477</v>
      </c>
      <c r="N758" s="251"/>
      <c r="O758" s="251"/>
      <c r="P758" s="251"/>
      <c r="Q758" s="251"/>
    </row>
    <row r="759" spans="9:17" s="221" customFormat="1" ht="32.4">
      <c r="I759" s="248">
        <v>21020300</v>
      </c>
      <c r="J759" s="249"/>
      <c r="K759" s="249"/>
      <c r="L759" s="249"/>
      <c r="M759" s="250" t="s">
        <v>516</v>
      </c>
      <c r="N759" s="251"/>
      <c r="O759" s="251"/>
      <c r="P759" s="251"/>
      <c r="Q759" s="251"/>
    </row>
    <row r="760" spans="9:17" s="221" customFormat="1" ht="15.6">
      <c r="I760" s="252">
        <v>21020301</v>
      </c>
      <c r="J760" s="277" t="s">
        <v>15</v>
      </c>
      <c r="K760" s="254"/>
      <c r="L760" s="218">
        <v>31923000</v>
      </c>
      <c r="M760" s="88" t="s">
        <v>517</v>
      </c>
      <c r="N760" s="234"/>
      <c r="O760" s="235">
        <v>255918.62835000001</v>
      </c>
      <c r="P760" s="234">
        <v>213265.523625</v>
      </c>
      <c r="Q760" s="235">
        <v>263596.18720049999</v>
      </c>
    </row>
    <row r="761" spans="9:17" s="221" customFormat="1" ht="15.6">
      <c r="I761" s="252">
        <v>21020302</v>
      </c>
      <c r="J761" s="277" t="s">
        <v>15</v>
      </c>
      <c r="K761" s="254"/>
      <c r="L761" s="218">
        <v>31923000</v>
      </c>
      <c r="M761" s="88" t="s">
        <v>518</v>
      </c>
      <c r="N761" s="234"/>
      <c r="O761" s="235">
        <v>146239.21620000002</v>
      </c>
      <c r="P761" s="234">
        <v>121866.01350000002</v>
      </c>
      <c r="Q761" s="235">
        <v>150626.39268600004</v>
      </c>
    </row>
    <row r="762" spans="9:17" s="221" customFormat="1" ht="15.6">
      <c r="I762" s="252">
        <v>21020303</v>
      </c>
      <c r="J762" s="277" t="s">
        <v>15</v>
      </c>
      <c r="K762" s="254"/>
      <c r="L762" s="218">
        <v>31923000</v>
      </c>
      <c r="M762" s="88" t="s">
        <v>519</v>
      </c>
      <c r="N762" s="234"/>
      <c r="O762" s="235">
        <v>64279.804049999999</v>
      </c>
      <c r="P762" s="234">
        <v>53566.503375</v>
      </c>
      <c r="Q762" s="235">
        <v>66208.1981715</v>
      </c>
    </row>
    <row r="763" spans="9:17" s="221" customFormat="1" ht="15.6">
      <c r="I763" s="252">
        <v>21020304</v>
      </c>
      <c r="J763" s="277" t="s">
        <v>15</v>
      </c>
      <c r="K763" s="254"/>
      <c r="L763" s="218">
        <v>31923000</v>
      </c>
      <c r="M763" s="88" t="s">
        <v>480</v>
      </c>
      <c r="N763" s="234"/>
      <c r="O763" s="235">
        <v>9979.2000000000007</v>
      </c>
      <c r="P763" s="234">
        <v>8316</v>
      </c>
      <c r="Q763" s="235">
        <v>10278.576000000001</v>
      </c>
    </row>
    <row r="764" spans="9:17" s="221" customFormat="1" ht="15.6">
      <c r="I764" s="252">
        <v>21020312</v>
      </c>
      <c r="J764" s="277" t="s">
        <v>15</v>
      </c>
      <c r="K764" s="254"/>
      <c r="L764" s="223"/>
      <c r="M764" s="88" t="s">
        <v>520</v>
      </c>
      <c r="N764" s="234"/>
      <c r="O764" s="235">
        <v>0</v>
      </c>
      <c r="P764" s="234">
        <v>0</v>
      </c>
      <c r="Q764" s="235">
        <v>0</v>
      </c>
    </row>
    <row r="765" spans="9:17" s="221" customFormat="1" ht="15.6">
      <c r="I765" s="252">
        <v>21020315</v>
      </c>
      <c r="J765" s="277" t="s">
        <v>15</v>
      </c>
      <c r="K765" s="254"/>
      <c r="L765" s="218">
        <v>31923000</v>
      </c>
      <c r="M765" s="88" t="s">
        <v>521</v>
      </c>
      <c r="N765" s="234"/>
      <c r="O765" s="235">
        <v>36559.804050000006</v>
      </c>
      <c r="P765" s="234">
        <v>30466.503375000004</v>
      </c>
      <c r="Q765" s="235">
        <v>37656.598171500009</v>
      </c>
    </row>
    <row r="766" spans="9:17" s="221" customFormat="1" ht="15.6">
      <c r="I766" s="252">
        <v>21020314</v>
      </c>
      <c r="J766" s="277" t="s">
        <v>15</v>
      </c>
      <c r="K766" s="254"/>
      <c r="L766" s="223"/>
      <c r="M766" s="88" t="s">
        <v>601</v>
      </c>
      <c r="N766" s="234"/>
      <c r="O766" s="235">
        <v>0</v>
      </c>
      <c r="P766" s="234">
        <v>0</v>
      </c>
      <c r="Q766" s="235">
        <v>0</v>
      </c>
    </row>
    <row r="767" spans="9:17" s="221" customFormat="1" ht="15.6">
      <c r="I767" s="252">
        <v>21020305</v>
      </c>
      <c r="J767" s="277" t="s">
        <v>15</v>
      </c>
      <c r="K767" s="254"/>
      <c r="L767" s="223"/>
      <c r="M767" s="88" t="s">
        <v>602</v>
      </c>
      <c r="N767" s="234"/>
      <c r="O767" s="235"/>
      <c r="P767" s="234">
        <v>0</v>
      </c>
      <c r="Q767" s="235">
        <v>0</v>
      </c>
    </row>
    <row r="768" spans="9:17" s="221" customFormat="1" ht="15.6">
      <c r="I768" s="252">
        <v>21020306</v>
      </c>
      <c r="J768" s="277" t="s">
        <v>15</v>
      </c>
      <c r="K768" s="254"/>
      <c r="L768" s="223"/>
      <c r="M768" s="88" t="s">
        <v>603</v>
      </c>
      <c r="N768" s="234"/>
      <c r="O768" s="235"/>
      <c r="P768" s="234">
        <v>0</v>
      </c>
      <c r="Q768" s="235">
        <v>0</v>
      </c>
    </row>
    <row r="769" spans="9:17" s="221" customFormat="1" ht="16.2">
      <c r="I769" s="248">
        <v>21020400</v>
      </c>
      <c r="J769" s="249"/>
      <c r="K769" s="249"/>
      <c r="L769" s="249"/>
      <c r="M769" s="250" t="s">
        <v>532</v>
      </c>
      <c r="N769" s="251"/>
      <c r="O769" s="251"/>
      <c r="P769" s="251"/>
      <c r="Q769" s="251"/>
    </row>
    <row r="770" spans="9:17" s="221" customFormat="1" ht="15.6">
      <c r="I770" s="252">
        <v>21020401</v>
      </c>
      <c r="J770" s="277" t="s">
        <v>15</v>
      </c>
      <c r="K770" s="254"/>
      <c r="L770" s="218">
        <v>31923000</v>
      </c>
      <c r="M770" s="88" t="s">
        <v>517</v>
      </c>
      <c r="N770" s="234"/>
      <c r="O770" s="235">
        <v>526848.91874999995</v>
      </c>
      <c r="P770" s="234">
        <v>439040.765625</v>
      </c>
      <c r="Q770" s="235">
        <v>542654.38631249999</v>
      </c>
    </row>
    <row r="771" spans="9:17" s="221" customFormat="1" ht="15.6">
      <c r="I771" s="252">
        <v>21020402</v>
      </c>
      <c r="J771" s="277" t="s">
        <v>15</v>
      </c>
      <c r="K771" s="254"/>
      <c r="L771" s="218">
        <v>31923000</v>
      </c>
      <c r="M771" s="88" t="s">
        <v>518</v>
      </c>
      <c r="N771" s="234"/>
      <c r="O771" s="235">
        <v>301056.52500000002</v>
      </c>
      <c r="P771" s="234">
        <v>250880.4375</v>
      </c>
      <c r="Q771" s="235">
        <v>310088.22075000004</v>
      </c>
    </row>
    <row r="772" spans="9:17" s="221" customFormat="1" ht="15.6">
      <c r="I772" s="252" t="s">
        <v>43</v>
      </c>
      <c r="J772" s="277" t="s">
        <v>15</v>
      </c>
      <c r="K772" s="254"/>
      <c r="L772" s="218">
        <v>31923000</v>
      </c>
      <c r="M772" s="88" t="s">
        <v>519</v>
      </c>
      <c r="N772" s="234"/>
      <c r="O772" s="235">
        <v>186144.13125000001</v>
      </c>
      <c r="P772" s="234">
        <v>155120.109375</v>
      </c>
      <c r="Q772" s="235">
        <v>191728.45518750002</v>
      </c>
    </row>
    <row r="773" spans="9:17" s="221" customFormat="1" ht="15.6">
      <c r="I773" s="252">
        <v>21020404</v>
      </c>
      <c r="J773" s="277" t="s">
        <v>15</v>
      </c>
      <c r="K773" s="254"/>
      <c r="L773" s="218">
        <v>31923000</v>
      </c>
      <c r="M773" s="88" t="s">
        <v>480</v>
      </c>
      <c r="N773" s="234"/>
      <c r="O773" s="235">
        <v>34927.199999999997</v>
      </c>
      <c r="P773" s="234">
        <v>29106</v>
      </c>
      <c r="Q773" s="235">
        <v>35975.015999999996</v>
      </c>
    </row>
    <row r="774" spans="9:17" s="221" customFormat="1" ht="15.6">
      <c r="I774" s="252">
        <v>21020412</v>
      </c>
      <c r="J774" s="277" t="s">
        <v>15</v>
      </c>
      <c r="K774" s="254"/>
      <c r="L774" s="223"/>
      <c r="M774" s="88" t="s">
        <v>520</v>
      </c>
      <c r="N774" s="234"/>
      <c r="O774" s="235">
        <v>0</v>
      </c>
      <c r="P774" s="234">
        <v>0</v>
      </c>
      <c r="Q774" s="235">
        <v>0</v>
      </c>
    </row>
    <row r="775" spans="9:17" s="221" customFormat="1" ht="15.6">
      <c r="I775" s="252">
        <v>21020415</v>
      </c>
      <c r="J775" s="277" t="s">
        <v>15</v>
      </c>
      <c r="K775" s="254"/>
      <c r="L775" s="218">
        <v>31923000</v>
      </c>
      <c r="M775" s="88" t="s">
        <v>521</v>
      </c>
      <c r="N775" s="234"/>
      <c r="O775" s="235">
        <v>75264.131250000006</v>
      </c>
      <c r="P775" s="234">
        <v>62720.109375</v>
      </c>
      <c r="Q775" s="235">
        <v>77522.055187500009</v>
      </c>
    </row>
    <row r="776" spans="9:17" s="221" customFormat="1" ht="16.2">
      <c r="I776" s="248">
        <v>21020500</v>
      </c>
      <c r="J776" s="249"/>
      <c r="K776" s="249"/>
      <c r="L776" s="249"/>
      <c r="M776" s="250" t="s">
        <v>533</v>
      </c>
      <c r="N776" s="251"/>
      <c r="O776" s="251"/>
      <c r="P776" s="251"/>
      <c r="Q776" s="251"/>
    </row>
    <row r="777" spans="9:17" s="221" customFormat="1" ht="15.6">
      <c r="I777" s="252">
        <v>21020501</v>
      </c>
      <c r="J777" s="277" t="s">
        <v>15</v>
      </c>
      <c r="K777" s="254"/>
      <c r="L777" s="218">
        <v>31923000</v>
      </c>
      <c r="M777" s="88" t="s">
        <v>517</v>
      </c>
      <c r="N777" s="234"/>
      <c r="O777" s="235">
        <v>621307.93031999993</v>
      </c>
      <c r="P777" s="234">
        <v>517756.60859999992</v>
      </c>
      <c r="Q777" s="235">
        <v>639947.16822959995</v>
      </c>
    </row>
    <row r="778" spans="9:17" s="221" customFormat="1" ht="15.6">
      <c r="I778" s="309">
        <v>21020502</v>
      </c>
      <c r="J778" s="277" t="s">
        <v>15</v>
      </c>
      <c r="K778" s="260"/>
      <c r="L778" s="218">
        <v>31923000</v>
      </c>
      <c r="M778" s="88" t="s">
        <v>518</v>
      </c>
      <c r="N778" s="234"/>
      <c r="O778" s="235">
        <v>355033.10304000002</v>
      </c>
      <c r="P778" s="234">
        <v>295860.9192</v>
      </c>
      <c r="Q778" s="235">
        <v>365684.09613120003</v>
      </c>
    </row>
    <row r="779" spans="9:17" s="221" customFormat="1" ht="15.6">
      <c r="I779" s="309">
        <v>21020503</v>
      </c>
      <c r="J779" s="277" t="s">
        <v>15</v>
      </c>
      <c r="K779" s="260"/>
      <c r="L779" s="218">
        <v>31923000</v>
      </c>
      <c r="M779" s="88" t="s">
        <v>519</v>
      </c>
      <c r="N779" s="234"/>
      <c r="O779" s="235">
        <v>988489.60056000005</v>
      </c>
      <c r="P779" s="234">
        <v>823741.33380000002</v>
      </c>
      <c r="Q779" s="235">
        <v>1018144.2885768</v>
      </c>
    </row>
    <row r="780" spans="9:17" s="221" customFormat="1" ht="15.6">
      <c r="I780" s="309">
        <v>21020504</v>
      </c>
      <c r="J780" s="277" t="s">
        <v>15</v>
      </c>
      <c r="K780" s="260"/>
      <c r="L780" s="218">
        <v>31923000</v>
      </c>
      <c r="M780" s="88" t="s">
        <v>480</v>
      </c>
      <c r="N780" s="234"/>
      <c r="O780" s="235">
        <v>74844</v>
      </c>
      <c r="P780" s="234">
        <v>62370</v>
      </c>
      <c r="Q780" s="235">
        <v>77089.320000000007</v>
      </c>
    </row>
    <row r="781" spans="9:17" s="221" customFormat="1" ht="15.6">
      <c r="I781" s="309">
        <v>21020512</v>
      </c>
      <c r="J781" s="277" t="s">
        <v>15</v>
      </c>
      <c r="K781" s="260"/>
      <c r="L781" s="223"/>
      <c r="M781" s="88" t="s">
        <v>520</v>
      </c>
      <c r="N781" s="234"/>
      <c r="O781" s="235">
        <v>0</v>
      </c>
      <c r="P781" s="234">
        <v>0</v>
      </c>
      <c r="Q781" s="235">
        <v>0</v>
      </c>
    </row>
    <row r="782" spans="9:17" s="221" customFormat="1" ht="15.6">
      <c r="I782" s="309">
        <v>21020515</v>
      </c>
      <c r="J782" s="277" t="s">
        <v>15</v>
      </c>
      <c r="K782" s="260"/>
      <c r="L782" s="218">
        <v>31923000</v>
      </c>
      <c r="M782" s="88" t="s">
        <v>521</v>
      </c>
      <c r="N782" s="234"/>
      <c r="O782" s="235">
        <v>88758.275760000004</v>
      </c>
      <c r="P782" s="234">
        <v>73965.229800000001</v>
      </c>
      <c r="Q782" s="235">
        <v>91421.024032800007</v>
      </c>
    </row>
    <row r="783" spans="9:17" s="221" customFormat="1" ht="16.2">
      <c r="I783" s="257">
        <v>21020600</v>
      </c>
      <c r="J783" s="258"/>
      <c r="K783" s="258"/>
      <c r="L783" s="258"/>
      <c r="M783" s="250" t="s">
        <v>488</v>
      </c>
      <c r="N783" s="251">
        <f t="shared" ref="N783:O783" si="78">SUM(N784:N785)</f>
        <v>0</v>
      </c>
      <c r="O783" s="251">
        <f t="shared" si="78"/>
        <v>0</v>
      </c>
      <c r="P783" s="251">
        <v>0</v>
      </c>
      <c r="Q783" s="251">
        <v>3000000</v>
      </c>
    </row>
    <row r="784" spans="9:17" s="221" customFormat="1" ht="15.6">
      <c r="I784" s="317">
        <v>21020307</v>
      </c>
      <c r="J784" s="277" t="s">
        <v>15</v>
      </c>
      <c r="K784" s="260"/>
      <c r="L784" s="223"/>
      <c r="M784" s="278" t="s">
        <v>644</v>
      </c>
      <c r="N784" s="234"/>
      <c r="O784" s="235"/>
      <c r="P784" s="234">
        <v>0</v>
      </c>
      <c r="Q784" s="235">
        <v>0</v>
      </c>
    </row>
    <row r="785" spans="9:17" s="221" customFormat="1" ht="15.6">
      <c r="I785" s="318">
        <v>21020605</v>
      </c>
      <c r="J785" s="277" t="s">
        <v>15</v>
      </c>
      <c r="K785" s="260"/>
      <c r="L785" s="223"/>
      <c r="M785" s="319" t="s">
        <v>582</v>
      </c>
      <c r="N785" s="234"/>
      <c r="O785" s="235"/>
      <c r="P785" s="234">
        <v>0</v>
      </c>
      <c r="Q785" s="235">
        <v>0</v>
      </c>
    </row>
    <row r="786" spans="9:17" s="221" customFormat="1" ht="16.2">
      <c r="I786" s="94">
        <v>22020000</v>
      </c>
      <c r="J786" s="263"/>
      <c r="K786" s="263"/>
      <c r="L786" s="263"/>
      <c r="M786" s="266" t="s">
        <v>490</v>
      </c>
      <c r="N786" s="251"/>
      <c r="O786" s="251"/>
      <c r="P786" s="251"/>
      <c r="Q786" s="251"/>
    </row>
    <row r="787" spans="9:17" s="221" customFormat="1" ht="16.2">
      <c r="I787" s="94">
        <v>22020100</v>
      </c>
      <c r="J787" s="263"/>
      <c r="K787" s="263"/>
      <c r="L787" s="263"/>
      <c r="M787" s="266" t="s">
        <v>547</v>
      </c>
      <c r="N787" s="234"/>
      <c r="O787" s="235"/>
      <c r="P787" s="234"/>
      <c r="Q787" s="235"/>
    </row>
    <row r="788" spans="9:17" s="221" customFormat="1" ht="15.6">
      <c r="I788" s="295">
        <v>22020101</v>
      </c>
      <c r="J788" s="277" t="s">
        <v>11</v>
      </c>
      <c r="K788" s="223"/>
      <c r="L788" s="223"/>
      <c r="M788" s="296" t="s">
        <v>548</v>
      </c>
      <c r="N788" s="234"/>
      <c r="O788" s="235">
        <v>100000</v>
      </c>
      <c r="P788" s="234"/>
      <c r="Q788" s="235">
        <v>1000000</v>
      </c>
    </row>
    <row r="789" spans="9:17" s="221" customFormat="1" ht="15.6">
      <c r="I789" s="295">
        <v>22020102</v>
      </c>
      <c r="J789" s="277" t="s">
        <v>11</v>
      </c>
      <c r="K789" s="223"/>
      <c r="L789" s="218">
        <v>31923000</v>
      </c>
      <c r="M789" s="296" t="s">
        <v>492</v>
      </c>
      <c r="N789" s="234"/>
      <c r="O789" s="235"/>
      <c r="P789" s="234"/>
      <c r="Q789" s="235"/>
    </row>
    <row r="790" spans="9:17" s="221" customFormat="1" ht="15.6">
      <c r="I790" s="295">
        <v>22020103</v>
      </c>
      <c r="J790" s="277" t="s">
        <v>11</v>
      </c>
      <c r="K790" s="223"/>
      <c r="L790" s="223"/>
      <c r="M790" s="296" t="s">
        <v>549</v>
      </c>
      <c r="N790" s="234"/>
      <c r="O790" s="235"/>
      <c r="P790" s="234"/>
      <c r="Q790" s="235"/>
    </row>
    <row r="791" spans="9:17" s="221" customFormat="1" ht="15.6">
      <c r="I791" s="295">
        <v>22020104</v>
      </c>
      <c r="J791" s="277" t="s">
        <v>11</v>
      </c>
      <c r="K791" s="223"/>
      <c r="L791" s="223"/>
      <c r="M791" s="296" t="s">
        <v>493</v>
      </c>
      <c r="N791" s="234"/>
      <c r="O791" s="235"/>
      <c r="P791" s="234"/>
      <c r="Q791" s="235"/>
    </row>
    <row r="792" spans="9:17" s="221" customFormat="1" ht="16.2">
      <c r="I792" s="94">
        <v>22020300</v>
      </c>
      <c r="J792" s="263"/>
      <c r="K792" s="263"/>
      <c r="L792" s="263"/>
      <c r="M792" s="266" t="s">
        <v>536</v>
      </c>
      <c r="N792" s="234"/>
      <c r="O792" s="235"/>
      <c r="P792" s="234"/>
      <c r="Q792" s="235"/>
    </row>
    <row r="793" spans="9:17" s="221" customFormat="1" ht="31.2">
      <c r="I793" s="222">
        <v>22020311</v>
      </c>
      <c r="J793" s="277" t="s">
        <v>15</v>
      </c>
      <c r="K793" s="223"/>
      <c r="L793" s="218">
        <v>31923000</v>
      </c>
      <c r="M793" s="262" t="s">
        <v>645</v>
      </c>
      <c r="N793" s="234">
        <v>67544667</v>
      </c>
      <c r="O793" s="235">
        <v>70000000</v>
      </c>
      <c r="P793" s="234"/>
      <c r="Q793" s="235">
        <v>70000000</v>
      </c>
    </row>
    <row r="794" spans="9:17" s="221" customFormat="1" ht="15.6">
      <c r="I794" s="222">
        <v>22020313</v>
      </c>
      <c r="J794" s="277" t="s">
        <v>15</v>
      </c>
      <c r="K794" s="223"/>
      <c r="L794" s="218">
        <v>31923000</v>
      </c>
      <c r="M794" s="262" t="s">
        <v>527</v>
      </c>
      <c r="N794" s="234"/>
      <c r="O794" s="235"/>
      <c r="P794" s="234"/>
      <c r="Q794" s="235"/>
    </row>
    <row r="795" spans="9:17" s="221" customFormat="1" ht="32.4">
      <c r="I795" s="94">
        <v>22021000</v>
      </c>
      <c r="J795" s="263"/>
      <c r="K795" s="263"/>
      <c r="L795" s="263"/>
      <c r="M795" s="264" t="s">
        <v>646</v>
      </c>
      <c r="N795" s="234"/>
      <c r="O795" s="235"/>
      <c r="P795" s="234"/>
      <c r="Q795" s="235"/>
    </row>
    <row r="796" spans="9:17" s="221" customFormat="1" ht="31.2">
      <c r="I796" s="222">
        <v>22021003</v>
      </c>
      <c r="J796" s="277" t="s">
        <v>15</v>
      </c>
      <c r="K796" s="223"/>
      <c r="L796" s="223"/>
      <c r="M796" s="88" t="s">
        <v>507</v>
      </c>
      <c r="N796" s="234"/>
      <c r="O796" s="235"/>
      <c r="P796" s="234"/>
      <c r="Q796" s="235"/>
    </row>
    <row r="797" spans="9:17" s="221" customFormat="1" ht="15.6">
      <c r="I797" s="222">
        <v>22021005</v>
      </c>
      <c r="J797" s="277" t="s">
        <v>15</v>
      </c>
      <c r="K797" s="223"/>
      <c r="L797" s="218">
        <v>31923000</v>
      </c>
      <c r="M797" s="88" t="s">
        <v>647</v>
      </c>
      <c r="N797" s="234"/>
      <c r="O797" s="235">
        <v>7000000</v>
      </c>
      <c r="P797" s="234"/>
      <c r="Q797" s="235">
        <v>10000000</v>
      </c>
    </row>
    <row r="798" spans="9:17" s="221" customFormat="1" ht="15.6">
      <c r="I798" s="222">
        <v>22021007</v>
      </c>
      <c r="J798" s="277" t="s">
        <v>15</v>
      </c>
      <c r="K798" s="223"/>
      <c r="L798" s="218">
        <v>31923000</v>
      </c>
      <c r="M798" s="88" t="s">
        <v>575</v>
      </c>
      <c r="N798" s="234"/>
      <c r="O798" s="235"/>
      <c r="P798" s="234"/>
      <c r="Q798" s="235"/>
    </row>
    <row r="799" spans="9:17" s="221" customFormat="1" ht="15.6">
      <c r="I799" s="222">
        <v>22021015</v>
      </c>
      <c r="J799" s="277" t="s">
        <v>15</v>
      </c>
      <c r="K799" s="223"/>
      <c r="L799" s="218">
        <v>31923000</v>
      </c>
      <c r="M799" s="88" t="s">
        <v>648</v>
      </c>
      <c r="N799" s="234">
        <v>1000000</v>
      </c>
      <c r="O799" s="235">
        <v>13000000</v>
      </c>
      <c r="P799" s="234"/>
      <c r="Q799" s="235">
        <v>20000000</v>
      </c>
    </row>
    <row r="800" spans="9:17" s="221" customFormat="1" ht="15.6">
      <c r="I800" s="222">
        <v>22021017</v>
      </c>
      <c r="J800" s="277" t="s">
        <v>15</v>
      </c>
      <c r="K800" s="223"/>
      <c r="L800" s="218">
        <v>31923000</v>
      </c>
      <c r="M800" s="88" t="s">
        <v>615</v>
      </c>
      <c r="N800" s="234">
        <v>1179100</v>
      </c>
      <c r="O800" s="235">
        <v>1000000</v>
      </c>
      <c r="P800" s="234"/>
      <c r="Q800" s="235">
        <v>1000000</v>
      </c>
    </row>
    <row r="801" spans="9:17" s="221" customFormat="1" ht="16.2">
      <c r="I801" s="297">
        <v>220206</v>
      </c>
      <c r="J801" s="277"/>
      <c r="K801" s="223"/>
      <c r="L801" s="223"/>
      <c r="M801" s="298" t="s">
        <v>649</v>
      </c>
      <c r="N801" s="234"/>
      <c r="O801" s="235"/>
      <c r="P801" s="234"/>
      <c r="Q801" s="235"/>
    </row>
    <row r="802" spans="9:17" s="221" customFormat="1" ht="16.2">
      <c r="I802" s="304">
        <v>22020606</v>
      </c>
      <c r="J802" s="277" t="s">
        <v>15</v>
      </c>
      <c r="K802" s="223"/>
      <c r="L802" s="532">
        <v>31923000</v>
      </c>
      <c r="M802" s="533" t="s">
        <v>650</v>
      </c>
      <c r="N802" s="251">
        <v>6976970</v>
      </c>
      <c r="O802" s="265">
        <v>36000000</v>
      </c>
      <c r="P802" s="251">
        <v>144378113.53</v>
      </c>
      <c r="Q802" s="265">
        <v>110000000</v>
      </c>
    </row>
    <row r="803" spans="9:17" s="221" customFormat="1" ht="32.4">
      <c r="I803" s="94">
        <v>22040000</v>
      </c>
      <c r="J803" s="263"/>
      <c r="K803" s="263"/>
      <c r="L803" s="263"/>
      <c r="M803" s="266" t="s">
        <v>641</v>
      </c>
      <c r="N803" s="234"/>
      <c r="O803" s="235"/>
      <c r="P803" s="234"/>
      <c r="Q803" s="235"/>
    </row>
    <row r="804" spans="9:17" s="221" customFormat="1" ht="16.2">
      <c r="I804" s="94">
        <v>22040100</v>
      </c>
      <c r="J804" s="263"/>
      <c r="K804" s="263"/>
      <c r="L804" s="263"/>
      <c r="M804" s="266" t="s">
        <v>508</v>
      </c>
      <c r="N804" s="234"/>
      <c r="O804" s="235"/>
      <c r="P804" s="234"/>
      <c r="Q804" s="235"/>
    </row>
    <row r="805" spans="9:17" s="221" customFormat="1" ht="15.6">
      <c r="I805" s="222">
        <v>22040109</v>
      </c>
      <c r="J805" s="277" t="s">
        <v>15</v>
      </c>
      <c r="K805" s="223"/>
      <c r="L805" s="218">
        <v>31923000</v>
      </c>
      <c r="M805" s="88" t="s">
        <v>651</v>
      </c>
      <c r="N805" s="234">
        <v>69333</v>
      </c>
      <c r="O805" s="235">
        <v>7000000</v>
      </c>
      <c r="P805" s="234">
        <v>112624585.56</v>
      </c>
      <c r="Q805" s="235">
        <v>10000000</v>
      </c>
    </row>
    <row r="806" spans="9:17" s="221" customFormat="1" ht="16.2">
      <c r="I806" s="94"/>
      <c r="J806" s="263"/>
      <c r="K806" s="263"/>
      <c r="L806" s="263"/>
      <c r="M806" s="267" t="s">
        <v>42</v>
      </c>
      <c r="N806" s="251">
        <f>SUM(N753:N785)</f>
        <v>0</v>
      </c>
      <c r="O806" s="251">
        <f t="shared" ref="O806:Q806" si="79">SUM(O753:O785)</f>
        <v>10080826.689780001</v>
      </c>
      <c r="P806" s="251">
        <f t="shared" si="79"/>
        <v>8400688.9081500024</v>
      </c>
      <c r="Q806" s="251">
        <f t="shared" si="79"/>
        <v>19623251.490473397</v>
      </c>
    </row>
    <row r="807" spans="9:17" s="221" customFormat="1" ht="16.8" thickBot="1">
      <c r="I807" s="93"/>
      <c r="J807" s="241"/>
      <c r="K807" s="241"/>
      <c r="L807" s="241"/>
      <c r="M807" s="242" t="s">
        <v>490</v>
      </c>
      <c r="N807" s="268">
        <f>SUM(N788:N805)</f>
        <v>76770070</v>
      </c>
      <c r="O807" s="268">
        <f t="shared" ref="O807:Q807" si="80">SUM(O788:O805)</f>
        <v>134100000</v>
      </c>
      <c r="P807" s="268">
        <f t="shared" si="80"/>
        <v>257002699.09</v>
      </c>
      <c r="Q807" s="268">
        <f t="shared" si="80"/>
        <v>222000000</v>
      </c>
    </row>
    <row r="808" spans="9:17" s="221" customFormat="1" ht="16.8" thickBot="1">
      <c r="I808" s="269"/>
      <c r="J808" s="270"/>
      <c r="K808" s="270"/>
      <c r="L808" s="270"/>
      <c r="M808" s="229" t="s">
        <v>46</v>
      </c>
      <c r="N808" s="271">
        <f>N806+N807</f>
        <v>76770070</v>
      </c>
      <c r="O808" s="271">
        <f t="shared" ref="O808:Q808" si="81">O806+O807</f>
        <v>144180826.68978</v>
      </c>
      <c r="P808" s="271">
        <f t="shared" si="81"/>
        <v>265403387.99814999</v>
      </c>
      <c r="Q808" s="271">
        <f t="shared" si="81"/>
        <v>241623251.49047339</v>
      </c>
    </row>
    <row r="809" spans="9:17" ht="34.799999999999997">
      <c r="I809" s="588" t="s">
        <v>809</v>
      </c>
      <c r="J809" s="589"/>
      <c r="K809" s="589"/>
      <c r="L809" s="589"/>
      <c r="M809" s="589"/>
      <c r="N809" s="589"/>
      <c r="O809" s="589"/>
      <c r="P809" s="589"/>
      <c r="Q809" s="590"/>
    </row>
    <row r="810" spans="9:17" ht="24.6">
      <c r="I810" s="578" t="s">
        <v>0</v>
      </c>
      <c r="J810" s="579"/>
      <c r="K810" s="579"/>
      <c r="L810" s="579"/>
      <c r="M810" s="579"/>
      <c r="N810" s="579"/>
      <c r="O810" s="579"/>
      <c r="P810" s="579"/>
      <c r="Q810" s="580"/>
    </row>
    <row r="811" spans="9:17" ht="25.5" customHeight="1">
      <c r="I811" s="578" t="s">
        <v>902</v>
      </c>
      <c r="J811" s="579"/>
      <c r="K811" s="579"/>
      <c r="L811" s="579"/>
      <c r="M811" s="579"/>
      <c r="N811" s="579"/>
      <c r="O811" s="579"/>
      <c r="P811" s="579"/>
      <c r="Q811" s="580"/>
    </row>
    <row r="812" spans="9:17" ht="25.2" thickBot="1">
      <c r="I812" s="581" t="s">
        <v>454</v>
      </c>
      <c r="J812" s="581"/>
      <c r="K812" s="581"/>
      <c r="L812" s="581"/>
      <c r="M812" s="581"/>
      <c r="N812" s="581"/>
      <c r="O812" s="581"/>
      <c r="P812" s="581"/>
      <c r="Q812" s="581"/>
    </row>
    <row r="813" spans="9:17" ht="22.8" thickBot="1">
      <c r="I813" s="600" t="s">
        <v>652</v>
      </c>
      <c r="J813" s="601"/>
      <c r="K813" s="601"/>
      <c r="L813" s="601"/>
      <c r="M813" s="601"/>
      <c r="N813" s="601"/>
      <c r="O813" s="601"/>
      <c r="P813" s="601"/>
      <c r="Q813" s="602"/>
    </row>
    <row r="814" spans="9:17" s="221" customFormat="1" ht="49.2" thickBot="1">
      <c r="I814" s="92" t="s">
        <v>350</v>
      </c>
      <c r="J814" s="92" t="s">
        <v>72</v>
      </c>
      <c r="K814" s="92" t="s">
        <v>351</v>
      </c>
      <c r="L814" s="92" t="s">
        <v>3</v>
      </c>
      <c r="M814" s="231" t="s">
        <v>73</v>
      </c>
      <c r="N814" s="404" t="s">
        <v>871</v>
      </c>
      <c r="O814" s="404" t="s">
        <v>870</v>
      </c>
      <c r="P814" s="404" t="s">
        <v>872</v>
      </c>
      <c r="Q814" s="404" t="s">
        <v>903</v>
      </c>
    </row>
    <row r="815" spans="9:17" s="221" customFormat="1" ht="16.2">
      <c r="I815" s="272">
        <v>20000000</v>
      </c>
      <c r="J815" s="273"/>
      <c r="K815" s="273"/>
      <c r="L815" s="273"/>
      <c r="M815" s="274" t="s">
        <v>39</v>
      </c>
      <c r="N815" s="275"/>
      <c r="O815" s="275"/>
      <c r="P815" s="275"/>
      <c r="Q815" s="275"/>
    </row>
    <row r="816" spans="9:17" s="221" customFormat="1" ht="16.2">
      <c r="I816" s="248">
        <v>21000000</v>
      </c>
      <c r="J816" s="249"/>
      <c r="K816" s="249"/>
      <c r="L816" s="249"/>
      <c r="M816" s="250" t="s">
        <v>42</v>
      </c>
      <c r="N816" s="251"/>
      <c r="O816" s="251"/>
      <c r="P816" s="251"/>
      <c r="Q816" s="251"/>
    </row>
    <row r="817" spans="9:17" s="221" customFormat="1" ht="16.2">
      <c r="I817" s="248">
        <v>21010000</v>
      </c>
      <c r="J817" s="249"/>
      <c r="K817" s="249"/>
      <c r="L817" s="249"/>
      <c r="M817" s="250" t="s">
        <v>474</v>
      </c>
      <c r="N817" s="251"/>
      <c r="O817" s="251"/>
      <c r="P817" s="251"/>
      <c r="Q817" s="251"/>
    </row>
    <row r="818" spans="9:17" s="221" customFormat="1" ht="15.6">
      <c r="I818" s="252">
        <v>21010103</v>
      </c>
      <c r="J818" s="277" t="s">
        <v>15</v>
      </c>
      <c r="K818" s="254"/>
      <c r="L818" s="218">
        <v>31923000</v>
      </c>
      <c r="M818" s="255" t="s">
        <v>511</v>
      </c>
      <c r="N818" s="234"/>
      <c r="O818" s="235">
        <v>1591198.6860000002</v>
      </c>
      <c r="P818" s="234">
        <v>1325998.9050000003</v>
      </c>
      <c r="Q818" s="235">
        <v>1638934.6465800002</v>
      </c>
    </row>
    <row r="819" spans="9:17" s="221" customFormat="1" ht="15.6">
      <c r="I819" s="252">
        <v>21010104</v>
      </c>
      <c r="J819" s="277" t="s">
        <v>15</v>
      </c>
      <c r="K819" s="254"/>
      <c r="L819" s="218">
        <v>31923000</v>
      </c>
      <c r="M819" s="255" t="s">
        <v>512</v>
      </c>
      <c r="N819" s="234"/>
      <c r="O819" s="235">
        <v>1151788.7304</v>
      </c>
      <c r="P819" s="234">
        <v>959823.94199999992</v>
      </c>
      <c r="Q819" s="235">
        <v>1186342.392312</v>
      </c>
    </row>
    <row r="820" spans="9:17" s="221" customFormat="1" ht="15.6">
      <c r="I820" s="252">
        <v>21010105</v>
      </c>
      <c r="J820" s="277" t="s">
        <v>15</v>
      </c>
      <c r="K820" s="254"/>
      <c r="L820" s="218">
        <v>31923000</v>
      </c>
      <c r="M820" s="255" t="s">
        <v>513</v>
      </c>
      <c r="N820" s="234"/>
      <c r="O820" s="235">
        <v>336428.07660000003</v>
      </c>
      <c r="P820" s="234">
        <v>280356.73050000001</v>
      </c>
      <c r="Q820" s="235">
        <v>346520.91889800003</v>
      </c>
    </row>
    <row r="821" spans="9:17" s="221" customFormat="1" ht="15.6">
      <c r="I821" s="252">
        <v>21010106</v>
      </c>
      <c r="J821" s="277" t="s">
        <v>15</v>
      </c>
      <c r="K821" s="254"/>
      <c r="L821" s="254"/>
      <c r="M821" s="255" t="s">
        <v>531</v>
      </c>
      <c r="N821" s="234"/>
      <c r="O821" s="235">
        <v>0</v>
      </c>
      <c r="P821" s="234">
        <v>0</v>
      </c>
      <c r="Q821" s="235">
        <v>0</v>
      </c>
    </row>
    <row r="822" spans="9:17" s="221" customFormat="1" ht="15.6">
      <c r="I822" s="276"/>
      <c r="J822" s="277" t="s">
        <v>15</v>
      </c>
      <c r="K822" s="254"/>
      <c r="L822" s="218">
        <v>31923000</v>
      </c>
      <c r="M822" s="88" t="s">
        <v>580</v>
      </c>
      <c r="N822" s="234"/>
      <c r="O822" s="235"/>
      <c r="P822" s="234">
        <v>0</v>
      </c>
      <c r="Q822" s="235">
        <v>6240000</v>
      </c>
    </row>
    <row r="823" spans="9:17" s="221" customFormat="1" ht="16.2">
      <c r="I823" s="248">
        <v>21020000</v>
      </c>
      <c r="J823" s="249"/>
      <c r="K823" s="249"/>
      <c r="L823" s="249"/>
      <c r="M823" s="250" t="s">
        <v>477</v>
      </c>
      <c r="N823" s="234">
        <f t="shared" ref="N823:O823" si="82">N824+N834+N841+N849</f>
        <v>0</v>
      </c>
      <c r="O823" s="234">
        <f t="shared" si="82"/>
        <v>0</v>
      </c>
      <c r="P823" s="234">
        <v>3757929.4007083341</v>
      </c>
      <c r="Q823" s="234">
        <v>4644800.7392755011</v>
      </c>
    </row>
    <row r="824" spans="9:17" s="221" customFormat="1" ht="32.4">
      <c r="I824" s="248">
        <v>21020300</v>
      </c>
      <c r="J824" s="249"/>
      <c r="K824" s="249"/>
      <c r="L824" s="249"/>
      <c r="M824" s="250" t="s">
        <v>516</v>
      </c>
      <c r="N824" s="251"/>
      <c r="O824" s="251"/>
      <c r="P824" s="251"/>
      <c r="Q824" s="251"/>
    </row>
    <row r="825" spans="9:17" s="221" customFormat="1" ht="15.6">
      <c r="I825" s="252">
        <v>21020301</v>
      </c>
      <c r="J825" s="277" t="s">
        <v>15</v>
      </c>
      <c r="K825" s="254"/>
      <c r="L825" s="218">
        <v>31923000</v>
      </c>
      <c r="M825" s="88" t="s">
        <v>517</v>
      </c>
      <c r="N825" s="234"/>
      <c r="O825" s="235">
        <v>527813.5401000001</v>
      </c>
      <c r="P825" s="234">
        <v>439844.61675000004</v>
      </c>
      <c r="Q825" s="235">
        <v>543647.94630300009</v>
      </c>
    </row>
    <row r="826" spans="9:17" s="221" customFormat="1" ht="15.6">
      <c r="I826" s="252">
        <v>21020302</v>
      </c>
      <c r="J826" s="277" t="s">
        <v>15</v>
      </c>
      <c r="K826" s="254"/>
      <c r="L826" s="218">
        <v>31923000</v>
      </c>
      <c r="M826" s="88" t="s">
        <v>518</v>
      </c>
      <c r="N826" s="234"/>
      <c r="O826" s="235">
        <v>301607.73720000003</v>
      </c>
      <c r="P826" s="234">
        <v>251339.78100000005</v>
      </c>
      <c r="Q826" s="235">
        <v>310655.96931600006</v>
      </c>
    </row>
    <row r="827" spans="9:17" s="221" customFormat="1" ht="15.6">
      <c r="I827" s="252">
        <v>21020303</v>
      </c>
      <c r="J827" s="277" t="s">
        <v>15</v>
      </c>
      <c r="K827" s="254"/>
      <c r="L827" s="218">
        <v>31923000</v>
      </c>
      <c r="M827" s="88" t="s">
        <v>519</v>
      </c>
      <c r="N827" s="234"/>
      <c r="O827" s="235">
        <v>130841.93430000001</v>
      </c>
      <c r="P827" s="234">
        <v>109034.94525</v>
      </c>
      <c r="Q827" s="235">
        <v>134767.19232900001</v>
      </c>
    </row>
    <row r="828" spans="9:17" s="221" customFormat="1" ht="15.6">
      <c r="I828" s="252">
        <v>21020304</v>
      </c>
      <c r="J828" s="277" t="s">
        <v>15</v>
      </c>
      <c r="K828" s="254"/>
      <c r="L828" s="218">
        <v>31923000</v>
      </c>
      <c r="M828" s="88" t="s">
        <v>480</v>
      </c>
      <c r="N828" s="234"/>
      <c r="O828" s="235">
        <v>18711</v>
      </c>
      <c r="P828" s="234">
        <v>15592.5</v>
      </c>
      <c r="Q828" s="235">
        <v>19272.330000000002</v>
      </c>
    </row>
    <row r="829" spans="9:17" s="221" customFormat="1" ht="15.6">
      <c r="I829" s="252">
        <v>21020312</v>
      </c>
      <c r="J829" s="277" t="s">
        <v>15</v>
      </c>
      <c r="K829" s="254"/>
      <c r="L829" s="223"/>
      <c r="M829" s="88" t="s">
        <v>520</v>
      </c>
      <c r="N829" s="234"/>
      <c r="O829" s="235">
        <v>0</v>
      </c>
      <c r="P829" s="234">
        <v>0</v>
      </c>
      <c r="Q829" s="235">
        <v>0</v>
      </c>
    </row>
    <row r="830" spans="9:17" s="221" customFormat="1" ht="15.6">
      <c r="I830" s="252">
        <v>21020315</v>
      </c>
      <c r="J830" s="277" t="s">
        <v>15</v>
      </c>
      <c r="K830" s="254"/>
      <c r="L830" s="218">
        <v>31923000</v>
      </c>
      <c r="M830" s="88" t="s">
        <v>521</v>
      </c>
      <c r="N830" s="234"/>
      <c r="O830" s="235">
        <v>75401.934300000008</v>
      </c>
      <c r="P830" s="234">
        <v>62834.945250000012</v>
      </c>
      <c r="Q830" s="235">
        <v>77663.992329000015</v>
      </c>
    </row>
    <row r="831" spans="9:17" s="221" customFormat="1" ht="15.6">
      <c r="I831" s="252">
        <v>21020314</v>
      </c>
      <c r="J831" s="277" t="s">
        <v>15</v>
      </c>
      <c r="K831" s="254"/>
      <c r="L831" s="223"/>
      <c r="M831" s="88" t="s">
        <v>601</v>
      </c>
      <c r="N831" s="234"/>
      <c r="O831" s="235">
        <v>0</v>
      </c>
      <c r="P831" s="234">
        <v>0</v>
      </c>
      <c r="Q831" s="235">
        <v>0</v>
      </c>
    </row>
    <row r="832" spans="9:17" s="221" customFormat="1" ht="15.6">
      <c r="I832" s="252">
        <v>21020305</v>
      </c>
      <c r="J832" s="277" t="s">
        <v>15</v>
      </c>
      <c r="K832" s="254"/>
      <c r="L832" s="223"/>
      <c r="M832" s="88" t="s">
        <v>602</v>
      </c>
      <c r="N832" s="234"/>
      <c r="O832" s="235">
        <v>0</v>
      </c>
      <c r="P832" s="234">
        <v>0</v>
      </c>
      <c r="Q832" s="235">
        <v>0</v>
      </c>
    </row>
    <row r="833" spans="9:17" s="221" customFormat="1" ht="15.6">
      <c r="I833" s="252">
        <v>21020306</v>
      </c>
      <c r="J833" s="277" t="s">
        <v>15</v>
      </c>
      <c r="K833" s="254"/>
      <c r="L833" s="223"/>
      <c r="M833" s="88" t="s">
        <v>603</v>
      </c>
      <c r="N833" s="234"/>
      <c r="O833" s="235">
        <v>0</v>
      </c>
      <c r="P833" s="234">
        <v>0</v>
      </c>
      <c r="Q833" s="235">
        <v>0</v>
      </c>
    </row>
    <row r="834" spans="9:17" s="221" customFormat="1" ht="16.2">
      <c r="I834" s="248">
        <v>21020400</v>
      </c>
      <c r="J834" s="249"/>
      <c r="K834" s="249"/>
      <c r="L834" s="249"/>
      <c r="M834" s="250" t="s">
        <v>532</v>
      </c>
      <c r="N834" s="251"/>
      <c r="O834" s="251"/>
      <c r="P834" s="251"/>
      <c r="Q834" s="251"/>
    </row>
    <row r="835" spans="9:17" s="221" customFormat="1" ht="15.6">
      <c r="I835" s="252">
        <v>21020401</v>
      </c>
      <c r="J835" s="277" t="s">
        <v>15</v>
      </c>
      <c r="K835" s="254"/>
      <c r="L835" s="218">
        <v>31923000</v>
      </c>
      <c r="M835" s="88" t="s">
        <v>517</v>
      </c>
      <c r="N835" s="234"/>
      <c r="O835" s="235">
        <v>374020.05564000004</v>
      </c>
      <c r="P835" s="234">
        <v>311683.37969999999</v>
      </c>
      <c r="Q835" s="235">
        <v>385240.65730920003</v>
      </c>
    </row>
    <row r="836" spans="9:17" s="221" customFormat="1" ht="15.6">
      <c r="I836" s="252">
        <v>21020402</v>
      </c>
      <c r="J836" s="277" t="s">
        <v>15</v>
      </c>
      <c r="K836" s="254"/>
      <c r="L836" s="218">
        <v>31923000</v>
      </c>
      <c r="M836" s="88" t="s">
        <v>518</v>
      </c>
      <c r="N836" s="234"/>
      <c r="O836" s="235">
        <v>213725.74608000001</v>
      </c>
      <c r="P836" s="234">
        <v>178104.78839999999</v>
      </c>
      <c r="Q836" s="235">
        <v>220137.51846240001</v>
      </c>
    </row>
    <row r="837" spans="9:17" s="221" customFormat="1" ht="15.6">
      <c r="I837" s="252">
        <v>21020403</v>
      </c>
      <c r="J837" s="277" t="s">
        <v>15</v>
      </c>
      <c r="K837" s="254"/>
      <c r="L837" s="218">
        <v>31923000</v>
      </c>
      <c r="M837" s="88" t="s">
        <v>519</v>
      </c>
      <c r="N837" s="234"/>
      <c r="O837" s="235">
        <v>108871.43652</v>
      </c>
      <c r="P837" s="234">
        <v>90726.197100000005</v>
      </c>
      <c r="Q837" s="235">
        <v>112137.5796156</v>
      </c>
    </row>
    <row r="838" spans="9:17" s="221" customFormat="1" ht="15.6">
      <c r="I838" s="252">
        <v>21020404</v>
      </c>
      <c r="J838" s="277" t="s">
        <v>15</v>
      </c>
      <c r="K838" s="254"/>
      <c r="L838" s="218">
        <v>31923000</v>
      </c>
      <c r="M838" s="88" t="s">
        <v>480</v>
      </c>
      <c r="N838" s="234"/>
      <c r="O838" s="235">
        <v>18711</v>
      </c>
      <c r="P838" s="234">
        <v>15592.5</v>
      </c>
      <c r="Q838" s="235">
        <v>19272.330000000002</v>
      </c>
    </row>
    <row r="839" spans="9:17" s="221" customFormat="1" ht="15.6">
      <c r="I839" s="252">
        <v>21020412</v>
      </c>
      <c r="J839" s="277" t="s">
        <v>15</v>
      </c>
      <c r="K839" s="254"/>
      <c r="L839" s="223"/>
      <c r="M839" s="88" t="s">
        <v>520</v>
      </c>
      <c r="N839" s="234"/>
      <c r="O839" s="235">
        <v>0</v>
      </c>
      <c r="P839" s="234">
        <v>0</v>
      </c>
      <c r="Q839" s="235">
        <v>0</v>
      </c>
    </row>
    <row r="840" spans="9:17" s="221" customFormat="1" ht="15.6">
      <c r="I840" s="252">
        <v>21020415</v>
      </c>
      <c r="J840" s="277" t="s">
        <v>15</v>
      </c>
      <c r="K840" s="254"/>
      <c r="L840" s="218">
        <v>31923000</v>
      </c>
      <c r="M840" s="88" t="s">
        <v>521</v>
      </c>
      <c r="N840" s="234"/>
      <c r="O840" s="235">
        <v>53431.436520000003</v>
      </c>
      <c r="P840" s="234">
        <v>44526.197099999998</v>
      </c>
      <c r="Q840" s="235">
        <v>55034.379615600003</v>
      </c>
    </row>
    <row r="841" spans="9:17" s="221" customFormat="1" ht="16.2">
      <c r="I841" s="248">
        <v>21020500</v>
      </c>
      <c r="J841" s="249"/>
      <c r="K841" s="249"/>
      <c r="L841" s="249"/>
      <c r="M841" s="250" t="s">
        <v>533</v>
      </c>
      <c r="N841" s="251"/>
      <c r="O841" s="251"/>
      <c r="P841" s="251"/>
      <c r="Q841" s="251"/>
    </row>
    <row r="842" spans="9:17" s="221" customFormat="1" ht="15.6">
      <c r="I842" s="252">
        <v>21020501</v>
      </c>
      <c r="J842" s="277" t="s">
        <v>15</v>
      </c>
      <c r="K842" s="254"/>
      <c r="L842" s="218">
        <v>31923000</v>
      </c>
      <c r="M842" s="88" t="s">
        <v>517</v>
      </c>
      <c r="N842" s="234"/>
      <c r="O842" s="235">
        <v>56627.226810000007</v>
      </c>
      <c r="P842" s="234">
        <v>47189.355675000006</v>
      </c>
      <c r="Q842" s="235">
        <v>58326.043614300004</v>
      </c>
    </row>
    <row r="843" spans="9:17" s="221" customFormat="1" ht="15.6">
      <c r="I843" s="309">
        <v>21020502</v>
      </c>
      <c r="J843" s="277" t="s">
        <v>15</v>
      </c>
      <c r="K843" s="260"/>
      <c r="L843" s="218">
        <v>31923000</v>
      </c>
      <c r="M843" s="88" t="s">
        <v>518</v>
      </c>
      <c r="N843" s="234"/>
      <c r="O843" s="235">
        <v>32358.415319999996</v>
      </c>
      <c r="P843" s="234">
        <v>26965.346099999995</v>
      </c>
      <c r="Q843" s="235">
        <v>33329.167779599993</v>
      </c>
    </row>
    <row r="844" spans="9:17" s="221" customFormat="1" ht="15.6">
      <c r="I844" s="309">
        <v>21020503</v>
      </c>
      <c r="J844" s="277" t="s">
        <v>15</v>
      </c>
      <c r="K844" s="260"/>
      <c r="L844" s="218">
        <v>31923000</v>
      </c>
      <c r="M844" s="88" t="s">
        <v>519</v>
      </c>
      <c r="N844" s="234"/>
      <c r="O844" s="235">
        <v>83067.214230000012</v>
      </c>
      <c r="P844" s="234">
        <v>69222.67852500001</v>
      </c>
      <c r="Q844" s="235">
        <v>85559.230656900007</v>
      </c>
    </row>
    <row r="845" spans="9:17" s="221" customFormat="1" ht="15.6">
      <c r="I845" s="309">
        <v>21020504</v>
      </c>
      <c r="J845" s="277" t="s">
        <v>15</v>
      </c>
      <c r="K845" s="260"/>
      <c r="L845" s="218">
        <v>31923000</v>
      </c>
      <c r="M845" s="88" t="s">
        <v>480</v>
      </c>
      <c r="N845" s="234"/>
      <c r="O845" s="235">
        <v>6237</v>
      </c>
      <c r="P845" s="234">
        <v>5197.5</v>
      </c>
      <c r="Q845" s="235">
        <v>6424.11</v>
      </c>
    </row>
    <row r="846" spans="9:17" s="221" customFormat="1" ht="15.6">
      <c r="I846" s="309">
        <v>21020512</v>
      </c>
      <c r="J846" s="277" t="s">
        <v>15</v>
      </c>
      <c r="K846" s="260"/>
      <c r="L846" s="223"/>
      <c r="M846" s="88" t="s">
        <v>520</v>
      </c>
      <c r="N846" s="234"/>
      <c r="O846" s="235">
        <v>0</v>
      </c>
      <c r="P846" s="234">
        <v>0</v>
      </c>
      <c r="Q846" s="235">
        <v>0</v>
      </c>
    </row>
    <row r="847" spans="9:17" s="221" customFormat="1" ht="15.6">
      <c r="I847" s="309">
        <v>21020515</v>
      </c>
      <c r="J847" s="277" t="s">
        <v>15</v>
      </c>
      <c r="K847" s="260"/>
      <c r="L847" s="218">
        <v>31923000</v>
      </c>
      <c r="M847" s="88" t="s">
        <v>521</v>
      </c>
      <c r="N847" s="234"/>
      <c r="O847" s="235">
        <v>8089.6038299999991</v>
      </c>
      <c r="P847" s="234">
        <v>6741.3365249999988</v>
      </c>
      <c r="Q847" s="235">
        <v>8332.2919448999983</v>
      </c>
    </row>
    <row r="848" spans="9:17" s="221" customFormat="1" ht="15.6">
      <c r="I848" s="309"/>
      <c r="J848" s="277" t="s">
        <v>15</v>
      </c>
      <c r="K848" s="260"/>
      <c r="L848" s="218">
        <v>31923000</v>
      </c>
      <c r="M848" s="88" t="s">
        <v>580</v>
      </c>
      <c r="N848" s="234"/>
      <c r="O848" s="235"/>
      <c r="P848" s="234">
        <v>0</v>
      </c>
      <c r="Q848" s="235">
        <v>0</v>
      </c>
    </row>
    <row r="849" spans="9:17" s="221" customFormat="1" ht="16.2">
      <c r="I849" s="257">
        <v>21020600</v>
      </c>
      <c r="J849" s="258"/>
      <c r="K849" s="258"/>
      <c r="L849" s="258"/>
      <c r="M849" s="250" t="s">
        <v>488</v>
      </c>
      <c r="N849" s="251"/>
      <c r="O849" s="251"/>
      <c r="P849" s="251"/>
      <c r="Q849" s="251"/>
    </row>
    <row r="850" spans="9:17" s="221" customFormat="1" ht="15.6">
      <c r="I850" s="309">
        <v>21020602</v>
      </c>
      <c r="J850" s="277" t="s">
        <v>15</v>
      </c>
      <c r="K850" s="260"/>
      <c r="L850" s="218">
        <v>31923000</v>
      </c>
      <c r="M850" s="255" t="s">
        <v>653</v>
      </c>
      <c r="N850" s="234"/>
      <c r="O850" s="235">
        <v>2500000</v>
      </c>
      <c r="P850" s="234">
        <v>2083333.3333333333</v>
      </c>
      <c r="Q850" s="235">
        <v>2575000</v>
      </c>
    </row>
    <row r="851" spans="9:17" s="221" customFormat="1" ht="15.6">
      <c r="I851" s="309">
        <v>21020605</v>
      </c>
      <c r="J851" s="277" t="s">
        <v>15</v>
      </c>
      <c r="K851" s="260"/>
      <c r="L851" s="223"/>
      <c r="M851" s="255" t="s">
        <v>582</v>
      </c>
      <c r="N851" s="234"/>
      <c r="O851" s="235"/>
      <c r="P851" s="234">
        <v>0</v>
      </c>
      <c r="Q851" s="235">
        <v>0</v>
      </c>
    </row>
    <row r="852" spans="9:17" s="221" customFormat="1" ht="16.2">
      <c r="I852" s="94">
        <v>22020000</v>
      </c>
      <c r="J852" s="263"/>
      <c r="K852" s="263"/>
      <c r="L852" s="263"/>
      <c r="M852" s="266" t="s">
        <v>490</v>
      </c>
      <c r="N852" s="251"/>
      <c r="O852" s="251"/>
      <c r="P852" s="251"/>
      <c r="Q852" s="251"/>
    </row>
    <row r="853" spans="9:17" s="221" customFormat="1" ht="16.2">
      <c r="I853" s="94">
        <v>22020100</v>
      </c>
      <c r="J853" s="263"/>
      <c r="K853" s="263"/>
      <c r="L853" s="263"/>
      <c r="M853" s="266" t="s">
        <v>547</v>
      </c>
      <c r="N853" s="234"/>
      <c r="O853" s="235"/>
      <c r="P853" s="234"/>
      <c r="Q853" s="235"/>
    </row>
    <row r="854" spans="9:17" s="221" customFormat="1" ht="15.6">
      <c r="I854" s="222">
        <v>22020102</v>
      </c>
      <c r="J854" s="277" t="s">
        <v>11</v>
      </c>
      <c r="K854" s="223"/>
      <c r="L854" s="218">
        <v>31923000</v>
      </c>
      <c r="M854" s="262" t="s">
        <v>492</v>
      </c>
      <c r="N854" s="234"/>
      <c r="O854" s="235">
        <v>100000</v>
      </c>
      <c r="P854" s="234"/>
      <c r="Q854" s="235">
        <v>100000</v>
      </c>
    </row>
    <row r="855" spans="9:17" s="221" customFormat="1" ht="16.2">
      <c r="I855" s="94">
        <v>22020300</v>
      </c>
      <c r="J855" s="263"/>
      <c r="K855" s="263"/>
      <c r="L855" s="263"/>
      <c r="M855" s="266" t="s">
        <v>536</v>
      </c>
      <c r="N855" s="234"/>
      <c r="O855" s="235"/>
      <c r="P855" s="234"/>
      <c r="Q855" s="235"/>
    </row>
    <row r="856" spans="9:17" s="221" customFormat="1" ht="15.6">
      <c r="I856" s="222">
        <v>22020313</v>
      </c>
      <c r="J856" s="277" t="s">
        <v>15</v>
      </c>
      <c r="K856" s="223"/>
      <c r="L856" s="218">
        <v>31923000</v>
      </c>
      <c r="M856" s="262" t="s">
        <v>527</v>
      </c>
      <c r="N856" s="234"/>
      <c r="O856" s="235"/>
      <c r="P856" s="234"/>
      <c r="Q856" s="235"/>
    </row>
    <row r="857" spans="9:17" s="221" customFormat="1" ht="32.4">
      <c r="I857" s="94">
        <v>22020700</v>
      </c>
      <c r="J857" s="263"/>
      <c r="K857" s="263"/>
      <c r="L857" s="263"/>
      <c r="M857" s="266" t="s">
        <v>558</v>
      </c>
      <c r="N857" s="234"/>
      <c r="O857" s="235"/>
      <c r="P857" s="234"/>
      <c r="Q857" s="235"/>
    </row>
    <row r="858" spans="9:17" s="221" customFormat="1" ht="15.6">
      <c r="I858" s="222">
        <v>22020702</v>
      </c>
      <c r="J858" s="277" t="s">
        <v>15</v>
      </c>
      <c r="K858" s="223"/>
      <c r="L858" s="223"/>
      <c r="M858" s="88" t="s">
        <v>654</v>
      </c>
      <c r="N858" s="234"/>
      <c r="O858" s="235"/>
      <c r="P858" s="234"/>
      <c r="Q858" s="235">
        <v>1000000</v>
      </c>
    </row>
    <row r="859" spans="9:17" s="221" customFormat="1" ht="32.4">
      <c r="I859" s="94">
        <v>22021000</v>
      </c>
      <c r="J859" s="263"/>
      <c r="K859" s="263"/>
      <c r="L859" s="263"/>
      <c r="M859" s="266" t="s">
        <v>504</v>
      </c>
      <c r="N859" s="234"/>
      <c r="O859" s="235"/>
      <c r="P859" s="234"/>
      <c r="Q859" s="235"/>
    </row>
    <row r="860" spans="9:17" s="221" customFormat="1" ht="31.2">
      <c r="I860" s="222">
        <v>22021003</v>
      </c>
      <c r="J860" s="277" t="s">
        <v>15</v>
      </c>
      <c r="K860" s="223"/>
      <c r="L860" s="223"/>
      <c r="M860" s="88" t="s">
        <v>507</v>
      </c>
      <c r="N860" s="234"/>
      <c r="O860" s="235"/>
      <c r="P860" s="234"/>
      <c r="Q860" s="235"/>
    </row>
    <row r="861" spans="9:17" s="221" customFormat="1" ht="15.6">
      <c r="I861" s="222">
        <v>22021004</v>
      </c>
      <c r="J861" s="277" t="s">
        <v>15</v>
      </c>
      <c r="K861" s="223"/>
      <c r="L861" s="218">
        <v>31923000</v>
      </c>
      <c r="M861" s="88" t="s">
        <v>597</v>
      </c>
      <c r="N861" s="234"/>
      <c r="O861" s="235">
        <v>3000000</v>
      </c>
      <c r="P861" s="234"/>
      <c r="Q861" s="235">
        <v>3000000</v>
      </c>
    </row>
    <row r="862" spans="9:17" s="221" customFormat="1" ht="15.6">
      <c r="I862" s="222">
        <v>22021009</v>
      </c>
      <c r="J862" s="277" t="s">
        <v>15</v>
      </c>
      <c r="K862" s="223"/>
      <c r="L862" s="218">
        <v>31923000</v>
      </c>
      <c r="M862" s="88" t="s">
        <v>655</v>
      </c>
      <c r="N862" s="234">
        <v>1359090.9</v>
      </c>
      <c r="O862" s="235">
        <v>4500000</v>
      </c>
      <c r="P862" s="234">
        <v>14729665</v>
      </c>
      <c r="Q862" s="235">
        <v>5000000</v>
      </c>
    </row>
    <row r="863" spans="9:17" s="221" customFormat="1" ht="15.6">
      <c r="I863" s="222">
        <v>22021017</v>
      </c>
      <c r="J863" s="277" t="s">
        <v>15</v>
      </c>
      <c r="K863" s="223"/>
      <c r="L863" s="218">
        <v>31923000</v>
      </c>
      <c r="M863" s="88" t="s">
        <v>598</v>
      </c>
      <c r="N863" s="234"/>
      <c r="O863" s="235">
        <v>15000000</v>
      </c>
      <c r="P863" s="234">
        <v>72376187</v>
      </c>
      <c r="Q863" s="235">
        <v>20000000</v>
      </c>
    </row>
    <row r="864" spans="9:17" s="221" customFormat="1" ht="32.4">
      <c r="I864" s="94">
        <v>22040000</v>
      </c>
      <c r="J864" s="263"/>
      <c r="K864" s="263"/>
      <c r="L864" s="263"/>
      <c r="M864" s="266" t="s">
        <v>641</v>
      </c>
      <c r="N864" s="234"/>
      <c r="O864" s="235"/>
      <c r="P864" s="234"/>
      <c r="Q864" s="235"/>
    </row>
    <row r="865" spans="9:17" s="221" customFormat="1" ht="16.2">
      <c r="I865" s="94">
        <v>22040100</v>
      </c>
      <c r="J865" s="263"/>
      <c r="K865" s="263"/>
      <c r="L865" s="263"/>
      <c r="M865" s="266" t="s">
        <v>508</v>
      </c>
      <c r="N865" s="234"/>
      <c r="O865" s="235"/>
      <c r="P865" s="234"/>
      <c r="Q865" s="235"/>
    </row>
    <row r="866" spans="9:17" s="221" customFormat="1" ht="15.6">
      <c r="I866" s="222">
        <v>22040109</v>
      </c>
      <c r="J866" s="277" t="s">
        <v>15</v>
      </c>
      <c r="K866" s="223"/>
      <c r="L866" s="218">
        <v>31923000</v>
      </c>
      <c r="M866" s="88" t="s">
        <v>509</v>
      </c>
      <c r="N866" s="234"/>
      <c r="O866" s="235">
        <v>3000000</v>
      </c>
      <c r="P866" s="234"/>
      <c r="Q866" s="235">
        <v>3000000</v>
      </c>
    </row>
    <row r="867" spans="9:17" s="221" customFormat="1" ht="16.2">
      <c r="I867" s="94"/>
      <c r="J867" s="263"/>
      <c r="K867" s="263"/>
      <c r="L867" s="263"/>
      <c r="M867" s="267" t="s">
        <v>42</v>
      </c>
      <c r="N867" s="251">
        <f>SUM(N818:N851)</f>
        <v>0</v>
      </c>
      <c r="O867" s="251">
        <f t="shared" ref="O867:Q867" si="83">SUM(O818:O851)</f>
        <v>7588930.7738500005</v>
      </c>
      <c r="P867" s="251">
        <f t="shared" si="83"/>
        <v>10082038.378916668</v>
      </c>
      <c r="Q867" s="251">
        <f t="shared" si="83"/>
        <v>18701399.436341003</v>
      </c>
    </row>
    <row r="868" spans="9:17" s="221" customFormat="1" ht="16.8" thickBot="1">
      <c r="I868" s="93"/>
      <c r="J868" s="241"/>
      <c r="K868" s="241"/>
      <c r="L868" s="241"/>
      <c r="M868" s="242" t="s">
        <v>490</v>
      </c>
      <c r="N868" s="268">
        <f>SUM(N854:N866)</f>
        <v>1359090.9</v>
      </c>
      <c r="O868" s="268">
        <f t="shared" ref="O868:Q868" si="84">SUM(O854:O866)</f>
        <v>25600000</v>
      </c>
      <c r="P868" s="268">
        <f t="shared" si="84"/>
        <v>87105852</v>
      </c>
      <c r="Q868" s="268">
        <f t="shared" si="84"/>
        <v>32100000</v>
      </c>
    </row>
    <row r="869" spans="9:17" s="221" customFormat="1" ht="16.8" thickBot="1">
      <c r="I869" s="269"/>
      <c r="J869" s="270"/>
      <c r="K869" s="270"/>
      <c r="L869" s="270"/>
      <c r="M869" s="229" t="s">
        <v>46</v>
      </c>
      <c r="N869" s="271">
        <f>N867+N868</f>
        <v>1359090.9</v>
      </c>
      <c r="O869" s="271">
        <f t="shared" ref="O869:Q869" si="85">O867+O868</f>
        <v>33188930.773850001</v>
      </c>
      <c r="P869" s="271">
        <f t="shared" si="85"/>
        <v>97187890.378916666</v>
      </c>
      <c r="Q869" s="271">
        <f t="shared" si="85"/>
        <v>50801399.436341003</v>
      </c>
    </row>
    <row r="870" spans="9:17" ht="34.799999999999997">
      <c r="I870" s="588" t="s">
        <v>809</v>
      </c>
      <c r="J870" s="589"/>
      <c r="K870" s="589"/>
      <c r="L870" s="589"/>
      <c r="M870" s="589"/>
      <c r="N870" s="589"/>
      <c r="O870" s="589"/>
      <c r="P870" s="589"/>
      <c r="Q870" s="590"/>
    </row>
    <row r="871" spans="9:17" ht="24.6">
      <c r="I871" s="578" t="s">
        <v>0</v>
      </c>
      <c r="J871" s="579"/>
      <c r="K871" s="579"/>
      <c r="L871" s="579"/>
      <c r="M871" s="579"/>
      <c r="N871" s="579"/>
      <c r="O871" s="579"/>
      <c r="P871" s="579"/>
      <c r="Q871" s="580"/>
    </row>
    <row r="872" spans="9:17" ht="25.5" customHeight="1">
      <c r="I872" s="578" t="s">
        <v>902</v>
      </c>
      <c r="J872" s="579"/>
      <c r="K872" s="579"/>
      <c r="L872" s="579"/>
      <c r="M872" s="579"/>
      <c r="N872" s="579"/>
      <c r="O872" s="579"/>
      <c r="P872" s="579"/>
      <c r="Q872" s="580"/>
    </row>
    <row r="873" spans="9:17" ht="25.2" thickBot="1">
      <c r="I873" s="581" t="s">
        <v>454</v>
      </c>
      <c r="J873" s="581"/>
      <c r="K873" s="581"/>
      <c r="L873" s="581"/>
      <c r="M873" s="581"/>
      <c r="N873" s="581"/>
      <c r="O873" s="581"/>
      <c r="P873" s="581"/>
      <c r="Q873" s="581"/>
    </row>
    <row r="874" spans="9:17" ht="22.8" thickBot="1">
      <c r="I874" s="600" t="s">
        <v>656</v>
      </c>
      <c r="J874" s="601"/>
      <c r="K874" s="601"/>
      <c r="L874" s="601"/>
      <c r="M874" s="601"/>
      <c r="N874" s="601"/>
      <c r="O874" s="601"/>
      <c r="P874" s="601"/>
      <c r="Q874" s="602"/>
    </row>
    <row r="875" spans="9:17" s="221" customFormat="1" ht="49.2" thickBot="1">
      <c r="I875" s="92" t="s">
        <v>350</v>
      </c>
      <c r="J875" s="92" t="s">
        <v>72</v>
      </c>
      <c r="K875" s="92" t="s">
        <v>351</v>
      </c>
      <c r="L875" s="92" t="s">
        <v>3</v>
      </c>
      <c r="M875" s="231" t="s">
        <v>73</v>
      </c>
      <c r="N875" s="404" t="s">
        <v>871</v>
      </c>
      <c r="O875" s="404" t="s">
        <v>870</v>
      </c>
      <c r="P875" s="404" t="s">
        <v>872</v>
      </c>
      <c r="Q875" s="404" t="s">
        <v>903</v>
      </c>
    </row>
    <row r="876" spans="9:17" s="221" customFormat="1" ht="16.2">
      <c r="I876" s="272">
        <v>20000000</v>
      </c>
      <c r="J876" s="273"/>
      <c r="K876" s="273"/>
      <c r="L876" s="273"/>
      <c r="M876" s="274" t="s">
        <v>39</v>
      </c>
      <c r="N876" s="275"/>
      <c r="O876" s="275"/>
      <c r="P876" s="275"/>
      <c r="Q876" s="275"/>
    </row>
    <row r="877" spans="9:17" s="221" customFormat="1" ht="16.2">
      <c r="I877" s="248">
        <v>21000000</v>
      </c>
      <c r="J877" s="249"/>
      <c r="K877" s="249"/>
      <c r="L877" s="249"/>
      <c r="M877" s="250" t="s">
        <v>42</v>
      </c>
      <c r="N877" s="251">
        <f>SUM(N878+N884+N894+N901+N908)</f>
        <v>0</v>
      </c>
      <c r="O877" s="251">
        <f>SUM(O878+O884+O894+O901+O908)</f>
        <v>0</v>
      </c>
      <c r="P877" s="251"/>
      <c r="Q877" s="251"/>
    </row>
    <row r="878" spans="9:17" s="221" customFormat="1" ht="16.2">
      <c r="I878" s="248">
        <v>21010000</v>
      </c>
      <c r="J878" s="249"/>
      <c r="K878" s="249"/>
      <c r="L878" s="249"/>
      <c r="M878" s="250" t="s">
        <v>474</v>
      </c>
      <c r="N878" s="251">
        <f>SUM(N879:N883)</f>
        <v>0</v>
      </c>
      <c r="O878" s="251">
        <f>SUM(O879:O883)</f>
        <v>0</v>
      </c>
      <c r="P878" s="251"/>
      <c r="Q878" s="251"/>
    </row>
    <row r="879" spans="9:17" s="221" customFormat="1" ht="15.6">
      <c r="I879" s="252">
        <v>21010103</v>
      </c>
      <c r="J879" s="277" t="s">
        <v>15</v>
      </c>
      <c r="K879" s="254"/>
      <c r="L879" s="218">
        <v>31923000</v>
      </c>
      <c r="M879" s="255" t="s">
        <v>511</v>
      </c>
      <c r="N879" s="234"/>
      <c r="O879" s="235"/>
      <c r="P879" s="234"/>
      <c r="Q879" s="235"/>
    </row>
    <row r="880" spans="9:17" s="221" customFormat="1" ht="15.6">
      <c r="I880" s="252">
        <v>21010104</v>
      </c>
      <c r="J880" s="277" t="s">
        <v>15</v>
      </c>
      <c r="K880" s="254"/>
      <c r="L880" s="218">
        <v>31923000</v>
      </c>
      <c r="M880" s="255" t="s">
        <v>512</v>
      </c>
      <c r="N880" s="234"/>
      <c r="O880" s="235"/>
      <c r="P880" s="234"/>
      <c r="Q880" s="235"/>
    </row>
    <row r="881" spans="9:17" s="221" customFormat="1" ht="15.6">
      <c r="I881" s="252">
        <v>21010105</v>
      </c>
      <c r="J881" s="277" t="s">
        <v>15</v>
      </c>
      <c r="K881" s="254"/>
      <c r="L881" s="254"/>
      <c r="M881" s="255" t="s">
        <v>513</v>
      </c>
      <c r="N881" s="234"/>
      <c r="O881" s="235"/>
      <c r="P881" s="234"/>
      <c r="Q881" s="235"/>
    </row>
    <row r="882" spans="9:17" s="221" customFormat="1" ht="15.6">
      <c r="I882" s="252">
        <v>21010106</v>
      </c>
      <c r="J882" s="277" t="s">
        <v>15</v>
      </c>
      <c r="K882" s="254"/>
      <c r="L882" s="223"/>
      <c r="M882" s="255" t="s">
        <v>531</v>
      </c>
      <c r="N882" s="234"/>
      <c r="O882" s="235"/>
      <c r="P882" s="234"/>
      <c r="Q882" s="235"/>
    </row>
    <row r="883" spans="9:17" s="221" customFormat="1" ht="15.6">
      <c r="I883" s="276"/>
      <c r="J883" s="277" t="s">
        <v>15</v>
      </c>
      <c r="K883" s="254"/>
      <c r="L883" s="218">
        <v>31923000</v>
      </c>
      <c r="M883" s="88" t="s">
        <v>580</v>
      </c>
      <c r="N883" s="234"/>
      <c r="O883" s="235"/>
      <c r="P883" s="234"/>
      <c r="Q883" s="235"/>
    </row>
    <row r="884" spans="9:17" s="221" customFormat="1" ht="32.4">
      <c r="I884" s="248">
        <v>21020300</v>
      </c>
      <c r="J884" s="249"/>
      <c r="K884" s="249"/>
      <c r="L884" s="249"/>
      <c r="M884" s="250" t="s">
        <v>516</v>
      </c>
      <c r="N884" s="251">
        <f>SUM(N885:N893)</f>
        <v>0</v>
      </c>
      <c r="O884" s="251">
        <f>SUM(O885:O893)</f>
        <v>0</v>
      </c>
      <c r="P884" s="251"/>
      <c r="Q884" s="251"/>
    </row>
    <row r="885" spans="9:17" s="221" customFormat="1" ht="15.6">
      <c r="I885" s="252">
        <v>21020301</v>
      </c>
      <c r="J885" s="277" t="s">
        <v>15</v>
      </c>
      <c r="K885" s="254"/>
      <c r="L885" s="218">
        <v>31923000</v>
      </c>
      <c r="M885" s="88" t="s">
        <v>517</v>
      </c>
      <c r="N885" s="234"/>
      <c r="O885" s="235"/>
      <c r="P885" s="234"/>
      <c r="Q885" s="235"/>
    </row>
    <row r="886" spans="9:17" s="221" customFormat="1" ht="15.6">
      <c r="I886" s="252">
        <v>21020302</v>
      </c>
      <c r="J886" s="277" t="s">
        <v>15</v>
      </c>
      <c r="K886" s="254"/>
      <c r="L886" s="218">
        <v>31923000</v>
      </c>
      <c r="M886" s="88" t="s">
        <v>518</v>
      </c>
      <c r="N886" s="234"/>
      <c r="O886" s="235"/>
      <c r="P886" s="234"/>
      <c r="Q886" s="235"/>
    </row>
    <row r="887" spans="9:17" s="221" customFormat="1" ht="15.6">
      <c r="I887" s="252">
        <v>21020303</v>
      </c>
      <c r="J887" s="277" t="s">
        <v>15</v>
      </c>
      <c r="K887" s="254"/>
      <c r="L887" s="218">
        <v>31923000</v>
      </c>
      <c r="M887" s="88" t="s">
        <v>519</v>
      </c>
      <c r="N887" s="234"/>
      <c r="O887" s="235"/>
      <c r="P887" s="234"/>
      <c r="Q887" s="235"/>
    </row>
    <row r="888" spans="9:17" s="221" customFormat="1" ht="15.6">
      <c r="I888" s="252">
        <v>21020304</v>
      </c>
      <c r="J888" s="277" t="s">
        <v>15</v>
      </c>
      <c r="K888" s="254"/>
      <c r="L888" s="218">
        <v>31923000</v>
      </c>
      <c r="M888" s="88" t="s">
        <v>480</v>
      </c>
      <c r="N888" s="234"/>
      <c r="O888" s="235"/>
      <c r="P888" s="234"/>
      <c r="Q888" s="235"/>
    </row>
    <row r="889" spans="9:17" s="221" customFormat="1" ht="15.6">
      <c r="I889" s="252">
        <v>21020312</v>
      </c>
      <c r="J889" s="277" t="s">
        <v>15</v>
      </c>
      <c r="K889" s="254"/>
      <c r="L889" s="223"/>
      <c r="M889" s="88" t="s">
        <v>520</v>
      </c>
      <c r="N889" s="234"/>
      <c r="O889" s="235"/>
      <c r="P889" s="234"/>
      <c r="Q889" s="235"/>
    </row>
    <row r="890" spans="9:17" s="221" customFormat="1" ht="15.6">
      <c r="I890" s="252">
        <v>21020315</v>
      </c>
      <c r="J890" s="277" t="s">
        <v>15</v>
      </c>
      <c r="K890" s="254"/>
      <c r="L890" s="218">
        <v>31923000</v>
      </c>
      <c r="M890" s="88" t="s">
        <v>521</v>
      </c>
      <c r="N890" s="234"/>
      <c r="O890" s="235"/>
      <c r="P890" s="234"/>
      <c r="Q890" s="235"/>
    </row>
    <row r="891" spans="9:17" s="221" customFormat="1" ht="15.6">
      <c r="I891" s="252">
        <v>21020314</v>
      </c>
      <c r="J891" s="277" t="s">
        <v>15</v>
      </c>
      <c r="K891" s="254"/>
      <c r="L891" s="223"/>
      <c r="M891" s="88" t="s">
        <v>601</v>
      </c>
      <c r="N891" s="234"/>
      <c r="O891" s="235"/>
      <c r="P891" s="234"/>
      <c r="Q891" s="235"/>
    </row>
    <row r="892" spans="9:17" s="221" customFormat="1" ht="15.6">
      <c r="I892" s="252">
        <v>21020305</v>
      </c>
      <c r="J892" s="277" t="s">
        <v>15</v>
      </c>
      <c r="K892" s="254"/>
      <c r="L892" s="223"/>
      <c r="M892" s="88" t="s">
        <v>602</v>
      </c>
      <c r="N892" s="234"/>
      <c r="O892" s="235"/>
      <c r="P892" s="234"/>
      <c r="Q892" s="235"/>
    </row>
    <row r="893" spans="9:17" s="221" customFormat="1" ht="15.6">
      <c r="I893" s="252">
        <v>21020306</v>
      </c>
      <c r="J893" s="277" t="s">
        <v>15</v>
      </c>
      <c r="K893" s="254"/>
      <c r="L893" s="223"/>
      <c r="M893" s="88" t="s">
        <v>603</v>
      </c>
      <c r="N893" s="234"/>
      <c r="O893" s="235"/>
      <c r="P893" s="234"/>
      <c r="Q893" s="235"/>
    </row>
    <row r="894" spans="9:17" s="221" customFormat="1" ht="16.2">
      <c r="I894" s="248">
        <v>21020400</v>
      </c>
      <c r="J894" s="249"/>
      <c r="K894" s="249"/>
      <c r="L894" s="249"/>
      <c r="M894" s="250" t="s">
        <v>532</v>
      </c>
      <c r="N894" s="251">
        <f>SUM(N895:N900)</f>
        <v>0</v>
      </c>
      <c r="O894" s="251">
        <f>SUM(O895:O900)</f>
        <v>0</v>
      </c>
      <c r="P894" s="251"/>
      <c r="Q894" s="251"/>
    </row>
    <row r="895" spans="9:17" s="221" customFormat="1" ht="15.6">
      <c r="I895" s="252">
        <v>21020401</v>
      </c>
      <c r="J895" s="277" t="s">
        <v>15</v>
      </c>
      <c r="K895" s="254"/>
      <c r="L895" s="218">
        <v>31923000</v>
      </c>
      <c r="M895" s="88" t="s">
        <v>517</v>
      </c>
      <c r="N895" s="234"/>
      <c r="O895" s="235"/>
      <c r="P895" s="234"/>
      <c r="Q895" s="235"/>
    </row>
    <row r="896" spans="9:17" s="221" customFormat="1" ht="15.6">
      <c r="I896" s="252">
        <v>21020402</v>
      </c>
      <c r="J896" s="277" t="s">
        <v>15</v>
      </c>
      <c r="K896" s="254"/>
      <c r="L896" s="218">
        <v>31923000</v>
      </c>
      <c r="M896" s="88" t="s">
        <v>518</v>
      </c>
      <c r="N896" s="234"/>
      <c r="O896" s="235"/>
      <c r="P896" s="234"/>
      <c r="Q896" s="235"/>
    </row>
    <row r="897" spans="9:17" s="221" customFormat="1" ht="15.6">
      <c r="I897" s="252">
        <v>21020403</v>
      </c>
      <c r="J897" s="277" t="s">
        <v>15</v>
      </c>
      <c r="K897" s="254"/>
      <c r="L897" s="218">
        <v>31923000</v>
      </c>
      <c r="M897" s="88" t="s">
        <v>519</v>
      </c>
      <c r="N897" s="234"/>
      <c r="O897" s="235"/>
      <c r="P897" s="234"/>
      <c r="Q897" s="235"/>
    </row>
    <row r="898" spans="9:17" s="221" customFormat="1" ht="15.6">
      <c r="I898" s="252">
        <v>21020404</v>
      </c>
      <c r="J898" s="277" t="s">
        <v>15</v>
      </c>
      <c r="K898" s="254"/>
      <c r="L898" s="218">
        <v>31923000</v>
      </c>
      <c r="M898" s="88" t="s">
        <v>480</v>
      </c>
      <c r="N898" s="234"/>
      <c r="O898" s="235"/>
      <c r="P898" s="234"/>
      <c r="Q898" s="235"/>
    </row>
    <row r="899" spans="9:17" s="221" customFormat="1" ht="15.6">
      <c r="I899" s="252">
        <v>21020412</v>
      </c>
      <c r="J899" s="277" t="s">
        <v>15</v>
      </c>
      <c r="K899" s="254"/>
      <c r="L899" s="223"/>
      <c r="M899" s="88" t="s">
        <v>520</v>
      </c>
      <c r="N899" s="234"/>
      <c r="O899" s="235"/>
      <c r="P899" s="234"/>
      <c r="Q899" s="235"/>
    </row>
    <row r="900" spans="9:17" s="221" customFormat="1" ht="15.6">
      <c r="I900" s="252">
        <v>21020415</v>
      </c>
      <c r="J900" s="277" t="s">
        <v>15</v>
      </c>
      <c r="K900" s="254"/>
      <c r="L900" s="218">
        <v>31923000</v>
      </c>
      <c r="M900" s="88" t="s">
        <v>521</v>
      </c>
      <c r="N900" s="234"/>
      <c r="O900" s="235"/>
      <c r="P900" s="234"/>
      <c r="Q900" s="235"/>
    </row>
    <row r="901" spans="9:17" s="221" customFormat="1" ht="16.2">
      <c r="I901" s="248">
        <v>21020500</v>
      </c>
      <c r="J901" s="249"/>
      <c r="K901" s="249"/>
      <c r="L901" s="249"/>
      <c r="M901" s="250" t="s">
        <v>533</v>
      </c>
      <c r="N901" s="251">
        <f>SUM(N902:N908)</f>
        <v>0</v>
      </c>
      <c r="O901" s="251">
        <f>SUM(O902:O908)</f>
        <v>0</v>
      </c>
      <c r="P901" s="251"/>
      <c r="Q901" s="251"/>
    </row>
    <row r="902" spans="9:17" s="221" customFormat="1" ht="15.6">
      <c r="I902" s="252">
        <v>21020501</v>
      </c>
      <c r="J902" s="277" t="s">
        <v>15</v>
      </c>
      <c r="K902" s="254"/>
      <c r="L902" s="223"/>
      <c r="M902" s="88" t="s">
        <v>517</v>
      </c>
      <c r="N902" s="234"/>
      <c r="O902" s="235"/>
      <c r="P902" s="234"/>
      <c r="Q902" s="235"/>
    </row>
    <row r="903" spans="9:17" s="221" customFormat="1" ht="15.6">
      <c r="I903" s="309">
        <v>21020502</v>
      </c>
      <c r="J903" s="277" t="s">
        <v>15</v>
      </c>
      <c r="K903" s="260"/>
      <c r="L903" s="223"/>
      <c r="M903" s="88" t="s">
        <v>518</v>
      </c>
      <c r="N903" s="234"/>
      <c r="O903" s="235"/>
      <c r="P903" s="234"/>
      <c r="Q903" s="235"/>
    </row>
    <row r="904" spans="9:17" s="221" customFormat="1" ht="15.6">
      <c r="I904" s="309">
        <v>21020503</v>
      </c>
      <c r="J904" s="277" t="s">
        <v>15</v>
      </c>
      <c r="K904" s="260"/>
      <c r="L904" s="223"/>
      <c r="M904" s="88" t="s">
        <v>519</v>
      </c>
      <c r="N904" s="234"/>
      <c r="O904" s="235"/>
      <c r="P904" s="234"/>
      <c r="Q904" s="235"/>
    </row>
    <row r="905" spans="9:17" s="221" customFormat="1" ht="18.75" customHeight="1">
      <c r="I905" s="309">
        <v>21020504</v>
      </c>
      <c r="J905" s="277" t="s">
        <v>15</v>
      </c>
      <c r="K905" s="260"/>
      <c r="L905" s="223"/>
      <c r="M905" s="88" t="s">
        <v>480</v>
      </c>
      <c r="N905" s="234"/>
      <c r="O905" s="235"/>
      <c r="P905" s="234"/>
      <c r="Q905" s="235"/>
    </row>
    <row r="906" spans="9:17" s="221" customFormat="1" ht="18.75" customHeight="1">
      <c r="I906" s="309">
        <v>21020512</v>
      </c>
      <c r="J906" s="277" t="s">
        <v>15</v>
      </c>
      <c r="K906" s="260"/>
      <c r="L906" s="223"/>
      <c r="M906" s="88" t="s">
        <v>520</v>
      </c>
      <c r="N906" s="234"/>
      <c r="O906" s="235"/>
      <c r="P906" s="234"/>
      <c r="Q906" s="235"/>
    </row>
    <row r="907" spans="9:17" s="221" customFormat="1" ht="18.75" customHeight="1">
      <c r="I907" s="309">
        <v>21020515</v>
      </c>
      <c r="J907" s="277" t="s">
        <v>15</v>
      </c>
      <c r="K907" s="260"/>
      <c r="L907" s="223"/>
      <c r="M907" s="88" t="s">
        <v>521</v>
      </c>
      <c r="N907" s="234"/>
      <c r="O907" s="235"/>
      <c r="P907" s="234"/>
      <c r="Q907" s="235"/>
    </row>
    <row r="908" spans="9:17" s="221" customFormat="1" ht="18.75" customHeight="1">
      <c r="I908" s="257">
        <v>21020600</v>
      </c>
      <c r="J908" s="258"/>
      <c r="K908" s="258"/>
      <c r="L908" s="258"/>
      <c r="M908" s="250" t="s">
        <v>488</v>
      </c>
      <c r="N908" s="251">
        <f>SUM(N909)</f>
        <v>0</v>
      </c>
      <c r="O908" s="251">
        <f>SUM(O909)</f>
        <v>0</v>
      </c>
      <c r="P908" s="251"/>
      <c r="Q908" s="251"/>
    </row>
    <row r="909" spans="9:17" s="221" customFormat="1" ht="18.75" customHeight="1">
      <c r="I909" s="309">
        <v>21020605</v>
      </c>
      <c r="J909" s="277" t="s">
        <v>15</v>
      </c>
      <c r="K909" s="260"/>
      <c r="L909" s="223"/>
      <c r="M909" s="255" t="s">
        <v>582</v>
      </c>
      <c r="N909" s="234"/>
      <c r="O909" s="235"/>
      <c r="P909" s="234"/>
      <c r="Q909" s="235"/>
    </row>
    <row r="910" spans="9:17" s="221" customFormat="1" ht="18.75" customHeight="1">
      <c r="I910" s="94">
        <v>22020000</v>
      </c>
      <c r="J910" s="263"/>
      <c r="K910" s="263"/>
      <c r="L910" s="263"/>
      <c r="M910" s="266" t="s">
        <v>490</v>
      </c>
      <c r="N910" s="251">
        <f>SUM(N879:N909)</f>
        <v>0</v>
      </c>
      <c r="O910" s="251">
        <f>O912+O913+O914+O915+O917+O918+O921</f>
        <v>5000000</v>
      </c>
      <c r="P910" s="251"/>
      <c r="Q910" s="251">
        <v>5000000</v>
      </c>
    </row>
    <row r="911" spans="9:17" s="221" customFormat="1" ht="20.25" customHeight="1">
      <c r="I911" s="94">
        <v>22020100</v>
      </c>
      <c r="J911" s="277" t="s">
        <v>15</v>
      </c>
      <c r="K911" s="263"/>
      <c r="L911" s="263"/>
      <c r="M911" s="266" t="s">
        <v>547</v>
      </c>
      <c r="N911" s="234"/>
      <c r="O911" s="235"/>
      <c r="P911" s="234"/>
      <c r="Q911" s="235"/>
    </row>
    <row r="912" spans="9:17" s="221" customFormat="1" ht="20.25" customHeight="1">
      <c r="I912" s="222">
        <v>22020101</v>
      </c>
      <c r="J912" s="277" t="s">
        <v>15</v>
      </c>
      <c r="K912" s="223"/>
      <c r="L912" s="223"/>
      <c r="M912" s="262" t="s">
        <v>548</v>
      </c>
      <c r="N912" s="234"/>
      <c r="O912" s="235"/>
      <c r="P912" s="234"/>
      <c r="Q912" s="235"/>
    </row>
    <row r="913" spans="9:17" s="221" customFormat="1" ht="20.25" customHeight="1">
      <c r="I913" s="222">
        <v>22020102</v>
      </c>
      <c r="J913" s="277" t="s">
        <v>15</v>
      </c>
      <c r="K913" s="223"/>
      <c r="L913" s="223"/>
      <c r="M913" s="262" t="s">
        <v>492</v>
      </c>
      <c r="N913" s="234"/>
      <c r="O913" s="235"/>
      <c r="P913" s="234"/>
      <c r="Q913" s="235"/>
    </row>
    <row r="914" spans="9:17" s="221" customFormat="1" ht="20.25" customHeight="1">
      <c r="I914" s="222">
        <v>22020103</v>
      </c>
      <c r="J914" s="277" t="s">
        <v>15</v>
      </c>
      <c r="K914" s="223"/>
      <c r="L914" s="223"/>
      <c r="M914" s="262" t="s">
        <v>549</v>
      </c>
      <c r="N914" s="234"/>
      <c r="O914" s="235"/>
      <c r="P914" s="234"/>
      <c r="Q914" s="235"/>
    </row>
    <row r="915" spans="9:17" s="221" customFormat="1" ht="20.25" customHeight="1">
      <c r="I915" s="222">
        <v>22020104</v>
      </c>
      <c r="J915" s="277" t="s">
        <v>15</v>
      </c>
      <c r="K915" s="223"/>
      <c r="L915" s="223"/>
      <c r="M915" s="262" t="s">
        <v>493</v>
      </c>
      <c r="N915" s="234"/>
      <c r="O915" s="235"/>
      <c r="P915" s="234"/>
      <c r="Q915" s="235"/>
    </row>
    <row r="916" spans="9:17" s="221" customFormat="1" ht="20.25" customHeight="1">
      <c r="I916" s="94">
        <v>22020300</v>
      </c>
      <c r="J916" s="263"/>
      <c r="K916" s="263"/>
      <c r="L916" s="263"/>
      <c r="M916" s="266" t="s">
        <v>536</v>
      </c>
      <c r="N916" s="234"/>
      <c r="O916" s="235"/>
      <c r="P916" s="234"/>
      <c r="Q916" s="235"/>
    </row>
    <row r="917" spans="9:17" s="221" customFormat="1" ht="20.25" customHeight="1">
      <c r="I917" s="222">
        <v>22020310</v>
      </c>
      <c r="J917" s="277" t="s">
        <v>15</v>
      </c>
      <c r="K917" s="223"/>
      <c r="L917" s="218">
        <v>31923000</v>
      </c>
      <c r="M917" s="262" t="s">
        <v>657</v>
      </c>
      <c r="N917" s="234"/>
      <c r="O917" s="235">
        <v>2500000</v>
      </c>
      <c r="P917" s="234"/>
      <c r="Q917" s="235">
        <v>2500000</v>
      </c>
    </row>
    <row r="918" spans="9:17" s="221" customFormat="1" ht="20.25" customHeight="1">
      <c r="I918" s="222">
        <v>22020313</v>
      </c>
      <c r="J918" s="277" t="s">
        <v>15</v>
      </c>
      <c r="K918" s="223"/>
      <c r="L918" s="218">
        <v>31923000</v>
      </c>
      <c r="M918" s="262" t="s">
        <v>527</v>
      </c>
      <c r="N918" s="234"/>
      <c r="O918" s="235"/>
      <c r="P918" s="234"/>
      <c r="Q918" s="235"/>
    </row>
    <row r="919" spans="9:17" s="221" customFormat="1" ht="32.4">
      <c r="I919" s="94">
        <v>22040000</v>
      </c>
      <c r="J919" s="263"/>
      <c r="K919" s="263"/>
      <c r="L919" s="263"/>
      <c r="M919" s="266" t="s">
        <v>641</v>
      </c>
      <c r="N919" s="234"/>
      <c r="O919" s="235"/>
      <c r="P919" s="234"/>
      <c r="Q919" s="235"/>
    </row>
    <row r="920" spans="9:17" s="221" customFormat="1" ht="16.2">
      <c r="I920" s="94">
        <v>22040100</v>
      </c>
      <c r="J920" s="263"/>
      <c r="K920" s="263"/>
      <c r="L920" s="263"/>
      <c r="M920" s="266" t="s">
        <v>508</v>
      </c>
      <c r="N920" s="234"/>
      <c r="O920" s="235"/>
      <c r="P920" s="234"/>
      <c r="Q920" s="235"/>
    </row>
    <row r="921" spans="9:17" s="221" customFormat="1" ht="21" customHeight="1">
      <c r="I921" s="222">
        <v>22040109</v>
      </c>
      <c r="J921" s="277" t="s">
        <v>15</v>
      </c>
      <c r="K921" s="223"/>
      <c r="L921" s="218">
        <v>31923000</v>
      </c>
      <c r="M921" s="88" t="s">
        <v>509</v>
      </c>
      <c r="N921" s="234">
        <v>240000</v>
      </c>
      <c r="O921" s="235">
        <v>2500000</v>
      </c>
      <c r="P921" s="234">
        <v>1155100</v>
      </c>
      <c r="Q921" s="235">
        <v>2500000</v>
      </c>
    </row>
    <row r="922" spans="9:17" s="221" customFormat="1" ht="21" customHeight="1">
      <c r="I922" s="94"/>
      <c r="J922" s="263"/>
      <c r="K922" s="263"/>
      <c r="L922" s="263"/>
      <c r="M922" s="264" t="s">
        <v>42</v>
      </c>
      <c r="N922" s="251">
        <f>SUM(N879:N909)</f>
        <v>0</v>
      </c>
      <c r="O922" s="251">
        <f t="shared" ref="O922:Q922" si="86">SUM(O879:O909)</f>
        <v>0</v>
      </c>
      <c r="P922" s="251">
        <f t="shared" si="86"/>
        <v>0</v>
      </c>
      <c r="Q922" s="251">
        <f t="shared" si="86"/>
        <v>0</v>
      </c>
    </row>
    <row r="923" spans="9:17" s="221" customFormat="1" ht="21" customHeight="1" thickBot="1">
      <c r="I923" s="93"/>
      <c r="J923" s="241"/>
      <c r="K923" s="241"/>
      <c r="L923" s="241"/>
      <c r="M923" s="279" t="s">
        <v>490</v>
      </c>
      <c r="N923" s="268">
        <f>SUM(N912:N921)</f>
        <v>240000</v>
      </c>
      <c r="O923" s="268">
        <f t="shared" ref="O923:Q923" si="87">SUM(O912:O921)</f>
        <v>5000000</v>
      </c>
      <c r="P923" s="268">
        <f t="shared" si="87"/>
        <v>1155100</v>
      </c>
      <c r="Q923" s="268">
        <f t="shared" si="87"/>
        <v>5000000</v>
      </c>
    </row>
    <row r="924" spans="9:17" s="221" customFormat="1" ht="21" customHeight="1" thickBot="1">
      <c r="I924" s="269"/>
      <c r="J924" s="270"/>
      <c r="K924" s="270"/>
      <c r="L924" s="270"/>
      <c r="M924" s="301" t="s">
        <v>46</v>
      </c>
      <c r="N924" s="271">
        <f>N922+N923</f>
        <v>240000</v>
      </c>
      <c r="O924" s="271">
        <f t="shared" ref="O924:Q924" si="88">O922+O923</f>
        <v>5000000</v>
      </c>
      <c r="P924" s="271">
        <f t="shared" si="88"/>
        <v>1155100</v>
      </c>
      <c r="Q924" s="271">
        <f t="shared" si="88"/>
        <v>5000000</v>
      </c>
    </row>
    <row r="925" spans="9:17" ht="34.799999999999997">
      <c r="I925" s="588" t="s">
        <v>809</v>
      </c>
      <c r="J925" s="589"/>
      <c r="K925" s="589"/>
      <c r="L925" s="589"/>
      <c r="M925" s="589"/>
      <c r="N925" s="589"/>
      <c r="O925" s="589"/>
      <c r="P925" s="589"/>
      <c r="Q925" s="590"/>
    </row>
    <row r="926" spans="9:17" ht="24.6">
      <c r="I926" s="578" t="s">
        <v>0</v>
      </c>
      <c r="J926" s="579"/>
      <c r="K926" s="579"/>
      <c r="L926" s="579"/>
      <c r="M926" s="579"/>
      <c r="N926" s="579"/>
      <c r="O926" s="579"/>
      <c r="P926" s="579"/>
      <c r="Q926" s="580"/>
    </row>
    <row r="927" spans="9:17" ht="25.5" customHeight="1">
      <c r="I927" s="578" t="s">
        <v>902</v>
      </c>
      <c r="J927" s="579"/>
      <c r="K927" s="579"/>
      <c r="L927" s="579"/>
      <c r="M927" s="579"/>
      <c r="N927" s="579"/>
      <c r="O927" s="579"/>
      <c r="P927" s="579"/>
      <c r="Q927" s="580"/>
    </row>
    <row r="928" spans="9:17" ht="25.2" thickBot="1">
      <c r="I928" s="581" t="s">
        <v>454</v>
      </c>
      <c r="J928" s="581"/>
      <c r="K928" s="581"/>
      <c r="L928" s="581"/>
      <c r="M928" s="581"/>
      <c r="N928" s="581"/>
      <c r="O928" s="581"/>
      <c r="P928" s="581"/>
      <c r="Q928" s="581"/>
    </row>
    <row r="929" spans="9:17" ht="22.8" thickBot="1">
      <c r="I929" s="600" t="s">
        <v>658</v>
      </c>
      <c r="J929" s="601"/>
      <c r="K929" s="601"/>
      <c r="L929" s="601"/>
      <c r="M929" s="601"/>
      <c r="N929" s="601"/>
      <c r="O929" s="601"/>
      <c r="P929" s="601"/>
      <c r="Q929" s="602"/>
    </row>
    <row r="930" spans="9:17" s="221" customFormat="1" ht="49.2" thickBot="1">
      <c r="I930" s="92" t="s">
        <v>350</v>
      </c>
      <c r="J930" s="92" t="s">
        <v>72</v>
      </c>
      <c r="K930" s="92" t="s">
        <v>351</v>
      </c>
      <c r="L930" s="92" t="s">
        <v>3</v>
      </c>
      <c r="M930" s="231" t="s">
        <v>73</v>
      </c>
      <c r="N930" s="404" t="s">
        <v>871</v>
      </c>
      <c r="O930" s="404" t="s">
        <v>870</v>
      </c>
      <c r="P930" s="404" t="s">
        <v>872</v>
      </c>
      <c r="Q930" s="404" t="s">
        <v>903</v>
      </c>
    </row>
    <row r="931" spans="9:17" s="221" customFormat="1" ht="16.2">
      <c r="I931" s="272">
        <v>20000000</v>
      </c>
      <c r="J931" s="273"/>
      <c r="K931" s="273"/>
      <c r="L931" s="273"/>
      <c r="M931" s="274" t="s">
        <v>39</v>
      </c>
      <c r="N931" s="275"/>
      <c r="O931" s="275"/>
      <c r="P931" s="275"/>
      <c r="Q931" s="275"/>
    </row>
    <row r="932" spans="9:17" s="221" customFormat="1" ht="16.2">
      <c r="I932" s="248">
        <v>21000000</v>
      </c>
      <c r="J932" s="249"/>
      <c r="K932" s="249"/>
      <c r="L932" s="249"/>
      <c r="M932" s="250" t="s">
        <v>42</v>
      </c>
      <c r="N932" s="251"/>
      <c r="O932" s="251"/>
      <c r="P932" s="251"/>
      <c r="Q932" s="251"/>
    </row>
    <row r="933" spans="9:17" s="221" customFormat="1" ht="16.2">
      <c r="I933" s="248">
        <v>21010000</v>
      </c>
      <c r="J933" s="249"/>
      <c r="K933" s="249"/>
      <c r="L933" s="249"/>
      <c r="M933" s="250" t="s">
        <v>474</v>
      </c>
      <c r="N933" s="251"/>
      <c r="O933" s="251"/>
      <c r="P933" s="251"/>
      <c r="Q933" s="251"/>
    </row>
    <row r="934" spans="9:17" s="221" customFormat="1" ht="15.6">
      <c r="I934" s="252">
        <v>21010103</v>
      </c>
      <c r="J934" s="277" t="s">
        <v>15</v>
      </c>
      <c r="K934" s="254"/>
      <c r="L934" s="218">
        <v>31923000</v>
      </c>
      <c r="M934" s="255" t="s">
        <v>511</v>
      </c>
      <c r="N934" s="234"/>
      <c r="O934" s="235"/>
      <c r="P934" s="234">
        <v>0</v>
      </c>
      <c r="Q934" s="235">
        <v>0</v>
      </c>
    </row>
    <row r="935" spans="9:17" s="221" customFormat="1" ht="15.6">
      <c r="I935" s="252">
        <v>21010104</v>
      </c>
      <c r="J935" s="277" t="s">
        <v>15</v>
      </c>
      <c r="K935" s="254"/>
      <c r="L935" s="218">
        <v>31923000</v>
      </c>
      <c r="M935" s="255" t="s">
        <v>512</v>
      </c>
      <c r="N935" s="234"/>
      <c r="O935" s="235">
        <v>683665.15139999997</v>
      </c>
      <c r="P935" s="234">
        <v>569720.9595</v>
      </c>
      <c r="Q935" s="235">
        <v>704175.10594199994</v>
      </c>
    </row>
    <row r="936" spans="9:17" s="221" customFormat="1" ht="15.6">
      <c r="I936" s="252">
        <v>21010105</v>
      </c>
      <c r="J936" s="277" t="s">
        <v>15</v>
      </c>
      <c r="K936" s="254"/>
      <c r="L936" s="254"/>
      <c r="M936" s="255" t="s">
        <v>513</v>
      </c>
      <c r="N936" s="234"/>
      <c r="O936" s="235">
        <v>789589.23120000015</v>
      </c>
      <c r="P936" s="234">
        <v>657991.02600000019</v>
      </c>
      <c r="Q936" s="235">
        <v>813276.90813600016</v>
      </c>
    </row>
    <row r="937" spans="9:17" s="221" customFormat="1" ht="15.6">
      <c r="I937" s="252">
        <v>21010106</v>
      </c>
      <c r="J937" s="277" t="s">
        <v>15</v>
      </c>
      <c r="K937" s="254"/>
      <c r="L937" s="223"/>
      <c r="M937" s="255" t="s">
        <v>531</v>
      </c>
      <c r="N937" s="234"/>
      <c r="O937" s="235"/>
      <c r="P937" s="234">
        <v>0</v>
      </c>
      <c r="Q937" s="235">
        <v>0</v>
      </c>
    </row>
    <row r="938" spans="9:17" s="221" customFormat="1" ht="15.6">
      <c r="I938" s="276"/>
      <c r="J938" s="277" t="s">
        <v>15</v>
      </c>
      <c r="K938" s="254"/>
      <c r="L938" s="218">
        <v>31923000</v>
      </c>
      <c r="M938" s="88" t="s">
        <v>580</v>
      </c>
      <c r="N938" s="234"/>
      <c r="O938" s="235"/>
      <c r="P938" s="234">
        <v>0</v>
      </c>
      <c r="Q938" s="235">
        <v>1920000</v>
      </c>
    </row>
    <row r="939" spans="9:17" s="221" customFormat="1" ht="32.4">
      <c r="I939" s="248">
        <v>21020300</v>
      </c>
      <c r="J939" s="249"/>
      <c r="K939" s="249"/>
      <c r="L939" s="249"/>
      <c r="M939" s="250" t="s">
        <v>516</v>
      </c>
      <c r="N939" s="251">
        <f>SUM(N940:N948)</f>
        <v>0</v>
      </c>
      <c r="O939" s="251">
        <f>SUM(O940:O948)</f>
        <v>0</v>
      </c>
      <c r="P939" s="251">
        <v>0</v>
      </c>
      <c r="Q939" s="251">
        <v>0</v>
      </c>
    </row>
    <row r="940" spans="9:17" s="221" customFormat="1" ht="15.6">
      <c r="I940" s="252">
        <v>21020301</v>
      </c>
      <c r="J940" s="277" t="s">
        <v>15</v>
      </c>
      <c r="K940" s="254"/>
      <c r="L940" s="218">
        <v>31923000</v>
      </c>
      <c r="M940" s="88" t="s">
        <v>517</v>
      </c>
      <c r="N940" s="234"/>
      <c r="O940" s="235"/>
      <c r="P940" s="234">
        <v>0</v>
      </c>
      <c r="Q940" s="235">
        <v>0</v>
      </c>
    </row>
    <row r="941" spans="9:17" s="221" customFormat="1" ht="15.6">
      <c r="I941" s="252">
        <v>21020302</v>
      </c>
      <c r="J941" s="277" t="s">
        <v>15</v>
      </c>
      <c r="K941" s="254"/>
      <c r="L941" s="218">
        <v>31923000</v>
      </c>
      <c r="M941" s="88" t="s">
        <v>518</v>
      </c>
      <c r="N941" s="234"/>
      <c r="O941" s="235"/>
      <c r="P941" s="234">
        <v>0</v>
      </c>
      <c r="Q941" s="235">
        <v>0</v>
      </c>
    </row>
    <row r="942" spans="9:17" s="221" customFormat="1" ht="15.6">
      <c r="I942" s="252">
        <v>21020303</v>
      </c>
      <c r="J942" s="277" t="s">
        <v>15</v>
      </c>
      <c r="K942" s="254"/>
      <c r="L942" s="218">
        <v>31923000</v>
      </c>
      <c r="M942" s="88" t="s">
        <v>519</v>
      </c>
      <c r="N942" s="234"/>
      <c r="O942" s="235"/>
      <c r="P942" s="234">
        <v>0</v>
      </c>
      <c r="Q942" s="235">
        <v>0</v>
      </c>
    </row>
    <row r="943" spans="9:17" s="221" customFormat="1" ht="15.6">
      <c r="I943" s="252">
        <v>21020304</v>
      </c>
      <c r="J943" s="277" t="s">
        <v>15</v>
      </c>
      <c r="K943" s="254"/>
      <c r="L943" s="218">
        <v>31923000</v>
      </c>
      <c r="M943" s="88" t="s">
        <v>480</v>
      </c>
      <c r="N943" s="234"/>
      <c r="O943" s="235"/>
      <c r="P943" s="234">
        <v>0</v>
      </c>
      <c r="Q943" s="235">
        <v>0</v>
      </c>
    </row>
    <row r="944" spans="9:17" s="221" customFormat="1" ht="15.6">
      <c r="I944" s="252">
        <v>21020312</v>
      </c>
      <c r="J944" s="277" t="s">
        <v>15</v>
      </c>
      <c r="K944" s="254"/>
      <c r="L944" s="223"/>
      <c r="M944" s="88" t="s">
        <v>520</v>
      </c>
      <c r="N944" s="234"/>
      <c r="O944" s="235"/>
      <c r="P944" s="234">
        <v>0</v>
      </c>
      <c r="Q944" s="235">
        <v>0</v>
      </c>
    </row>
    <row r="945" spans="9:17" s="221" customFormat="1" ht="15.6">
      <c r="I945" s="252">
        <v>21020315</v>
      </c>
      <c r="J945" s="277" t="s">
        <v>15</v>
      </c>
      <c r="K945" s="254"/>
      <c r="L945" s="218">
        <v>31923000</v>
      </c>
      <c r="M945" s="88" t="s">
        <v>521</v>
      </c>
      <c r="N945" s="234"/>
      <c r="O945" s="235"/>
      <c r="P945" s="234">
        <v>0</v>
      </c>
      <c r="Q945" s="235">
        <v>0</v>
      </c>
    </row>
    <row r="946" spans="9:17" s="221" customFormat="1" ht="15.6">
      <c r="I946" s="252">
        <v>21020314</v>
      </c>
      <c r="J946" s="277" t="s">
        <v>15</v>
      </c>
      <c r="K946" s="254"/>
      <c r="L946" s="223"/>
      <c r="M946" s="88" t="s">
        <v>601</v>
      </c>
      <c r="N946" s="234"/>
      <c r="O946" s="235"/>
      <c r="P946" s="234">
        <v>0</v>
      </c>
      <c r="Q946" s="235">
        <v>0</v>
      </c>
    </row>
    <row r="947" spans="9:17" s="221" customFormat="1" ht="15.6">
      <c r="I947" s="252">
        <v>21020305</v>
      </c>
      <c r="J947" s="277" t="s">
        <v>15</v>
      </c>
      <c r="K947" s="254"/>
      <c r="L947" s="223"/>
      <c r="M947" s="88" t="s">
        <v>602</v>
      </c>
      <c r="N947" s="234"/>
      <c r="O947" s="235"/>
      <c r="P947" s="234">
        <v>0</v>
      </c>
      <c r="Q947" s="235">
        <v>0</v>
      </c>
    </row>
    <row r="948" spans="9:17" s="221" customFormat="1" ht="15.6">
      <c r="I948" s="252">
        <v>21020306</v>
      </c>
      <c r="J948" s="277" t="s">
        <v>15</v>
      </c>
      <c r="K948" s="254"/>
      <c r="L948" s="223"/>
      <c r="M948" s="88" t="s">
        <v>603</v>
      </c>
      <c r="N948" s="234"/>
      <c r="O948" s="235"/>
      <c r="P948" s="234">
        <v>0</v>
      </c>
      <c r="Q948" s="235">
        <v>0</v>
      </c>
    </row>
    <row r="949" spans="9:17" s="221" customFormat="1" ht="16.2">
      <c r="I949" s="248">
        <v>21020400</v>
      </c>
      <c r="J949" s="249"/>
      <c r="K949" s="249"/>
      <c r="L949" s="249"/>
      <c r="M949" s="250" t="s">
        <v>532</v>
      </c>
      <c r="N949" s="251"/>
      <c r="O949" s="251"/>
      <c r="P949" s="251"/>
      <c r="Q949" s="251"/>
    </row>
    <row r="950" spans="9:17" s="221" customFormat="1" ht="15.6">
      <c r="I950" s="252">
        <v>21020401</v>
      </c>
      <c r="J950" s="277" t="s">
        <v>15</v>
      </c>
      <c r="K950" s="254"/>
      <c r="L950" s="218">
        <v>31923000</v>
      </c>
      <c r="M950" s="88" t="s">
        <v>517</v>
      </c>
      <c r="N950" s="234"/>
      <c r="O950" s="235">
        <v>224729.80299000003</v>
      </c>
      <c r="P950" s="234">
        <v>187274.83582500005</v>
      </c>
      <c r="Q950" s="235">
        <v>231471.69707970004</v>
      </c>
    </row>
    <row r="951" spans="9:17" s="221" customFormat="1" ht="15.6">
      <c r="I951" s="252">
        <v>21020402</v>
      </c>
      <c r="J951" s="277" t="s">
        <v>15</v>
      </c>
      <c r="K951" s="254"/>
      <c r="L951" s="218">
        <v>31923000</v>
      </c>
      <c r="M951" s="88" t="s">
        <v>518</v>
      </c>
      <c r="N951" s="234"/>
      <c r="O951" s="235">
        <v>128417.03028000001</v>
      </c>
      <c r="P951" s="234">
        <v>107014.19190000002</v>
      </c>
      <c r="Q951" s="235">
        <v>132269.54118840001</v>
      </c>
    </row>
    <row r="952" spans="9:17" s="221" customFormat="1" ht="15.6">
      <c r="I952" s="252">
        <v>21020403</v>
      </c>
      <c r="J952" s="277" t="s">
        <v>15</v>
      </c>
      <c r="K952" s="254"/>
      <c r="L952" s="218">
        <v>31923000</v>
      </c>
      <c r="M952" s="88" t="s">
        <v>519</v>
      </c>
      <c r="N952" s="234"/>
      <c r="O952" s="235">
        <v>59824.257570000009</v>
      </c>
      <c r="P952" s="234">
        <v>49853.547975000001</v>
      </c>
      <c r="Q952" s="235">
        <v>61618.985297100007</v>
      </c>
    </row>
    <row r="953" spans="9:17" s="221" customFormat="1" ht="15.6">
      <c r="I953" s="252">
        <v>21020404</v>
      </c>
      <c r="J953" s="277" t="s">
        <v>15</v>
      </c>
      <c r="K953" s="254"/>
      <c r="L953" s="218">
        <v>31923000</v>
      </c>
      <c r="M953" s="88" t="s">
        <v>480</v>
      </c>
      <c r="N953" s="234"/>
      <c r="O953" s="235">
        <v>9979.2000000000007</v>
      </c>
      <c r="P953" s="234">
        <v>8316</v>
      </c>
      <c r="Q953" s="235">
        <v>10278.576000000001</v>
      </c>
    </row>
    <row r="954" spans="9:17" s="221" customFormat="1" ht="15.6">
      <c r="I954" s="252">
        <v>21020412</v>
      </c>
      <c r="J954" s="277" t="s">
        <v>15</v>
      </c>
      <c r="K954" s="254"/>
      <c r="L954" s="223"/>
      <c r="M954" s="88" t="s">
        <v>520</v>
      </c>
      <c r="N954" s="234"/>
      <c r="O954" s="235">
        <v>0</v>
      </c>
      <c r="P954" s="234">
        <v>0</v>
      </c>
      <c r="Q954" s="235">
        <v>0</v>
      </c>
    </row>
    <row r="955" spans="9:17" s="221" customFormat="1" ht="15.6">
      <c r="I955" s="252">
        <v>21020415</v>
      </c>
      <c r="J955" s="277" t="s">
        <v>15</v>
      </c>
      <c r="K955" s="254"/>
      <c r="L955" s="218">
        <v>31923000</v>
      </c>
      <c r="M955" s="88" t="s">
        <v>521</v>
      </c>
      <c r="N955" s="234"/>
      <c r="O955" s="235">
        <v>32104.257570000002</v>
      </c>
      <c r="P955" s="234">
        <v>26753.547975000005</v>
      </c>
      <c r="Q955" s="235">
        <v>33067.385297100001</v>
      </c>
    </row>
    <row r="956" spans="9:17" s="221" customFormat="1" ht="16.2">
      <c r="I956" s="248">
        <v>21020500</v>
      </c>
      <c r="J956" s="249"/>
      <c r="K956" s="249"/>
      <c r="L956" s="249"/>
      <c r="M956" s="250" t="s">
        <v>533</v>
      </c>
      <c r="N956" s="251"/>
      <c r="O956" s="251"/>
      <c r="P956" s="251"/>
      <c r="Q956" s="251"/>
    </row>
    <row r="957" spans="9:17" s="221" customFormat="1" ht="15.6">
      <c r="I957" s="252">
        <v>21020501</v>
      </c>
      <c r="J957" s="277" t="s">
        <v>15</v>
      </c>
      <c r="K957" s="254"/>
      <c r="L957" s="223"/>
      <c r="M957" s="88" t="s">
        <v>517</v>
      </c>
      <c r="N957" s="234"/>
      <c r="O957" s="235">
        <v>154111.03091999999</v>
      </c>
      <c r="P957" s="234">
        <v>128425.8591</v>
      </c>
      <c r="Q957" s="235">
        <v>158734.3618476</v>
      </c>
    </row>
    <row r="958" spans="9:17" s="221" customFormat="1" ht="15.6">
      <c r="I958" s="309">
        <v>21020502</v>
      </c>
      <c r="J958" s="277" t="s">
        <v>15</v>
      </c>
      <c r="K958" s="260"/>
      <c r="L958" s="223"/>
      <c r="M958" s="88" t="s">
        <v>518</v>
      </c>
      <c r="N958" s="234"/>
      <c r="O958" s="235">
        <v>88063.446240000005</v>
      </c>
      <c r="P958" s="234">
        <v>73386.205200000011</v>
      </c>
      <c r="Q958" s="235">
        <v>90705.349627200005</v>
      </c>
    </row>
    <row r="959" spans="9:17" s="221" customFormat="1" ht="15.6">
      <c r="I959" s="309">
        <v>21020503</v>
      </c>
      <c r="J959" s="277" t="s">
        <v>15</v>
      </c>
      <c r="K959" s="260"/>
      <c r="L959" s="223"/>
      <c r="M959" s="88" t="s">
        <v>519</v>
      </c>
      <c r="N959" s="234"/>
      <c r="O959" s="235">
        <v>171971.08236</v>
      </c>
      <c r="P959" s="234">
        <v>143309.2353</v>
      </c>
      <c r="Q959" s="235">
        <v>177130.21483079999</v>
      </c>
    </row>
    <row r="960" spans="9:17" s="221" customFormat="1" ht="21" customHeight="1">
      <c r="I960" s="309">
        <v>21020504</v>
      </c>
      <c r="J960" s="277" t="s">
        <v>15</v>
      </c>
      <c r="K960" s="260"/>
      <c r="L960" s="223"/>
      <c r="M960" s="88" t="s">
        <v>480</v>
      </c>
      <c r="N960" s="234"/>
      <c r="O960" s="235">
        <v>12474</v>
      </c>
      <c r="P960" s="234">
        <v>10395</v>
      </c>
      <c r="Q960" s="235">
        <v>12848.22</v>
      </c>
    </row>
    <row r="961" spans="9:17" s="221" customFormat="1" ht="21" customHeight="1">
      <c r="I961" s="309">
        <v>21020512</v>
      </c>
      <c r="J961" s="277" t="s">
        <v>15</v>
      </c>
      <c r="K961" s="260"/>
      <c r="L961" s="223"/>
      <c r="M961" s="88" t="s">
        <v>520</v>
      </c>
      <c r="N961" s="234"/>
      <c r="O961" s="235">
        <v>0</v>
      </c>
      <c r="P961" s="234">
        <v>0</v>
      </c>
      <c r="Q961" s="235">
        <v>0</v>
      </c>
    </row>
    <row r="962" spans="9:17" s="221" customFormat="1" ht="21" customHeight="1">
      <c r="I962" s="309">
        <v>21020515</v>
      </c>
      <c r="J962" s="277" t="s">
        <v>15</v>
      </c>
      <c r="K962" s="260"/>
      <c r="L962" s="223"/>
      <c r="M962" s="88" t="s">
        <v>521</v>
      </c>
      <c r="N962" s="234"/>
      <c r="O962" s="235">
        <v>22015.861560000001</v>
      </c>
      <c r="P962" s="234">
        <v>18346.551300000003</v>
      </c>
      <c r="Q962" s="235">
        <v>22676.337406800001</v>
      </c>
    </row>
    <row r="963" spans="9:17" s="221" customFormat="1" ht="21" customHeight="1">
      <c r="I963" s="257">
        <v>21020600</v>
      </c>
      <c r="J963" s="258"/>
      <c r="K963" s="258"/>
      <c r="L963" s="258"/>
      <c r="M963" s="250" t="s">
        <v>488</v>
      </c>
      <c r="N963" s="251">
        <f>N964</f>
        <v>0</v>
      </c>
      <c r="O963" s="251">
        <f>O964</f>
        <v>0</v>
      </c>
      <c r="P963" s="251">
        <v>0</v>
      </c>
      <c r="Q963" s="251">
        <v>0</v>
      </c>
    </row>
    <row r="964" spans="9:17" s="221" customFormat="1" ht="21" customHeight="1">
      <c r="I964" s="309">
        <v>21020605</v>
      </c>
      <c r="J964" s="277" t="s">
        <v>15</v>
      </c>
      <c r="K964" s="260"/>
      <c r="L964" s="223"/>
      <c r="M964" s="255" t="s">
        <v>582</v>
      </c>
      <c r="N964" s="234"/>
      <c r="O964" s="235"/>
      <c r="P964" s="234">
        <v>0</v>
      </c>
      <c r="Q964" s="235">
        <v>0</v>
      </c>
    </row>
    <row r="965" spans="9:17" s="221" customFormat="1" ht="21" customHeight="1">
      <c r="I965" s="94">
        <v>22020000</v>
      </c>
      <c r="J965" s="263"/>
      <c r="K965" s="263"/>
      <c r="L965" s="263"/>
      <c r="M965" s="266" t="s">
        <v>490</v>
      </c>
      <c r="N965" s="251"/>
      <c r="O965" s="251"/>
      <c r="P965" s="251"/>
      <c r="Q965" s="251"/>
    </row>
    <row r="966" spans="9:17" s="221" customFormat="1" ht="21" customHeight="1">
      <c r="I966" s="94">
        <v>22020100</v>
      </c>
      <c r="J966" s="263"/>
      <c r="K966" s="263"/>
      <c r="L966" s="263"/>
      <c r="M966" s="266" t="s">
        <v>547</v>
      </c>
      <c r="N966" s="234"/>
      <c r="O966" s="235"/>
      <c r="P966" s="234"/>
      <c r="Q966" s="235"/>
    </row>
    <row r="967" spans="9:17" s="221" customFormat="1" ht="21" customHeight="1">
      <c r="I967" s="295">
        <v>22020101</v>
      </c>
      <c r="J967" s="277" t="s">
        <v>11</v>
      </c>
      <c r="K967" s="223"/>
      <c r="L967" s="295"/>
      <c r="M967" s="296" t="s">
        <v>548</v>
      </c>
      <c r="N967" s="234"/>
      <c r="O967" s="235"/>
      <c r="P967" s="234"/>
      <c r="Q967" s="235"/>
    </row>
    <row r="968" spans="9:17" s="221" customFormat="1" ht="21" customHeight="1">
      <c r="I968" s="295">
        <v>22020102</v>
      </c>
      <c r="J968" s="277" t="s">
        <v>11</v>
      </c>
      <c r="K968" s="223"/>
      <c r="L968" s="295"/>
      <c r="M968" s="296" t="s">
        <v>492</v>
      </c>
      <c r="N968" s="234"/>
      <c r="O968" s="235">
        <v>100000</v>
      </c>
      <c r="P968" s="234"/>
      <c r="Q968" s="235">
        <v>100000</v>
      </c>
    </row>
    <row r="969" spans="9:17" s="221" customFormat="1" ht="21" customHeight="1">
      <c r="I969" s="295">
        <v>22020103</v>
      </c>
      <c r="J969" s="277" t="s">
        <v>11</v>
      </c>
      <c r="K969" s="223"/>
      <c r="L969" s="295"/>
      <c r="M969" s="296" t="s">
        <v>549</v>
      </c>
      <c r="N969" s="234"/>
      <c r="O969" s="235"/>
      <c r="P969" s="234"/>
      <c r="Q969" s="235"/>
    </row>
    <row r="970" spans="9:17" s="221" customFormat="1" ht="21" customHeight="1">
      <c r="I970" s="295">
        <v>22020104</v>
      </c>
      <c r="J970" s="277" t="s">
        <v>11</v>
      </c>
      <c r="K970" s="223"/>
      <c r="L970" s="295"/>
      <c r="M970" s="296" t="s">
        <v>493</v>
      </c>
      <c r="N970" s="234"/>
      <c r="O970" s="235"/>
      <c r="P970" s="234"/>
      <c r="Q970" s="235"/>
    </row>
    <row r="971" spans="9:17" s="221" customFormat="1" ht="20.25" customHeight="1">
      <c r="I971" s="94">
        <v>22020300</v>
      </c>
      <c r="J971" s="263"/>
      <c r="K971" s="263"/>
      <c r="L971" s="263"/>
      <c r="M971" s="266" t="s">
        <v>536</v>
      </c>
      <c r="N971" s="234"/>
      <c r="O971" s="235"/>
      <c r="P971" s="234"/>
      <c r="Q971" s="235"/>
    </row>
    <row r="972" spans="9:17" s="221" customFormat="1" ht="20.25" customHeight="1">
      <c r="I972" s="222">
        <v>22020311</v>
      </c>
      <c r="J972" s="277" t="s">
        <v>15</v>
      </c>
      <c r="K972" s="223"/>
      <c r="L972" s="218">
        <v>31923000</v>
      </c>
      <c r="M972" s="262" t="s">
        <v>637</v>
      </c>
      <c r="N972" s="234"/>
      <c r="O972" s="235">
        <v>17000000</v>
      </c>
      <c r="P972" s="234"/>
      <c r="Q972" s="235">
        <v>17000000</v>
      </c>
    </row>
    <row r="973" spans="9:17" s="221" customFormat="1" ht="20.25" customHeight="1">
      <c r="I973" s="222">
        <v>22020313</v>
      </c>
      <c r="J973" s="277" t="s">
        <v>15</v>
      </c>
      <c r="K973" s="223"/>
      <c r="L973" s="223"/>
      <c r="M973" s="262" t="s">
        <v>527</v>
      </c>
      <c r="N973" s="234"/>
      <c r="O973" s="235">
        <v>5000000</v>
      </c>
      <c r="P973" s="234"/>
      <c r="Q973" s="235">
        <v>5000000</v>
      </c>
    </row>
    <row r="974" spans="9:17" s="221" customFormat="1" ht="32.4">
      <c r="I974" s="94" t="s">
        <v>659</v>
      </c>
      <c r="J974" s="263"/>
      <c r="K974" s="263"/>
      <c r="L974" s="263"/>
      <c r="M974" s="266" t="s">
        <v>504</v>
      </c>
      <c r="N974" s="234"/>
      <c r="O974" s="235"/>
      <c r="P974" s="234"/>
      <c r="Q974" s="235"/>
    </row>
    <row r="975" spans="9:17" s="221" customFormat="1" ht="31.2">
      <c r="I975" s="222">
        <v>22021003</v>
      </c>
      <c r="J975" s="277" t="s">
        <v>15</v>
      </c>
      <c r="K975" s="223"/>
      <c r="L975" s="218">
        <v>31923000</v>
      </c>
      <c r="M975" s="88" t="s">
        <v>507</v>
      </c>
      <c r="N975" s="234"/>
      <c r="O975" s="235"/>
      <c r="P975" s="234"/>
      <c r="Q975" s="235"/>
    </row>
    <row r="976" spans="9:17" s="221" customFormat="1" ht="15.6">
      <c r="I976" s="222">
        <v>22021017</v>
      </c>
      <c r="J976" s="277" t="s">
        <v>15</v>
      </c>
      <c r="K976" s="223"/>
      <c r="L976" s="218">
        <v>31923000</v>
      </c>
      <c r="M976" s="88" t="s">
        <v>598</v>
      </c>
      <c r="N976" s="234"/>
      <c r="O976" s="235"/>
      <c r="P976" s="234"/>
      <c r="Q976" s="235"/>
    </row>
    <row r="977" spans="9:17" s="221" customFormat="1" ht="32.4">
      <c r="I977" s="94">
        <v>22040000</v>
      </c>
      <c r="J977" s="263"/>
      <c r="K977" s="263"/>
      <c r="L977" s="263"/>
      <c r="M977" s="266" t="s">
        <v>641</v>
      </c>
      <c r="N977" s="234"/>
      <c r="O977" s="235"/>
      <c r="P977" s="234"/>
      <c r="Q977" s="235"/>
    </row>
    <row r="978" spans="9:17" s="221" customFormat="1" ht="16.2">
      <c r="I978" s="94">
        <v>22040100</v>
      </c>
      <c r="J978" s="263"/>
      <c r="K978" s="263"/>
      <c r="L978" s="263"/>
      <c r="M978" s="266" t="s">
        <v>508</v>
      </c>
      <c r="N978" s="234"/>
      <c r="O978" s="235"/>
      <c r="P978" s="234"/>
      <c r="Q978" s="235"/>
    </row>
    <row r="979" spans="9:17" s="221" customFormat="1" ht="20.25" customHeight="1">
      <c r="I979" s="222">
        <v>22040109</v>
      </c>
      <c r="J979" s="277" t="s">
        <v>15</v>
      </c>
      <c r="K979" s="223"/>
      <c r="L979" s="223"/>
      <c r="M979" s="88" t="s">
        <v>509</v>
      </c>
      <c r="N979" s="234">
        <v>400000</v>
      </c>
      <c r="O979" s="235">
        <v>3000000</v>
      </c>
      <c r="P979" s="234"/>
      <c r="Q979" s="235">
        <v>3000000</v>
      </c>
    </row>
    <row r="980" spans="9:17" s="221" customFormat="1" ht="20.25" customHeight="1">
      <c r="I980" s="94"/>
      <c r="J980" s="263"/>
      <c r="K980" s="263"/>
      <c r="L980" s="263"/>
      <c r="M980" s="267" t="s">
        <v>42</v>
      </c>
      <c r="N980" s="251">
        <f>SUM(N934:N964)</f>
        <v>0</v>
      </c>
      <c r="O980" s="251">
        <f t="shared" ref="O980:Q980" si="89">SUM(O934:O964)</f>
        <v>2376944.3520900002</v>
      </c>
      <c r="P980" s="251">
        <f t="shared" si="89"/>
        <v>1980786.9600750001</v>
      </c>
      <c r="Q980" s="251">
        <f t="shared" si="89"/>
        <v>4368252.6826527007</v>
      </c>
    </row>
    <row r="981" spans="9:17" s="221" customFormat="1" ht="20.25" customHeight="1" thickBot="1">
      <c r="I981" s="93"/>
      <c r="J981" s="241"/>
      <c r="K981" s="241"/>
      <c r="L981" s="241"/>
      <c r="M981" s="242" t="s">
        <v>490</v>
      </c>
      <c r="N981" s="268">
        <f>SUM(N967:N979)</f>
        <v>400000</v>
      </c>
      <c r="O981" s="268">
        <f t="shared" ref="O981:Q981" si="90">SUM(O967:O979)</f>
        <v>25100000</v>
      </c>
      <c r="P981" s="268">
        <f t="shared" si="90"/>
        <v>0</v>
      </c>
      <c r="Q981" s="268">
        <f t="shared" si="90"/>
        <v>25100000</v>
      </c>
    </row>
    <row r="982" spans="9:17" s="221" customFormat="1" ht="20.25" customHeight="1" thickBot="1">
      <c r="I982" s="269"/>
      <c r="J982" s="270"/>
      <c r="K982" s="270"/>
      <c r="L982" s="270"/>
      <c r="M982" s="229" t="s">
        <v>46</v>
      </c>
      <c r="N982" s="271">
        <f>N980+N981</f>
        <v>400000</v>
      </c>
      <c r="O982" s="271">
        <f t="shared" ref="O982:Q982" si="91">O980+O981</f>
        <v>27476944.352090001</v>
      </c>
      <c r="P982" s="271">
        <f t="shared" si="91"/>
        <v>1980786.9600750001</v>
      </c>
      <c r="Q982" s="271">
        <f t="shared" si="91"/>
        <v>29468252.682652701</v>
      </c>
    </row>
    <row r="983" spans="9:17" ht="34.799999999999997">
      <c r="I983" s="588" t="s">
        <v>809</v>
      </c>
      <c r="J983" s="589"/>
      <c r="K983" s="589"/>
      <c r="L983" s="589"/>
      <c r="M983" s="589"/>
      <c r="N983" s="589"/>
      <c r="O983" s="589"/>
      <c r="P983" s="589"/>
      <c r="Q983" s="590"/>
    </row>
    <row r="984" spans="9:17" ht="24.6">
      <c r="I984" s="578" t="s">
        <v>0</v>
      </c>
      <c r="J984" s="579"/>
      <c r="K984" s="579"/>
      <c r="L984" s="579"/>
      <c r="M984" s="579"/>
      <c r="N984" s="579"/>
      <c r="O984" s="579"/>
      <c r="P984" s="579"/>
      <c r="Q984" s="580"/>
    </row>
    <row r="985" spans="9:17" ht="25.5" customHeight="1">
      <c r="I985" s="578" t="s">
        <v>902</v>
      </c>
      <c r="J985" s="579"/>
      <c r="K985" s="579"/>
      <c r="L985" s="579"/>
      <c r="M985" s="579"/>
      <c r="N985" s="579"/>
      <c r="O985" s="579"/>
      <c r="P985" s="579"/>
      <c r="Q985" s="580"/>
    </row>
    <row r="986" spans="9:17" ht="25.2" thickBot="1">
      <c r="I986" s="581" t="s">
        <v>454</v>
      </c>
      <c r="J986" s="581"/>
      <c r="K986" s="581"/>
      <c r="L986" s="581"/>
      <c r="M986" s="581"/>
      <c r="N986" s="581"/>
      <c r="O986" s="581"/>
      <c r="P986" s="581"/>
      <c r="Q986" s="581"/>
    </row>
    <row r="987" spans="9:17" ht="22.8" thickBot="1">
      <c r="I987" s="591" t="s">
        <v>660</v>
      </c>
      <c r="J987" s="592"/>
      <c r="K987" s="592"/>
      <c r="L987" s="592"/>
      <c r="M987" s="592"/>
      <c r="N987" s="592"/>
      <c r="O987" s="592"/>
      <c r="P987" s="592"/>
      <c r="Q987" s="593"/>
    </row>
    <row r="988" spans="9:17" s="221" customFormat="1" ht="49.2" thickBot="1">
      <c r="I988" s="92" t="s">
        <v>350</v>
      </c>
      <c r="J988" s="92" t="s">
        <v>72</v>
      </c>
      <c r="K988" s="92" t="s">
        <v>351</v>
      </c>
      <c r="L988" s="92" t="s">
        <v>3</v>
      </c>
      <c r="M988" s="231" t="s">
        <v>73</v>
      </c>
      <c r="N988" s="404" t="s">
        <v>871</v>
      </c>
      <c r="O988" s="404" t="s">
        <v>870</v>
      </c>
      <c r="P988" s="404" t="s">
        <v>872</v>
      </c>
      <c r="Q988" s="404" t="s">
        <v>903</v>
      </c>
    </row>
    <row r="989" spans="9:17" s="221" customFormat="1" ht="16.2">
      <c r="I989" s="272">
        <v>20000000</v>
      </c>
      <c r="J989" s="273"/>
      <c r="K989" s="273"/>
      <c r="L989" s="273"/>
      <c r="M989" s="274" t="s">
        <v>39</v>
      </c>
      <c r="N989" s="275"/>
      <c r="O989" s="275"/>
      <c r="P989" s="275"/>
      <c r="Q989" s="275"/>
    </row>
    <row r="990" spans="9:17" s="221" customFormat="1" ht="26.25" customHeight="1">
      <c r="I990" s="248">
        <v>21000000</v>
      </c>
      <c r="J990" s="249"/>
      <c r="K990" s="249"/>
      <c r="L990" s="249"/>
      <c r="M990" s="250" t="s">
        <v>42</v>
      </c>
      <c r="N990" s="251"/>
      <c r="O990" s="251"/>
      <c r="P990" s="251"/>
      <c r="Q990" s="251"/>
    </row>
    <row r="991" spans="9:17" s="221" customFormat="1" ht="26.25" customHeight="1">
      <c r="I991" s="248">
        <v>21010000</v>
      </c>
      <c r="J991" s="249"/>
      <c r="K991" s="249"/>
      <c r="L991" s="249"/>
      <c r="M991" s="250" t="s">
        <v>474</v>
      </c>
      <c r="N991" s="251"/>
      <c r="O991" s="251"/>
      <c r="P991" s="251"/>
      <c r="Q991" s="251"/>
    </row>
    <row r="992" spans="9:17" s="221" customFormat="1" ht="26.25" customHeight="1">
      <c r="I992" s="252">
        <v>21010103</v>
      </c>
      <c r="J992" s="277" t="s">
        <v>15</v>
      </c>
      <c r="K992" s="254"/>
      <c r="L992" s="218">
        <v>31923000</v>
      </c>
      <c r="M992" s="255" t="s">
        <v>511</v>
      </c>
      <c r="N992" s="234"/>
      <c r="O992" s="234"/>
      <c r="P992" s="234">
        <v>0</v>
      </c>
      <c r="Q992" s="235">
        <v>0</v>
      </c>
    </row>
    <row r="993" spans="9:17" s="221" customFormat="1" ht="26.25" customHeight="1">
      <c r="I993" s="252">
        <v>21010104</v>
      </c>
      <c r="J993" s="277" t="s">
        <v>15</v>
      </c>
      <c r="K993" s="254"/>
      <c r="L993" s="218">
        <v>31923000</v>
      </c>
      <c r="M993" s="255" t="s">
        <v>512</v>
      </c>
      <c r="N993" s="234"/>
      <c r="O993" s="234">
        <v>783588.96</v>
      </c>
      <c r="P993" s="234">
        <v>652990.79999999993</v>
      </c>
      <c r="Q993" s="235">
        <v>807096.62879999995</v>
      </c>
    </row>
    <row r="994" spans="9:17" s="221" customFormat="1" ht="26.25" customHeight="1">
      <c r="I994" s="252">
        <v>21010105</v>
      </c>
      <c r="J994" s="277" t="s">
        <v>15</v>
      </c>
      <c r="K994" s="254"/>
      <c r="L994" s="223"/>
      <c r="M994" s="255" t="s">
        <v>513</v>
      </c>
      <c r="N994" s="234"/>
      <c r="O994" s="234"/>
      <c r="P994" s="234">
        <v>0</v>
      </c>
      <c r="Q994" s="234">
        <v>0</v>
      </c>
    </row>
    <row r="995" spans="9:17" s="221" customFormat="1" ht="26.25" customHeight="1">
      <c r="I995" s="252">
        <v>21010106</v>
      </c>
      <c r="J995" s="277" t="s">
        <v>15</v>
      </c>
      <c r="K995" s="254"/>
      <c r="L995" s="223"/>
      <c r="M995" s="255" t="s">
        <v>531</v>
      </c>
      <c r="N995" s="234"/>
      <c r="O995" s="234"/>
      <c r="P995" s="234">
        <v>0</v>
      </c>
      <c r="Q995" s="234">
        <v>0</v>
      </c>
    </row>
    <row r="996" spans="9:17" s="221" customFormat="1" ht="26.25" customHeight="1">
      <c r="I996" s="276"/>
      <c r="J996" s="277" t="s">
        <v>15</v>
      </c>
      <c r="K996" s="254"/>
      <c r="L996" s="218">
        <v>31923000</v>
      </c>
      <c r="M996" s="88" t="s">
        <v>580</v>
      </c>
      <c r="N996" s="234"/>
      <c r="O996" s="234"/>
      <c r="P996" s="234">
        <v>0</v>
      </c>
      <c r="Q996" s="234">
        <v>960000</v>
      </c>
    </row>
    <row r="997" spans="9:17" s="221" customFormat="1" ht="32.4">
      <c r="I997" s="248">
        <v>21020000</v>
      </c>
      <c r="J997" s="249"/>
      <c r="K997" s="249"/>
      <c r="L997" s="249"/>
      <c r="M997" s="250" t="s">
        <v>516</v>
      </c>
      <c r="N997" s="251"/>
      <c r="O997" s="251"/>
      <c r="P997" s="251"/>
      <c r="Q997" s="251"/>
    </row>
    <row r="998" spans="9:17" s="221" customFormat="1" ht="26.25" customHeight="1">
      <c r="I998" s="252">
        <v>21020301</v>
      </c>
      <c r="J998" s="277" t="s">
        <v>15</v>
      </c>
      <c r="K998" s="254"/>
      <c r="L998" s="218">
        <v>31923000</v>
      </c>
      <c r="M998" s="88" t="s">
        <v>517</v>
      </c>
      <c r="N998" s="234"/>
      <c r="O998" s="235"/>
      <c r="P998" s="234">
        <v>0</v>
      </c>
      <c r="Q998" s="235">
        <v>0</v>
      </c>
    </row>
    <row r="999" spans="9:17" s="221" customFormat="1" ht="26.25" customHeight="1">
      <c r="I999" s="252">
        <v>21020302</v>
      </c>
      <c r="J999" s="277" t="s">
        <v>15</v>
      </c>
      <c r="K999" s="254"/>
      <c r="L999" s="218">
        <v>31923000</v>
      </c>
      <c r="M999" s="88" t="s">
        <v>518</v>
      </c>
      <c r="N999" s="234"/>
      <c r="O999" s="235"/>
      <c r="P999" s="234">
        <v>0</v>
      </c>
      <c r="Q999" s="235">
        <v>0</v>
      </c>
    </row>
    <row r="1000" spans="9:17" s="221" customFormat="1" ht="26.25" customHeight="1">
      <c r="I1000" s="252">
        <v>21020303</v>
      </c>
      <c r="J1000" s="277" t="s">
        <v>15</v>
      </c>
      <c r="K1000" s="254"/>
      <c r="L1000" s="218">
        <v>31923000</v>
      </c>
      <c r="M1000" s="88" t="s">
        <v>519</v>
      </c>
      <c r="N1000" s="234"/>
      <c r="O1000" s="235"/>
      <c r="P1000" s="234">
        <v>0</v>
      </c>
      <c r="Q1000" s="235">
        <v>0</v>
      </c>
    </row>
    <row r="1001" spans="9:17" s="221" customFormat="1" ht="26.25" customHeight="1">
      <c r="I1001" s="252">
        <v>21020304</v>
      </c>
      <c r="J1001" s="277" t="s">
        <v>15</v>
      </c>
      <c r="K1001" s="254"/>
      <c r="L1001" s="218">
        <v>31923000</v>
      </c>
      <c r="M1001" s="88" t="s">
        <v>480</v>
      </c>
      <c r="N1001" s="234"/>
      <c r="O1001" s="235"/>
      <c r="P1001" s="234">
        <v>0</v>
      </c>
      <c r="Q1001" s="235">
        <v>0</v>
      </c>
    </row>
    <row r="1002" spans="9:17" s="221" customFormat="1" ht="26.25" customHeight="1">
      <c r="I1002" s="252">
        <v>21020312</v>
      </c>
      <c r="J1002" s="277" t="s">
        <v>15</v>
      </c>
      <c r="K1002" s="254"/>
      <c r="L1002" s="223"/>
      <c r="M1002" s="88" t="s">
        <v>520</v>
      </c>
      <c r="N1002" s="234"/>
      <c r="O1002" s="235"/>
      <c r="P1002" s="234">
        <v>0</v>
      </c>
      <c r="Q1002" s="235">
        <v>0</v>
      </c>
    </row>
    <row r="1003" spans="9:17" s="221" customFormat="1" ht="15.6">
      <c r="I1003" s="252">
        <v>21020315</v>
      </c>
      <c r="J1003" s="277" t="s">
        <v>15</v>
      </c>
      <c r="K1003" s="254"/>
      <c r="L1003" s="218">
        <v>31923000</v>
      </c>
      <c r="M1003" s="88" t="s">
        <v>521</v>
      </c>
      <c r="N1003" s="234"/>
      <c r="O1003" s="235"/>
      <c r="P1003" s="234">
        <v>0</v>
      </c>
      <c r="Q1003" s="235">
        <v>0</v>
      </c>
    </row>
    <row r="1004" spans="9:17" s="221" customFormat="1" ht="15.6">
      <c r="I1004" s="252">
        <v>21020314</v>
      </c>
      <c r="J1004" s="277" t="s">
        <v>15</v>
      </c>
      <c r="K1004" s="254"/>
      <c r="L1004" s="223"/>
      <c r="M1004" s="88" t="s">
        <v>601</v>
      </c>
      <c r="N1004" s="234"/>
      <c r="O1004" s="235"/>
      <c r="P1004" s="234">
        <v>0</v>
      </c>
      <c r="Q1004" s="235">
        <v>0</v>
      </c>
    </row>
    <row r="1005" spans="9:17" s="221" customFormat="1" ht="15.6">
      <c r="I1005" s="252">
        <v>21020305</v>
      </c>
      <c r="J1005" s="277" t="s">
        <v>15</v>
      </c>
      <c r="K1005" s="254"/>
      <c r="L1005" s="223"/>
      <c r="M1005" s="88" t="s">
        <v>602</v>
      </c>
      <c r="N1005" s="234"/>
      <c r="O1005" s="235"/>
      <c r="P1005" s="234">
        <v>0</v>
      </c>
      <c r="Q1005" s="235">
        <v>0</v>
      </c>
    </row>
    <row r="1006" spans="9:17" s="221" customFormat="1" ht="15.6">
      <c r="I1006" s="252">
        <v>21020306</v>
      </c>
      <c r="J1006" s="277" t="s">
        <v>15</v>
      </c>
      <c r="K1006" s="254"/>
      <c r="L1006" s="223"/>
      <c r="M1006" s="88" t="s">
        <v>603</v>
      </c>
      <c r="N1006" s="234"/>
      <c r="O1006" s="235"/>
      <c r="P1006" s="234">
        <v>0</v>
      </c>
      <c r="Q1006" s="235">
        <v>0</v>
      </c>
    </row>
    <row r="1007" spans="9:17" s="221" customFormat="1" ht="16.2">
      <c r="I1007" s="248">
        <v>21020400</v>
      </c>
      <c r="J1007" s="249"/>
      <c r="K1007" s="249"/>
      <c r="L1007" s="249"/>
      <c r="M1007" s="250" t="s">
        <v>532</v>
      </c>
      <c r="N1007" s="251"/>
      <c r="O1007" s="251"/>
      <c r="P1007" s="251"/>
      <c r="Q1007" s="251"/>
    </row>
    <row r="1008" spans="9:17" s="221" customFormat="1" ht="15.6">
      <c r="I1008" s="252">
        <v>21020401</v>
      </c>
      <c r="J1008" s="277" t="s">
        <v>15</v>
      </c>
      <c r="K1008" s="254"/>
      <c r="L1008" s="218">
        <v>31923000</v>
      </c>
      <c r="M1008" s="88" t="s">
        <v>517</v>
      </c>
      <c r="N1008" s="234"/>
      <c r="O1008" s="234">
        <v>274557.36</v>
      </c>
      <c r="P1008" s="234">
        <v>228797.79999999996</v>
      </c>
      <c r="Q1008" s="235">
        <v>282794.0808</v>
      </c>
    </row>
    <row r="1009" spans="9:17" s="221" customFormat="1" ht="15.6">
      <c r="I1009" s="252">
        <v>21020402</v>
      </c>
      <c r="J1009" s="277" t="s">
        <v>15</v>
      </c>
      <c r="K1009" s="254"/>
      <c r="L1009" s="218">
        <v>31923000</v>
      </c>
      <c r="M1009" s="88" t="s">
        <v>518</v>
      </c>
      <c r="N1009" s="234"/>
      <c r="O1009" s="234">
        <v>156922.92000000001</v>
      </c>
      <c r="P1009" s="234">
        <v>130769.10000000002</v>
      </c>
      <c r="Q1009" s="235">
        <v>161630.60760000002</v>
      </c>
    </row>
    <row r="1010" spans="9:17" s="221" customFormat="1" ht="15.6">
      <c r="I1010" s="252">
        <v>21020403</v>
      </c>
      <c r="J1010" s="277" t="s">
        <v>15</v>
      </c>
      <c r="K1010" s="254"/>
      <c r="L1010" s="218">
        <v>31923000</v>
      </c>
      <c r="M1010" s="88" t="s">
        <v>519</v>
      </c>
      <c r="N1010" s="234"/>
      <c r="O1010" s="234">
        <v>17463.599999999999</v>
      </c>
      <c r="P1010" s="234">
        <v>14553</v>
      </c>
      <c r="Q1010" s="235">
        <v>17987.507999999998</v>
      </c>
    </row>
    <row r="1011" spans="9:17" s="221" customFormat="1" ht="15.6">
      <c r="I1011" s="252">
        <v>21020404</v>
      </c>
      <c r="J1011" s="277" t="s">
        <v>15</v>
      </c>
      <c r="K1011" s="254"/>
      <c r="L1011" s="218">
        <v>31923000</v>
      </c>
      <c r="M1011" s="88" t="s">
        <v>480</v>
      </c>
      <c r="N1011" s="234"/>
      <c r="O1011" s="234">
        <v>39223.800000000003</v>
      </c>
      <c r="P1011" s="234">
        <v>32686.5</v>
      </c>
      <c r="Q1011" s="235">
        <v>40400.514000000003</v>
      </c>
    </row>
    <row r="1012" spans="9:17" s="221" customFormat="1" ht="15.6">
      <c r="I1012" s="252">
        <v>21020412</v>
      </c>
      <c r="J1012" s="277" t="s">
        <v>15</v>
      </c>
      <c r="K1012" s="254"/>
      <c r="L1012" s="223"/>
      <c r="M1012" s="88" t="s">
        <v>520</v>
      </c>
      <c r="N1012" s="234"/>
      <c r="O1012" s="234">
        <v>23100</v>
      </c>
      <c r="P1012" s="234">
        <v>19250</v>
      </c>
      <c r="Q1012" s="235">
        <v>23793</v>
      </c>
    </row>
    <row r="1013" spans="9:17" s="221" customFormat="1" ht="15.6">
      <c r="I1013" s="252">
        <v>21020415</v>
      </c>
      <c r="J1013" s="277" t="s">
        <v>15</v>
      </c>
      <c r="K1013" s="254"/>
      <c r="L1013" s="218">
        <v>31923000</v>
      </c>
      <c r="M1013" s="88" t="s">
        <v>521</v>
      </c>
      <c r="N1013" s="234"/>
      <c r="O1013" s="234">
        <v>94663.8</v>
      </c>
      <c r="P1013" s="234">
        <v>78886.5</v>
      </c>
      <c r="Q1013" s="235">
        <v>97503.714000000007</v>
      </c>
    </row>
    <row r="1014" spans="9:17" s="221" customFormat="1" ht="16.2">
      <c r="I1014" s="248">
        <v>21020500</v>
      </c>
      <c r="J1014" s="249"/>
      <c r="K1014" s="249"/>
      <c r="L1014" s="249"/>
      <c r="M1014" s="250" t="s">
        <v>533</v>
      </c>
      <c r="N1014" s="251">
        <v>0</v>
      </c>
      <c r="O1014" s="251">
        <v>0</v>
      </c>
      <c r="P1014" s="251">
        <v>0</v>
      </c>
      <c r="Q1014" s="251">
        <v>0</v>
      </c>
    </row>
    <row r="1015" spans="9:17" s="221" customFormat="1" ht="15.6">
      <c r="I1015" s="252">
        <v>21020501</v>
      </c>
      <c r="J1015" s="277" t="s">
        <v>15</v>
      </c>
      <c r="K1015" s="254"/>
      <c r="L1015" s="223"/>
      <c r="M1015" s="88" t="s">
        <v>517</v>
      </c>
      <c r="N1015" s="234"/>
      <c r="O1015" s="235"/>
      <c r="P1015" s="234">
        <v>0</v>
      </c>
      <c r="Q1015" s="235">
        <v>0</v>
      </c>
    </row>
    <row r="1016" spans="9:17" s="221" customFormat="1" ht="15.6">
      <c r="I1016" s="309">
        <v>21020502</v>
      </c>
      <c r="J1016" s="277" t="s">
        <v>15</v>
      </c>
      <c r="K1016" s="260"/>
      <c r="L1016" s="223"/>
      <c r="M1016" s="88" t="s">
        <v>518</v>
      </c>
      <c r="N1016" s="234"/>
      <c r="O1016" s="235"/>
      <c r="P1016" s="234">
        <v>0</v>
      </c>
      <c r="Q1016" s="235">
        <v>0</v>
      </c>
    </row>
    <row r="1017" spans="9:17" s="221" customFormat="1" ht="15.6">
      <c r="I1017" s="309">
        <v>21020503</v>
      </c>
      <c r="J1017" s="277" t="s">
        <v>15</v>
      </c>
      <c r="K1017" s="260"/>
      <c r="L1017" s="223"/>
      <c r="M1017" s="88" t="s">
        <v>519</v>
      </c>
      <c r="N1017" s="234"/>
      <c r="O1017" s="235"/>
      <c r="P1017" s="234">
        <v>0</v>
      </c>
      <c r="Q1017" s="235">
        <v>0</v>
      </c>
    </row>
    <row r="1018" spans="9:17" s="221" customFormat="1" ht="15.6">
      <c r="I1018" s="309">
        <v>21020504</v>
      </c>
      <c r="J1018" s="277" t="s">
        <v>15</v>
      </c>
      <c r="K1018" s="260"/>
      <c r="L1018" s="223"/>
      <c r="M1018" s="88" t="s">
        <v>480</v>
      </c>
      <c r="N1018" s="234"/>
      <c r="O1018" s="235"/>
      <c r="P1018" s="234">
        <v>0</v>
      </c>
      <c r="Q1018" s="235">
        <v>0</v>
      </c>
    </row>
    <row r="1019" spans="9:17" s="221" customFormat="1" ht="15.6">
      <c r="I1019" s="309">
        <v>21020512</v>
      </c>
      <c r="J1019" s="277" t="s">
        <v>15</v>
      </c>
      <c r="K1019" s="260"/>
      <c r="L1019" s="223"/>
      <c r="M1019" s="88" t="s">
        <v>520</v>
      </c>
      <c r="N1019" s="234"/>
      <c r="O1019" s="235"/>
      <c r="P1019" s="234">
        <v>0</v>
      </c>
      <c r="Q1019" s="235">
        <v>0</v>
      </c>
    </row>
    <row r="1020" spans="9:17" s="221" customFormat="1" ht="15.6">
      <c r="I1020" s="309">
        <v>21020515</v>
      </c>
      <c r="J1020" s="277" t="s">
        <v>15</v>
      </c>
      <c r="K1020" s="260"/>
      <c r="L1020" s="223"/>
      <c r="M1020" s="88" t="s">
        <v>521</v>
      </c>
      <c r="N1020" s="234"/>
      <c r="O1020" s="235"/>
      <c r="P1020" s="234">
        <v>0</v>
      </c>
      <c r="Q1020" s="235">
        <v>0</v>
      </c>
    </row>
    <row r="1021" spans="9:17" s="221" customFormat="1" ht="16.2">
      <c r="I1021" s="257">
        <v>21020600</v>
      </c>
      <c r="J1021" s="258"/>
      <c r="K1021" s="258"/>
      <c r="L1021" s="258"/>
      <c r="M1021" s="250" t="s">
        <v>488</v>
      </c>
      <c r="N1021" s="234">
        <v>0</v>
      </c>
      <c r="O1021" s="234">
        <v>0</v>
      </c>
      <c r="P1021" s="234">
        <v>0</v>
      </c>
      <c r="Q1021" s="234">
        <v>0</v>
      </c>
    </row>
    <row r="1022" spans="9:17" s="221" customFormat="1" ht="15.6">
      <c r="I1022" s="309">
        <v>21020605</v>
      </c>
      <c r="J1022" s="277" t="s">
        <v>15</v>
      </c>
      <c r="K1022" s="260"/>
      <c r="L1022" s="223"/>
      <c r="M1022" s="255" t="s">
        <v>582</v>
      </c>
      <c r="N1022" s="234"/>
      <c r="O1022" s="235"/>
      <c r="P1022" s="234"/>
      <c r="Q1022" s="235"/>
    </row>
    <row r="1023" spans="9:17" s="221" customFormat="1" ht="16.2">
      <c r="I1023" s="94">
        <v>22020000</v>
      </c>
      <c r="J1023" s="263"/>
      <c r="K1023" s="263"/>
      <c r="L1023" s="263"/>
      <c r="M1023" s="266" t="s">
        <v>490</v>
      </c>
      <c r="N1023" s="251"/>
      <c r="O1023" s="251"/>
      <c r="P1023" s="251"/>
      <c r="Q1023" s="251"/>
    </row>
    <row r="1024" spans="9:17" s="221" customFormat="1" ht="16.2">
      <c r="I1024" s="94">
        <v>22020100</v>
      </c>
      <c r="J1024" s="263"/>
      <c r="K1024" s="263"/>
      <c r="L1024" s="263"/>
      <c r="M1024" s="266" t="s">
        <v>547</v>
      </c>
      <c r="N1024" s="234"/>
      <c r="O1024" s="235"/>
      <c r="P1024" s="234"/>
      <c r="Q1024" s="235"/>
    </row>
    <row r="1025" spans="9:17" s="221" customFormat="1" ht="15.6">
      <c r="I1025" s="295">
        <v>22020101</v>
      </c>
      <c r="J1025" s="277" t="s">
        <v>11</v>
      </c>
      <c r="K1025" s="223"/>
      <c r="L1025" s="320"/>
      <c r="M1025" s="296" t="s">
        <v>548</v>
      </c>
      <c r="N1025" s="234"/>
      <c r="O1025" s="235"/>
      <c r="P1025" s="234"/>
      <c r="Q1025" s="235"/>
    </row>
    <row r="1026" spans="9:17" s="221" customFormat="1" ht="15.6">
      <c r="I1026" s="295">
        <v>22020102</v>
      </c>
      <c r="J1026" s="277" t="s">
        <v>11</v>
      </c>
      <c r="K1026" s="223"/>
      <c r="L1026" s="218">
        <v>31923000</v>
      </c>
      <c r="M1026" s="296" t="s">
        <v>492</v>
      </c>
      <c r="N1026" s="234"/>
      <c r="O1026" s="235">
        <v>100000</v>
      </c>
      <c r="P1026" s="234"/>
      <c r="Q1026" s="235">
        <v>100000</v>
      </c>
    </row>
    <row r="1027" spans="9:17" s="221" customFormat="1" ht="15.6">
      <c r="I1027" s="295">
        <v>22020103</v>
      </c>
      <c r="J1027" s="277" t="s">
        <v>11</v>
      </c>
      <c r="K1027" s="223"/>
      <c r="L1027" s="320"/>
      <c r="M1027" s="296" t="s">
        <v>549</v>
      </c>
      <c r="N1027" s="234"/>
      <c r="O1027" s="235"/>
      <c r="P1027" s="234"/>
      <c r="Q1027" s="235"/>
    </row>
    <row r="1028" spans="9:17" s="221" customFormat="1" ht="15.6">
      <c r="I1028" s="295">
        <v>22020104</v>
      </c>
      <c r="J1028" s="277" t="s">
        <v>11</v>
      </c>
      <c r="K1028" s="223"/>
      <c r="L1028" s="320"/>
      <c r="M1028" s="296" t="s">
        <v>493</v>
      </c>
      <c r="N1028" s="234"/>
      <c r="O1028" s="235"/>
      <c r="P1028" s="234"/>
      <c r="Q1028" s="235"/>
    </row>
    <row r="1029" spans="9:17" s="221" customFormat="1" ht="16.2">
      <c r="I1029" s="297">
        <v>220203</v>
      </c>
      <c r="J1029" s="321"/>
      <c r="K1029" s="322"/>
      <c r="L1029" s="320"/>
      <c r="M1029" s="298" t="s">
        <v>661</v>
      </c>
      <c r="N1029" s="234"/>
      <c r="O1029" s="235"/>
      <c r="P1029" s="234"/>
      <c r="Q1029" s="235"/>
    </row>
    <row r="1030" spans="9:17" s="221" customFormat="1" ht="15.6">
      <c r="I1030" s="222">
        <v>22020311</v>
      </c>
      <c r="J1030" s="277" t="s">
        <v>15</v>
      </c>
      <c r="K1030" s="223"/>
      <c r="L1030" s="218">
        <v>31923000</v>
      </c>
      <c r="M1030" s="262" t="s">
        <v>637</v>
      </c>
      <c r="N1030" s="234"/>
      <c r="O1030" s="235">
        <v>5000000</v>
      </c>
      <c r="P1030" s="234"/>
      <c r="Q1030" s="235">
        <v>5000000</v>
      </c>
    </row>
    <row r="1031" spans="9:17" s="221" customFormat="1" ht="15.6">
      <c r="I1031" s="222">
        <v>22020313</v>
      </c>
      <c r="J1031" s="277" t="s">
        <v>15</v>
      </c>
      <c r="K1031" s="223"/>
      <c r="L1031" s="223"/>
      <c r="M1031" s="262" t="s">
        <v>527</v>
      </c>
      <c r="N1031" s="234"/>
      <c r="O1031" s="235">
        <v>7000000</v>
      </c>
      <c r="P1031" s="234"/>
      <c r="Q1031" s="235">
        <v>7000000</v>
      </c>
    </row>
    <row r="1032" spans="9:17" s="221" customFormat="1" ht="32.4">
      <c r="I1032" s="94">
        <v>22021000</v>
      </c>
      <c r="J1032" s="263"/>
      <c r="K1032" s="263"/>
      <c r="L1032" s="263"/>
      <c r="M1032" s="266" t="s">
        <v>504</v>
      </c>
      <c r="N1032" s="234"/>
      <c r="O1032" s="235"/>
      <c r="P1032" s="234"/>
      <c r="Q1032" s="235"/>
    </row>
    <row r="1033" spans="9:17" s="221" customFormat="1" ht="15.6">
      <c r="I1033" s="222">
        <v>22021017</v>
      </c>
      <c r="J1033" s="277" t="s">
        <v>15</v>
      </c>
      <c r="K1033" s="223"/>
      <c r="L1033" s="218">
        <v>31923000</v>
      </c>
      <c r="M1033" s="88" t="s">
        <v>598</v>
      </c>
      <c r="N1033" s="234">
        <v>24000</v>
      </c>
      <c r="O1033" s="235">
        <v>10000000</v>
      </c>
      <c r="P1033" s="234"/>
      <c r="Q1033" s="235">
        <v>10000000</v>
      </c>
    </row>
    <row r="1034" spans="9:17" s="221" customFormat="1" ht="16.2">
      <c r="I1034" s="94"/>
      <c r="J1034" s="263"/>
      <c r="K1034" s="263"/>
      <c r="L1034" s="263"/>
      <c r="M1034" s="264" t="s">
        <v>42</v>
      </c>
      <c r="N1034" s="251">
        <f>SUM(N992:N1022)</f>
        <v>0</v>
      </c>
      <c r="O1034" s="251">
        <f t="shared" ref="O1034:Q1034" si="92">SUM(O992:O1022)</f>
        <v>1389520.44</v>
      </c>
      <c r="P1034" s="251">
        <f t="shared" si="92"/>
        <v>1157933.6999999997</v>
      </c>
      <c r="Q1034" s="251">
        <f t="shared" si="92"/>
        <v>2391206.0532000004</v>
      </c>
    </row>
    <row r="1035" spans="9:17" s="221" customFormat="1" ht="16.8" thickBot="1">
      <c r="I1035" s="93"/>
      <c r="J1035" s="241"/>
      <c r="K1035" s="241"/>
      <c r="L1035" s="241"/>
      <c r="M1035" s="279" t="s">
        <v>490</v>
      </c>
      <c r="N1035" s="268">
        <f>SUM(N1025:N1033)</f>
        <v>24000</v>
      </c>
      <c r="O1035" s="268">
        <f t="shared" ref="O1035:Q1035" si="93">SUM(O1025:O1033)</f>
        <v>22100000</v>
      </c>
      <c r="P1035" s="268">
        <f t="shared" si="93"/>
        <v>0</v>
      </c>
      <c r="Q1035" s="268">
        <f t="shared" si="93"/>
        <v>22100000</v>
      </c>
    </row>
    <row r="1036" spans="9:17" s="221" customFormat="1" ht="16.8" thickBot="1">
      <c r="I1036" s="269"/>
      <c r="J1036" s="270"/>
      <c r="K1036" s="270"/>
      <c r="L1036" s="270"/>
      <c r="M1036" s="301" t="s">
        <v>46</v>
      </c>
      <c r="N1036" s="271">
        <f>N1034+N1035</f>
        <v>24000</v>
      </c>
      <c r="O1036" s="271">
        <f t="shared" ref="O1036:Q1036" si="94">O1034+O1035</f>
        <v>23489520.440000001</v>
      </c>
      <c r="P1036" s="271">
        <f t="shared" si="94"/>
        <v>1157933.6999999997</v>
      </c>
      <c r="Q1036" s="271">
        <f t="shared" si="94"/>
        <v>24491206.053199999</v>
      </c>
    </row>
    <row r="1037" spans="9:17" ht="34.799999999999997">
      <c r="I1037" s="588" t="s">
        <v>809</v>
      </c>
      <c r="J1037" s="589"/>
      <c r="K1037" s="589"/>
      <c r="L1037" s="589"/>
      <c r="M1037" s="589"/>
      <c r="N1037" s="589"/>
      <c r="O1037" s="589"/>
      <c r="P1037" s="589"/>
      <c r="Q1037" s="590"/>
    </row>
    <row r="1038" spans="9:17" ht="24.6">
      <c r="I1038" s="578" t="s">
        <v>0</v>
      </c>
      <c r="J1038" s="579"/>
      <c r="K1038" s="579"/>
      <c r="L1038" s="579"/>
      <c r="M1038" s="579"/>
      <c r="N1038" s="579"/>
      <c r="O1038" s="579"/>
      <c r="P1038" s="579"/>
      <c r="Q1038" s="580"/>
    </row>
    <row r="1039" spans="9:17" ht="25.5" customHeight="1">
      <c r="I1039" s="578" t="s">
        <v>902</v>
      </c>
      <c r="J1039" s="579"/>
      <c r="K1039" s="579"/>
      <c r="L1039" s="579"/>
      <c r="M1039" s="579"/>
      <c r="N1039" s="579"/>
      <c r="O1039" s="579"/>
      <c r="P1039" s="579"/>
      <c r="Q1039" s="580"/>
    </row>
    <row r="1040" spans="9:17" ht="25.2" thickBot="1">
      <c r="I1040" s="581" t="s">
        <v>454</v>
      </c>
      <c r="J1040" s="581"/>
      <c r="K1040" s="581"/>
      <c r="L1040" s="581"/>
      <c r="M1040" s="581"/>
      <c r="N1040" s="581"/>
      <c r="O1040" s="581"/>
      <c r="P1040" s="581"/>
      <c r="Q1040" s="581"/>
    </row>
    <row r="1041" spans="9:17" ht="21" thickBot="1">
      <c r="I1041" s="597" t="s">
        <v>802</v>
      </c>
      <c r="J1041" s="598"/>
      <c r="K1041" s="598"/>
      <c r="L1041" s="598"/>
      <c r="M1041" s="598"/>
      <c r="N1041" s="598"/>
      <c r="O1041" s="598"/>
      <c r="P1041" s="598"/>
      <c r="Q1041" s="599"/>
    </row>
    <row r="1042" spans="9:17" s="221" customFormat="1" ht="49.2" thickBot="1">
      <c r="I1042" s="92" t="s">
        <v>350</v>
      </c>
      <c r="J1042" s="92" t="s">
        <v>72</v>
      </c>
      <c r="K1042" s="92" t="s">
        <v>351</v>
      </c>
      <c r="L1042" s="92" t="s">
        <v>3</v>
      </c>
      <c r="M1042" s="231" t="s">
        <v>73</v>
      </c>
      <c r="N1042" s="404" t="s">
        <v>871</v>
      </c>
      <c r="O1042" s="404" t="s">
        <v>870</v>
      </c>
      <c r="P1042" s="404" t="s">
        <v>872</v>
      </c>
      <c r="Q1042" s="404" t="s">
        <v>903</v>
      </c>
    </row>
    <row r="1043" spans="9:17" s="221" customFormat="1" ht="16.2">
      <c r="I1043" s="272">
        <v>20000000</v>
      </c>
      <c r="J1043" s="273"/>
      <c r="K1043" s="273"/>
      <c r="L1043" s="273"/>
      <c r="M1043" s="274" t="s">
        <v>39</v>
      </c>
      <c r="N1043" s="275"/>
      <c r="O1043" s="275"/>
      <c r="P1043" s="275"/>
      <c r="Q1043" s="275"/>
    </row>
    <row r="1044" spans="9:17" s="221" customFormat="1" ht="16.2">
      <c r="I1044" s="248">
        <v>21000000</v>
      </c>
      <c r="J1044" s="249"/>
      <c r="K1044" s="249"/>
      <c r="L1044" s="249"/>
      <c r="M1044" s="250" t="s">
        <v>42</v>
      </c>
      <c r="N1044" s="251"/>
      <c r="O1044" s="251"/>
      <c r="P1044" s="251"/>
      <c r="Q1044" s="251"/>
    </row>
    <row r="1045" spans="9:17" s="221" customFormat="1" ht="16.2">
      <c r="I1045" s="248">
        <v>21010000</v>
      </c>
      <c r="J1045" s="249"/>
      <c r="K1045" s="249"/>
      <c r="L1045" s="249"/>
      <c r="M1045" s="250" t="s">
        <v>474</v>
      </c>
      <c r="N1045" s="251"/>
      <c r="O1045" s="251"/>
      <c r="P1045" s="251"/>
      <c r="Q1045" s="251"/>
    </row>
    <row r="1046" spans="9:17" s="221" customFormat="1" ht="15.6">
      <c r="I1046" s="252">
        <v>21010103</v>
      </c>
      <c r="J1046" s="277" t="s">
        <v>15</v>
      </c>
      <c r="K1046" s="254"/>
      <c r="L1046" s="218">
        <v>31923000</v>
      </c>
      <c r="M1046" s="255" t="s">
        <v>511</v>
      </c>
      <c r="N1046" s="234"/>
      <c r="O1046" s="235"/>
      <c r="P1046" s="234"/>
      <c r="Q1046" s="235"/>
    </row>
    <row r="1047" spans="9:17" s="221" customFormat="1" ht="15.6">
      <c r="I1047" s="252">
        <v>21010104</v>
      </c>
      <c r="J1047" s="277" t="s">
        <v>15</v>
      </c>
      <c r="K1047" s="254"/>
      <c r="L1047" s="218">
        <v>31923000</v>
      </c>
      <c r="M1047" s="255" t="s">
        <v>512</v>
      </c>
      <c r="N1047" s="234"/>
      <c r="O1047" s="235">
        <v>606354.34860000003</v>
      </c>
      <c r="P1047" s="234">
        <v>505295.29050000006</v>
      </c>
      <c r="Q1047" s="235">
        <v>624544.97905800003</v>
      </c>
    </row>
    <row r="1048" spans="9:17" s="221" customFormat="1" ht="15.6">
      <c r="I1048" s="252">
        <v>21010105</v>
      </c>
      <c r="J1048" s="277" t="s">
        <v>15</v>
      </c>
      <c r="K1048" s="254"/>
      <c r="L1048" s="218">
        <v>31923000</v>
      </c>
      <c r="M1048" s="255" t="s">
        <v>513</v>
      </c>
      <c r="N1048" s="234"/>
      <c r="O1048" s="235"/>
      <c r="P1048" s="234">
        <v>0</v>
      </c>
      <c r="Q1048" s="235">
        <v>0</v>
      </c>
    </row>
    <row r="1049" spans="9:17" s="221" customFormat="1" ht="15.6">
      <c r="I1049" s="252">
        <v>21010106</v>
      </c>
      <c r="J1049" s="277" t="s">
        <v>15</v>
      </c>
      <c r="K1049" s="254"/>
      <c r="L1049" s="223"/>
      <c r="M1049" s="255" t="s">
        <v>531</v>
      </c>
      <c r="N1049" s="234"/>
      <c r="O1049" s="235"/>
      <c r="P1049" s="234">
        <v>0</v>
      </c>
      <c r="Q1049" s="235">
        <v>0</v>
      </c>
    </row>
    <row r="1050" spans="9:17" s="221" customFormat="1" ht="15.6">
      <c r="I1050" s="276"/>
      <c r="J1050" s="277" t="s">
        <v>15</v>
      </c>
      <c r="K1050" s="254"/>
      <c r="L1050" s="218">
        <v>31923000</v>
      </c>
      <c r="M1050" s="88" t="s">
        <v>580</v>
      </c>
      <c r="N1050" s="234"/>
      <c r="O1050" s="235"/>
      <c r="P1050" s="234">
        <v>0</v>
      </c>
      <c r="Q1050" s="235">
        <v>2400000</v>
      </c>
    </row>
    <row r="1051" spans="9:17" s="221" customFormat="1" ht="16.2">
      <c r="I1051" s="248">
        <v>21020000</v>
      </c>
      <c r="J1051" s="249"/>
      <c r="K1051" s="249"/>
      <c r="L1051" s="249"/>
      <c r="M1051" s="250" t="s">
        <v>477</v>
      </c>
      <c r="N1051" s="251"/>
      <c r="O1051" s="251"/>
      <c r="P1051" s="251"/>
      <c r="Q1051" s="251"/>
    </row>
    <row r="1052" spans="9:17" s="221" customFormat="1" ht="32.4">
      <c r="I1052" s="248">
        <v>21020300</v>
      </c>
      <c r="J1052" s="249"/>
      <c r="K1052" s="249"/>
      <c r="L1052" s="249"/>
      <c r="M1052" s="250" t="s">
        <v>516</v>
      </c>
      <c r="N1052" s="251"/>
      <c r="O1052" s="251"/>
      <c r="P1052" s="251"/>
      <c r="Q1052" s="251"/>
    </row>
    <row r="1053" spans="9:17" s="221" customFormat="1" ht="15.6">
      <c r="I1053" s="252">
        <v>21020301</v>
      </c>
      <c r="J1053" s="277" t="s">
        <v>15</v>
      </c>
      <c r="K1053" s="254"/>
      <c r="L1053" s="218">
        <v>31923000</v>
      </c>
      <c r="M1053" s="88" t="s">
        <v>517</v>
      </c>
      <c r="N1053" s="234"/>
      <c r="O1053" s="235"/>
      <c r="P1053" s="234">
        <v>0</v>
      </c>
      <c r="Q1053" s="235">
        <v>0</v>
      </c>
    </row>
    <row r="1054" spans="9:17" s="221" customFormat="1" ht="15.6">
      <c r="I1054" s="252">
        <v>21020302</v>
      </c>
      <c r="J1054" s="277" t="s">
        <v>15</v>
      </c>
      <c r="K1054" s="254"/>
      <c r="L1054" s="218">
        <v>31923000</v>
      </c>
      <c r="M1054" s="88" t="s">
        <v>518</v>
      </c>
      <c r="N1054" s="234"/>
      <c r="O1054" s="235"/>
      <c r="P1054" s="234">
        <v>0</v>
      </c>
      <c r="Q1054" s="235">
        <v>0</v>
      </c>
    </row>
    <row r="1055" spans="9:17" s="221" customFormat="1" ht="15.6">
      <c r="I1055" s="252">
        <v>21020303</v>
      </c>
      <c r="J1055" s="277" t="s">
        <v>15</v>
      </c>
      <c r="K1055" s="254"/>
      <c r="L1055" s="218">
        <v>31923000</v>
      </c>
      <c r="M1055" s="88" t="s">
        <v>519</v>
      </c>
      <c r="N1055" s="234"/>
      <c r="O1055" s="235"/>
      <c r="P1055" s="234">
        <v>0</v>
      </c>
      <c r="Q1055" s="235">
        <v>0</v>
      </c>
    </row>
    <row r="1056" spans="9:17" s="221" customFormat="1" ht="15.6">
      <c r="I1056" s="252">
        <v>21020304</v>
      </c>
      <c r="J1056" s="277" t="s">
        <v>15</v>
      </c>
      <c r="K1056" s="254"/>
      <c r="L1056" s="218">
        <v>31923000</v>
      </c>
      <c r="M1056" s="88" t="s">
        <v>480</v>
      </c>
      <c r="N1056" s="234"/>
      <c r="O1056" s="235"/>
      <c r="P1056" s="234">
        <v>0</v>
      </c>
      <c r="Q1056" s="235">
        <v>0</v>
      </c>
    </row>
    <row r="1057" spans="9:17" s="221" customFormat="1" ht="15.6">
      <c r="I1057" s="252">
        <v>21020312</v>
      </c>
      <c r="J1057" s="277" t="s">
        <v>15</v>
      </c>
      <c r="K1057" s="254"/>
      <c r="L1057" s="223"/>
      <c r="M1057" s="88" t="s">
        <v>520</v>
      </c>
      <c r="N1057" s="234"/>
      <c r="O1057" s="235"/>
      <c r="P1057" s="234">
        <v>0</v>
      </c>
      <c r="Q1057" s="235">
        <v>0</v>
      </c>
    </row>
    <row r="1058" spans="9:17" s="221" customFormat="1" ht="15.6">
      <c r="I1058" s="252">
        <v>21020315</v>
      </c>
      <c r="J1058" s="277" t="s">
        <v>15</v>
      </c>
      <c r="K1058" s="254"/>
      <c r="L1058" s="218">
        <v>31923000</v>
      </c>
      <c r="M1058" s="88" t="s">
        <v>521</v>
      </c>
      <c r="N1058" s="234"/>
      <c r="O1058" s="235"/>
      <c r="P1058" s="234">
        <v>0</v>
      </c>
      <c r="Q1058" s="235">
        <v>0</v>
      </c>
    </row>
    <row r="1059" spans="9:17" s="221" customFormat="1" ht="15.6">
      <c r="I1059" s="252">
        <v>21020314</v>
      </c>
      <c r="J1059" s="277" t="s">
        <v>15</v>
      </c>
      <c r="K1059" s="254"/>
      <c r="L1059" s="223"/>
      <c r="M1059" s="88" t="s">
        <v>601</v>
      </c>
      <c r="N1059" s="234"/>
      <c r="O1059" s="235"/>
      <c r="P1059" s="234">
        <v>0</v>
      </c>
      <c r="Q1059" s="235">
        <v>0</v>
      </c>
    </row>
    <row r="1060" spans="9:17" s="221" customFormat="1" ht="15.6">
      <c r="I1060" s="252">
        <v>21020305</v>
      </c>
      <c r="J1060" s="277" t="s">
        <v>15</v>
      </c>
      <c r="K1060" s="254"/>
      <c r="L1060" s="223"/>
      <c r="M1060" s="88" t="s">
        <v>602</v>
      </c>
      <c r="N1060" s="234"/>
      <c r="O1060" s="235"/>
      <c r="P1060" s="234">
        <v>0</v>
      </c>
      <c r="Q1060" s="235">
        <v>0</v>
      </c>
    </row>
    <row r="1061" spans="9:17" s="221" customFormat="1" ht="15.6">
      <c r="I1061" s="252">
        <v>21020306</v>
      </c>
      <c r="J1061" s="277" t="s">
        <v>15</v>
      </c>
      <c r="K1061" s="254"/>
      <c r="L1061" s="223"/>
      <c r="M1061" s="88" t="s">
        <v>603</v>
      </c>
      <c r="N1061" s="234"/>
      <c r="O1061" s="235"/>
      <c r="P1061" s="234">
        <v>0</v>
      </c>
      <c r="Q1061" s="235">
        <v>0</v>
      </c>
    </row>
    <row r="1062" spans="9:17" s="221" customFormat="1" ht="16.2">
      <c r="I1062" s="248">
        <v>21020400</v>
      </c>
      <c r="J1062" s="249"/>
      <c r="K1062" s="249"/>
      <c r="L1062" s="249"/>
      <c r="M1062" s="250" t="s">
        <v>532</v>
      </c>
      <c r="N1062" s="251"/>
      <c r="O1062" s="251"/>
      <c r="P1062" s="251"/>
      <c r="Q1062" s="251"/>
    </row>
    <row r="1063" spans="9:17" s="221" customFormat="1" ht="15.6">
      <c r="I1063" s="252">
        <v>21020401</v>
      </c>
      <c r="J1063" s="277" t="s">
        <v>15</v>
      </c>
      <c r="K1063" s="254"/>
      <c r="L1063" s="218">
        <v>31923000</v>
      </c>
      <c r="M1063" s="88" t="s">
        <v>517</v>
      </c>
      <c r="N1063" s="234"/>
      <c r="O1063" s="235">
        <v>736807.93032000004</v>
      </c>
      <c r="P1063" s="234">
        <v>614006.60860000004</v>
      </c>
      <c r="Q1063" s="235">
        <v>758912.16822960007</v>
      </c>
    </row>
    <row r="1064" spans="9:17" s="221" customFormat="1" ht="15.6">
      <c r="I1064" s="252">
        <v>21020402</v>
      </c>
      <c r="J1064" s="277" t="s">
        <v>15</v>
      </c>
      <c r="K1064" s="254"/>
      <c r="L1064" s="218">
        <v>31923000</v>
      </c>
      <c r="M1064" s="88" t="s">
        <v>518</v>
      </c>
      <c r="N1064" s="234"/>
      <c r="O1064" s="235">
        <v>482097.95865000004</v>
      </c>
      <c r="P1064" s="234">
        <v>401748.29887500004</v>
      </c>
      <c r="Q1064" s="235">
        <v>496560.89740950003</v>
      </c>
    </row>
    <row r="1065" spans="9:17" s="221" customFormat="1" ht="15.6">
      <c r="I1065" s="252">
        <v>21020403</v>
      </c>
      <c r="J1065" s="277" t="s">
        <v>15</v>
      </c>
      <c r="K1065" s="254"/>
      <c r="L1065" s="218">
        <v>31923000</v>
      </c>
      <c r="M1065" s="88" t="s">
        <v>519</v>
      </c>
      <c r="N1065" s="234"/>
      <c r="O1065" s="235">
        <v>988489.60056000005</v>
      </c>
      <c r="P1065" s="234">
        <v>823741.33380000002</v>
      </c>
      <c r="Q1065" s="235">
        <v>1018144.2885768</v>
      </c>
    </row>
    <row r="1066" spans="9:17" s="221" customFormat="1" ht="15.6">
      <c r="I1066" s="252">
        <v>21020404</v>
      </c>
      <c r="J1066" s="277" t="s">
        <v>15</v>
      </c>
      <c r="K1066" s="254"/>
      <c r="L1066" s="218">
        <v>31923000</v>
      </c>
      <c r="M1066" s="88" t="s">
        <v>480</v>
      </c>
      <c r="N1066" s="234"/>
      <c r="O1066" s="235">
        <v>74844</v>
      </c>
      <c r="P1066" s="234">
        <v>62370</v>
      </c>
      <c r="Q1066" s="235">
        <v>77089.320000000007</v>
      </c>
    </row>
    <row r="1067" spans="9:17" s="221" customFormat="1" ht="15.6">
      <c r="I1067" s="252">
        <v>21020412</v>
      </c>
      <c r="J1067" s="277" t="s">
        <v>15</v>
      </c>
      <c r="K1067" s="254"/>
      <c r="L1067" s="223"/>
      <c r="M1067" s="88" t="s">
        <v>520</v>
      </c>
      <c r="N1067" s="234"/>
      <c r="O1067" s="235">
        <v>0</v>
      </c>
      <c r="P1067" s="234">
        <v>0</v>
      </c>
      <c r="Q1067" s="235">
        <v>0</v>
      </c>
    </row>
    <row r="1068" spans="9:17" s="221" customFormat="1" ht="15.6">
      <c r="I1068" s="252">
        <v>21020415</v>
      </c>
      <c r="J1068" s="277" t="s">
        <v>15</v>
      </c>
      <c r="K1068" s="254"/>
      <c r="L1068" s="218">
        <v>31923000</v>
      </c>
      <c r="M1068" s="88" t="s">
        <v>521</v>
      </c>
      <c r="N1068" s="234"/>
      <c r="O1068" s="235">
        <v>88758.275760000004</v>
      </c>
      <c r="P1068" s="234">
        <v>73965.229800000001</v>
      </c>
      <c r="Q1068" s="235">
        <v>91421.024032800007</v>
      </c>
    </row>
    <row r="1069" spans="9:17" s="221" customFormat="1" ht="16.2">
      <c r="I1069" s="248">
        <v>21020500</v>
      </c>
      <c r="J1069" s="249"/>
      <c r="K1069" s="249"/>
      <c r="L1069" s="249"/>
      <c r="M1069" s="250" t="s">
        <v>533</v>
      </c>
      <c r="N1069" s="251">
        <f>SUM(N1070:N1075)</f>
        <v>0</v>
      </c>
      <c r="O1069" s="251">
        <f>SUM(O1070:O1075)</f>
        <v>0</v>
      </c>
      <c r="P1069" s="251">
        <v>0</v>
      </c>
      <c r="Q1069" s="251">
        <v>0</v>
      </c>
    </row>
    <row r="1070" spans="9:17" s="221" customFormat="1" ht="15.6">
      <c r="I1070" s="252">
        <v>21020501</v>
      </c>
      <c r="J1070" s="277" t="s">
        <v>15</v>
      </c>
      <c r="K1070" s="254"/>
      <c r="L1070" s="218">
        <v>31923000</v>
      </c>
      <c r="M1070" s="88" t="s">
        <v>517</v>
      </c>
      <c r="N1070" s="234"/>
      <c r="O1070" s="235"/>
      <c r="P1070" s="234">
        <v>0</v>
      </c>
      <c r="Q1070" s="235">
        <v>0</v>
      </c>
    </row>
    <row r="1071" spans="9:17" s="221" customFormat="1" ht="15.6">
      <c r="I1071" s="309">
        <v>21020502</v>
      </c>
      <c r="J1071" s="277" t="s">
        <v>15</v>
      </c>
      <c r="K1071" s="260"/>
      <c r="L1071" s="218">
        <v>31923000</v>
      </c>
      <c r="M1071" s="88" t="s">
        <v>518</v>
      </c>
      <c r="N1071" s="234"/>
      <c r="O1071" s="235"/>
      <c r="P1071" s="234">
        <v>0</v>
      </c>
      <c r="Q1071" s="235">
        <v>0</v>
      </c>
    </row>
    <row r="1072" spans="9:17" s="221" customFormat="1" ht="15.6">
      <c r="I1072" s="309">
        <v>21020503</v>
      </c>
      <c r="J1072" s="277" t="s">
        <v>15</v>
      </c>
      <c r="K1072" s="260"/>
      <c r="L1072" s="218">
        <v>31923000</v>
      </c>
      <c r="M1072" s="88" t="s">
        <v>519</v>
      </c>
      <c r="N1072" s="234"/>
      <c r="O1072" s="235"/>
      <c r="P1072" s="234">
        <v>0</v>
      </c>
      <c r="Q1072" s="235">
        <v>0</v>
      </c>
    </row>
    <row r="1073" spans="9:17" s="221" customFormat="1" ht="15.6">
      <c r="I1073" s="309">
        <v>21020504</v>
      </c>
      <c r="J1073" s="277" t="s">
        <v>15</v>
      </c>
      <c r="K1073" s="260"/>
      <c r="L1073" s="218">
        <v>31923000</v>
      </c>
      <c r="M1073" s="88" t="s">
        <v>480</v>
      </c>
      <c r="N1073" s="234"/>
      <c r="O1073" s="234"/>
      <c r="P1073" s="234">
        <v>0</v>
      </c>
      <c r="Q1073" s="234">
        <v>0</v>
      </c>
    </row>
    <row r="1074" spans="9:17" s="221" customFormat="1" ht="15.6">
      <c r="I1074" s="309">
        <v>21020512</v>
      </c>
      <c r="J1074" s="277" t="s">
        <v>15</v>
      </c>
      <c r="K1074" s="260"/>
      <c r="L1074" s="223"/>
      <c r="M1074" s="88" t="s">
        <v>520</v>
      </c>
      <c r="N1074" s="234"/>
      <c r="O1074" s="234"/>
      <c r="P1074" s="234">
        <v>0</v>
      </c>
      <c r="Q1074" s="234">
        <v>0</v>
      </c>
    </row>
    <row r="1075" spans="9:17" s="221" customFormat="1" ht="15.6">
      <c r="I1075" s="309">
        <v>21020515</v>
      </c>
      <c r="J1075" s="277" t="s">
        <v>15</v>
      </c>
      <c r="K1075" s="260"/>
      <c r="L1075" s="218">
        <v>31923000</v>
      </c>
      <c r="M1075" s="88" t="s">
        <v>521</v>
      </c>
      <c r="N1075" s="234"/>
      <c r="O1075" s="234"/>
      <c r="P1075" s="234">
        <v>0</v>
      </c>
      <c r="Q1075" s="234">
        <v>0</v>
      </c>
    </row>
    <row r="1076" spans="9:17" s="221" customFormat="1" ht="16.2">
      <c r="I1076" s="257">
        <v>21020600</v>
      </c>
      <c r="J1076" s="258"/>
      <c r="K1076" s="258"/>
      <c r="L1076" s="258"/>
      <c r="M1076" s="250" t="s">
        <v>488</v>
      </c>
      <c r="N1076" s="251"/>
      <c r="O1076" s="251"/>
      <c r="P1076" s="251"/>
      <c r="Q1076" s="251"/>
    </row>
    <row r="1077" spans="9:17" s="221" customFormat="1" ht="15.6">
      <c r="I1077" s="309">
        <v>21020605</v>
      </c>
      <c r="J1077" s="277" t="s">
        <v>15</v>
      </c>
      <c r="K1077" s="260"/>
      <c r="L1077" s="223"/>
      <c r="M1077" s="255" t="s">
        <v>582</v>
      </c>
      <c r="N1077" s="234"/>
      <c r="O1077" s="235"/>
      <c r="P1077" s="234">
        <v>0</v>
      </c>
      <c r="Q1077" s="235">
        <v>0</v>
      </c>
    </row>
    <row r="1078" spans="9:17" s="221" customFormat="1" ht="16.2">
      <c r="I1078" s="94">
        <v>22020000</v>
      </c>
      <c r="J1078" s="263"/>
      <c r="K1078" s="263"/>
      <c r="L1078" s="263"/>
      <c r="M1078" s="266" t="s">
        <v>490</v>
      </c>
      <c r="N1078" s="251"/>
      <c r="O1078" s="251"/>
      <c r="P1078" s="251"/>
      <c r="Q1078" s="251"/>
    </row>
    <row r="1079" spans="9:17" s="221" customFormat="1" ht="16.2">
      <c r="I1079" s="94">
        <v>22020100</v>
      </c>
      <c r="J1079" s="263"/>
      <c r="K1079" s="263"/>
      <c r="L1079" s="263"/>
      <c r="M1079" s="266" t="s">
        <v>547</v>
      </c>
      <c r="N1079" s="234"/>
      <c r="O1079" s="234"/>
      <c r="P1079" s="234"/>
      <c r="Q1079" s="234"/>
    </row>
    <row r="1080" spans="9:17" s="221" customFormat="1" ht="15.6">
      <c r="I1080" s="295">
        <v>22020101</v>
      </c>
      <c r="J1080" s="277" t="s">
        <v>15</v>
      </c>
      <c r="K1080" s="295"/>
      <c r="L1080" s="295"/>
      <c r="M1080" s="296" t="s">
        <v>548</v>
      </c>
      <c r="N1080" s="234"/>
      <c r="O1080" s="234"/>
      <c r="P1080" s="234"/>
      <c r="Q1080" s="234"/>
    </row>
    <row r="1081" spans="9:17" s="221" customFormat="1" ht="15.6">
      <c r="I1081" s="295">
        <v>22020102</v>
      </c>
      <c r="J1081" s="277" t="s">
        <v>15</v>
      </c>
      <c r="K1081" s="295"/>
      <c r="L1081" s="295"/>
      <c r="M1081" s="296" t="s">
        <v>492</v>
      </c>
      <c r="N1081" s="234"/>
      <c r="O1081" s="234"/>
      <c r="P1081" s="234"/>
      <c r="Q1081" s="234"/>
    </row>
    <row r="1082" spans="9:17" s="221" customFormat="1" ht="15.6">
      <c r="I1082" s="295">
        <v>22020103</v>
      </c>
      <c r="J1082" s="277" t="s">
        <v>15</v>
      </c>
      <c r="K1082" s="295"/>
      <c r="L1082" s="295"/>
      <c r="M1082" s="296" t="s">
        <v>549</v>
      </c>
      <c r="N1082" s="234"/>
      <c r="O1082" s="234"/>
      <c r="P1082" s="234"/>
      <c r="Q1082" s="234"/>
    </row>
    <row r="1083" spans="9:17" s="221" customFormat="1" ht="15.6">
      <c r="I1083" s="295">
        <v>22020104</v>
      </c>
      <c r="J1083" s="277" t="s">
        <v>15</v>
      </c>
      <c r="K1083" s="295"/>
      <c r="L1083" s="295"/>
      <c r="M1083" s="296" t="s">
        <v>493</v>
      </c>
      <c r="N1083" s="234"/>
      <c r="O1083" s="234">
        <v>100000</v>
      </c>
      <c r="P1083" s="234"/>
      <c r="Q1083" s="234">
        <v>100000</v>
      </c>
    </row>
    <row r="1084" spans="9:17" s="221" customFormat="1" ht="16.2">
      <c r="I1084" s="94">
        <v>22020300</v>
      </c>
      <c r="J1084" s="277"/>
      <c r="K1084" s="263"/>
      <c r="L1084" s="263"/>
      <c r="M1084" s="266" t="s">
        <v>536</v>
      </c>
      <c r="N1084" s="234"/>
      <c r="O1084" s="234"/>
      <c r="P1084" s="234"/>
      <c r="Q1084" s="234"/>
    </row>
    <row r="1085" spans="9:17" s="221" customFormat="1" ht="15.6">
      <c r="I1085" s="222">
        <v>22020313</v>
      </c>
      <c r="J1085" s="277" t="s">
        <v>15</v>
      </c>
      <c r="K1085" s="223"/>
      <c r="L1085" s="218">
        <v>31923000</v>
      </c>
      <c r="M1085" s="262" t="s">
        <v>662</v>
      </c>
      <c r="N1085" s="234"/>
      <c r="O1085" s="234">
        <v>10000000</v>
      </c>
      <c r="P1085" s="234"/>
      <c r="Q1085" s="234">
        <v>10000000</v>
      </c>
    </row>
    <row r="1086" spans="9:17" s="221" customFormat="1" ht="32.4">
      <c r="I1086" s="94">
        <v>22021000</v>
      </c>
      <c r="J1086" s="263"/>
      <c r="K1086" s="263"/>
      <c r="L1086" s="263"/>
      <c r="M1086" s="266" t="s">
        <v>504</v>
      </c>
      <c r="N1086" s="234"/>
      <c r="O1086" s="234"/>
      <c r="P1086" s="234"/>
      <c r="Q1086" s="234"/>
    </row>
    <row r="1087" spans="9:17" s="221" customFormat="1" ht="31.2">
      <c r="I1087" s="222">
        <v>22021003</v>
      </c>
      <c r="J1087" s="277" t="s">
        <v>15</v>
      </c>
      <c r="K1087" s="223"/>
      <c r="L1087" s="223"/>
      <c r="M1087" s="88" t="s">
        <v>507</v>
      </c>
      <c r="N1087" s="234"/>
      <c r="O1087" s="234"/>
      <c r="P1087" s="234"/>
      <c r="Q1087" s="234"/>
    </row>
    <row r="1088" spans="9:17" s="221" customFormat="1" ht="16.2">
      <c r="I1088" s="94">
        <v>22030000</v>
      </c>
      <c r="J1088" s="263"/>
      <c r="K1088" s="263"/>
      <c r="L1088" s="263"/>
      <c r="M1088" s="266" t="s">
        <v>663</v>
      </c>
      <c r="N1088" s="234"/>
      <c r="O1088" s="234"/>
      <c r="P1088" s="234"/>
      <c r="Q1088" s="234"/>
    </row>
    <row r="1089" spans="9:17" s="221" customFormat="1" ht="32.4">
      <c r="I1089" s="94">
        <v>22040000</v>
      </c>
      <c r="J1089" s="263"/>
      <c r="K1089" s="263"/>
      <c r="L1089" s="263"/>
      <c r="M1089" s="266" t="s">
        <v>641</v>
      </c>
      <c r="N1089" s="234"/>
      <c r="O1089" s="234"/>
      <c r="P1089" s="234"/>
      <c r="Q1089" s="234"/>
    </row>
    <row r="1090" spans="9:17" s="221" customFormat="1" ht="16.2">
      <c r="I1090" s="94">
        <v>22040100</v>
      </c>
      <c r="J1090" s="263"/>
      <c r="K1090" s="263"/>
      <c r="L1090" s="263"/>
      <c r="M1090" s="266" t="s">
        <v>508</v>
      </c>
      <c r="N1090" s="234"/>
      <c r="O1090" s="235"/>
      <c r="P1090" s="234"/>
      <c r="Q1090" s="235"/>
    </row>
    <row r="1091" spans="9:17" s="221" customFormat="1" ht="15.6">
      <c r="I1091" s="222">
        <v>22040109</v>
      </c>
      <c r="J1091" s="277" t="s">
        <v>15</v>
      </c>
      <c r="K1091" s="223"/>
      <c r="L1091" s="218">
        <v>31923000</v>
      </c>
      <c r="M1091" s="88" t="s">
        <v>509</v>
      </c>
      <c r="N1091" s="234"/>
      <c r="O1091" s="235"/>
      <c r="P1091" s="234"/>
      <c r="Q1091" s="235"/>
    </row>
    <row r="1092" spans="9:17" s="221" customFormat="1" ht="16.2">
      <c r="I1092" s="94"/>
      <c r="J1092" s="263"/>
      <c r="K1092" s="263"/>
      <c r="L1092" s="263"/>
      <c r="M1092" s="267" t="s">
        <v>42</v>
      </c>
      <c r="N1092" s="251">
        <f>SUM(N1046:N1077)</f>
        <v>0</v>
      </c>
      <c r="O1092" s="251">
        <f t="shared" ref="O1092:Q1092" si="95">SUM(O1046:O1077)</f>
        <v>2977352.1138900002</v>
      </c>
      <c r="P1092" s="251">
        <f t="shared" si="95"/>
        <v>2481126.7615749999</v>
      </c>
      <c r="Q1092" s="251">
        <f t="shared" si="95"/>
        <v>5466672.6773067014</v>
      </c>
    </row>
    <row r="1093" spans="9:17" s="221" customFormat="1" ht="16.8" thickBot="1">
      <c r="I1093" s="93"/>
      <c r="J1093" s="241"/>
      <c r="K1093" s="241"/>
      <c r="L1093" s="241"/>
      <c r="M1093" s="242" t="s">
        <v>490</v>
      </c>
      <c r="N1093" s="268">
        <f>SUM(N1080:N1091)</f>
        <v>0</v>
      </c>
      <c r="O1093" s="268">
        <f t="shared" ref="O1093:Q1093" si="96">SUM(O1080:O1091)</f>
        <v>10100000</v>
      </c>
      <c r="P1093" s="268">
        <f t="shared" si="96"/>
        <v>0</v>
      </c>
      <c r="Q1093" s="268">
        <f t="shared" si="96"/>
        <v>10100000</v>
      </c>
    </row>
    <row r="1094" spans="9:17" s="221" customFormat="1" ht="16.8" thickBot="1">
      <c r="I1094" s="228"/>
      <c r="J1094" s="291"/>
      <c r="K1094" s="291"/>
      <c r="L1094" s="291"/>
      <c r="M1094" s="229" t="s">
        <v>46</v>
      </c>
      <c r="N1094" s="271">
        <f>N1092+N1093</f>
        <v>0</v>
      </c>
      <c r="O1094" s="271">
        <f t="shared" ref="O1094:Q1094" si="97">O1092+O1093</f>
        <v>13077352.11389</v>
      </c>
      <c r="P1094" s="271">
        <f t="shared" si="97"/>
        <v>2481126.7615749999</v>
      </c>
      <c r="Q1094" s="271">
        <f t="shared" si="97"/>
        <v>15566672.6773067</v>
      </c>
    </row>
    <row r="1095" spans="9:17" ht="34.799999999999997">
      <c r="I1095" s="588" t="s">
        <v>809</v>
      </c>
      <c r="J1095" s="589"/>
      <c r="K1095" s="589"/>
      <c r="L1095" s="589"/>
      <c r="M1095" s="589"/>
      <c r="N1095" s="589"/>
      <c r="O1095" s="589"/>
      <c r="P1095" s="589"/>
      <c r="Q1095" s="590"/>
    </row>
    <row r="1096" spans="9:17" ht="24.6">
      <c r="I1096" s="578" t="s">
        <v>0</v>
      </c>
      <c r="J1096" s="579"/>
      <c r="K1096" s="579"/>
      <c r="L1096" s="579"/>
      <c r="M1096" s="579"/>
      <c r="N1096" s="579"/>
      <c r="O1096" s="579"/>
      <c r="P1096" s="579"/>
      <c r="Q1096" s="580"/>
    </row>
    <row r="1097" spans="9:17" ht="25.5" customHeight="1">
      <c r="I1097" s="578" t="s">
        <v>902</v>
      </c>
      <c r="J1097" s="579"/>
      <c r="K1097" s="579"/>
      <c r="L1097" s="579"/>
      <c r="M1097" s="579"/>
      <c r="N1097" s="579"/>
      <c r="O1097" s="579"/>
      <c r="P1097" s="579"/>
      <c r="Q1097" s="580"/>
    </row>
    <row r="1098" spans="9:17" ht="25.2" thickBot="1">
      <c r="I1098" s="581" t="s">
        <v>560</v>
      </c>
      <c r="J1098" s="581"/>
      <c r="K1098" s="581"/>
      <c r="L1098" s="581"/>
      <c r="M1098" s="581"/>
      <c r="N1098" s="581"/>
      <c r="O1098" s="581"/>
      <c r="P1098" s="581"/>
      <c r="Q1098" s="581"/>
    </row>
    <row r="1099" spans="9:17" ht="22.8" thickBot="1">
      <c r="I1099" s="591" t="s">
        <v>664</v>
      </c>
      <c r="J1099" s="592"/>
      <c r="K1099" s="592"/>
      <c r="L1099" s="592"/>
      <c r="M1099" s="592"/>
      <c r="N1099" s="592"/>
      <c r="O1099" s="592"/>
      <c r="P1099" s="592"/>
      <c r="Q1099" s="593"/>
    </row>
    <row r="1100" spans="9:17" s="221" customFormat="1" ht="49.2" thickBot="1">
      <c r="I1100" s="92" t="s">
        <v>350</v>
      </c>
      <c r="J1100" s="92" t="s">
        <v>72</v>
      </c>
      <c r="K1100" s="92" t="s">
        <v>351</v>
      </c>
      <c r="L1100" s="92" t="s">
        <v>3</v>
      </c>
      <c r="M1100" s="231" t="s">
        <v>73</v>
      </c>
      <c r="N1100" s="404" t="s">
        <v>871</v>
      </c>
      <c r="O1100" s="404" t="s">
        <v>870</v>
      </c>
      <c r="P1100" s="404" t="s">
        <v>872</v>
      </c>
      <c r="Q1100" s="404" t="s">
        <v>903</v>
      </c>
    </row>
    <row r="1101" spans="9:17" s="221" customFormat="1" ht="26.25" customHeight="1">
      <c r="I1101" s="113">
        <v>52100100102</v>
      </c>
      <c r="J1101" s="277" t="s">
        <v>15</v>
      </c>
      <c r="K1101" s="314"/>
      <c r="L1101" s="314"/>
      <c r="M1101" s="219" t="s">
        <v>665</v>
      </c>
      <c r="N1101" s="220">
        <f>+N1173</f>
        <v>21731121.640000001</v>
      </c>
      <c r="O1101" s="220">
        <f t="shared" ref="O1101:Q1101" si="98">+O1173</f>
        <v>395032535.48087585</v>
      </c>
      <c r="P1101" s="220">
        <f t="shared" si="98"/>
        <v>330206898.90072989</v>
      </c>
      <c r="Q1101" s="220">
        <f t="shared" si="98"/>
        <v>583212511.54530215</v>
      </c>
    </row>
    <row r="1102" spans="9:17" s="221" customFormat="1" ht="26.25" customHeight="1">
      <c r="I1102" s="94"/>
      <c r="J1102" s="263"/>
      <c r="K1102" s="263"/>
      <c r="L1102" s="263"/>
      <c r="M1102" s="88"/>
      <c r="N1102" s="224"/>
      <c r="O1102" s="234"/>
      <c r="P1102" s="234"/>
      <c r="Q1102" s="235"/>
    </row>
    <row r="1103" spans="9:17" s="221" customFormat="1" ht="26.25" customHeight="1">
      <c r="I1103" s="94"/>
      <c r="J1103" s="263"/>
      <c r="K1103" s="263"/>
      <c r="L1103" s="263"/>
      <c r="M1103" s="88"/>
      <c r="N1103" s="224"/>
      <c r="O1103" s="234"/>
      <c r="P1103" s="234"/>
      <c r="Q1103" s="235"/>
    </row>
    <row r="1104" spans="9:17" s="221" customFormat="1" ht="26.25" customHeight="1">
      <c r="I1104" s="94"/>
      <c r="J1104" s="263"/>
      <c r="K1104" s="263"/>
      <c r="L1104" s="263"/>
      <c r="M1104" s="88"/>
      <c r="N1104" s="224"/>
      <c r="O1104" s="234"/>
      <c r="P1104" s="234"/>
      <c r="Q1104" s="235"/>
    </row>
    <row r="1105" spans="9:17" s="221" customFormat="1" ht="26.25" customHeight="1">
      <c r="I1105" s="94"/>
      <c r="J1105" s="263"/>
      <c r="K1105" s="263"/>
      <c r="L1105" s="263"/>
      <c r="M1105" s="88"/>
      <c r="N1105" s="224"/>
      <c r="O1105" s="234"/>
      <c r="P1105" s="234"/>
      <c r="Q1105" s="235"/>
    </row>
    <row r="1106" spans="9:17" s="221" customFormat="1" ht="26.25" customHeight="1">
      <c r="I1106" s="94"/>
      <c r="J1106" s="263"/>
      <c r="K1106" s="263"/>
      <c r="L1106" s="263"/>
      <c r="M1106" s="88"/>
      <c r="N1106" s="224"/>
      <c r="O1106" s="234"/>
      <c r="P1106" s="234"/>
      <c r="Q1106" s="235"/>
    </row>
    <row r="1107" spans="9:17" s="221" customFormat="1" ht="26.25" customHeight="1">
      <c r="I1107" s="94"/>
      <c r="J1107" s="263"/>
      <c r="K1107" s="263"/>
      <c r="L1107" s="263"/>
      <c r="M1107" s="88"/>
      <c r="N1107" s="224"/>
      <c r="O1107" s="234"/>
      <c r="P1107" s="234"/>
      <c r="Q1107" s="235"/>
    </row>
    <row r="1108" spans="9:17" s="221" customFormat="1" ht="26.25" customHeight="1">
      <c r="I1108" s="94"/>
      <c r="J1108" s="263"/>
      <c r="K1108" s="263"/>
      <c r="L1108" s="263"/>
      <c r="M1108" s="88"/>
      <c r="N1108" s="224"/>
      <c r="O1108" s="234"/>
      <c r="P1108" s="234"/>
      <c r="Q1108" s="235"/>
    </row>
    <row r="1109" spans="9:17" s="221" customFormat="1" ht="26.25" customHeight="1">
      <c r="I1109" s="94"/>
      <c r="J1109" s="263"/>
      <c r="K1109" s="263"/>
      <c r="L1109" s="263"/>
      <c r="M1109" s="88"/>
      <c r="N1109" s="224"/>
      <c r="O1109" s="234"/>
      <c r="P1109" s="234"/>
      <c r="Q1109" s="235"/>
    </row>
    <row r="1110" spans="9:17" s="221" customFormat="1" ht="26.25" customHeight="1" thickBot="1">
      <c r="I1110" s="94"/>
      <c r="J1110" s="263"/>
      <c r="K1110" s="263"/>
      <c r="L1110" s="263"/>
      <c r="M1110" s="88"/>
      <c r="N1110" s="224"/>
      <c r="O1110" s="234"/>
      <c r="P1110" s="234"/>
      <c r="Q1110" s="235"/>
    </row>
    <row r="1111" spans="9:17" s="221" customFormat="1" ht="26.25" customHeight="1" thickBot="1">
      <c r="I1111" s="228"/>
      <c r="J1111" s="291"/>
      <c r="K1111" s="291"/>
      <c r="L1111" s="291"/>
      <c r="M1111" s="229" t="s">
        <v>46</v>
      </c>
      <c r="N1111" s="230">
        <f>N1101</f>
        <v>21731121.640000001</v>
      </c>
      <c r="O1111" s="230">
        <f t="shared" ref="O1111:Q1111" si="99">O1101</f>
        <v>395032535.48087585</v>
      </c>
      <c r="P1111" s="230">
        <f t="shared" si="99"/>
        <v>330206898.90072989</v>
      </c>
      <c r="Q1111" s="230">
        <f t="shared" si="99"/>
        <v>583212511.54530215</v>
      </c>
    </row>
    <row r="1112" spans="9:17" ht="32.4" thickBot="1">
      <c r="I1112" s="625" t="s">
        <v>467</v>
      </c>
      <c r="J1112" s="626"/>
      <c r="K1112" s="626"/>
      <c r="L1112" s="626"/>
      <c r="M1112" s="626"/>
      <c r="N1112" s="626"/>
      <c r="O1112" s="626"/>
      <c r="P1112" s="626"/>
      <c r="Q1112" s="627"/>
    </row>
    <row r="1113" spans="9:17" ht="21.75" customHeight="1">
      <c r="I1113" s="79"/>
      <c r="J1113" s="7"/>
      <c r="K1113" s="7"/>
      <c r="L1113" s="7"/>
      <c r="M1113" s="4" t="s">
        <v>42</v>
      </c>
      <c r="N1113" s="9">
        <f>N1172</f>
        <v>21731121.640000001</v>
      </c>
      <c r="O1113" s="9">
        <f t="shared" ref="O1113:Q1113" si="100">O1172</f>
        <v>55700000</v>
      </c>
      <c r="P1113" s="9">
        <f t="shared" si="100"/>
        <v>47429786</v>
      </c>
      <c r="Q1113" s="9">
        <f t="shared" si="100"/>
        <v>89700000</v>
      </c>
    </row>
    <row r="1114" spans="9:17" ht="21.75" customHeight="1" thickBot="1">
      <c r="I1114" s="80"/>
      <c r="J1114" s="6"/>
      <c r="K1114" s="6"/>
      <c r="L1114" s="6"/>
      <c r="M1114" s="5" t="s">
        <v>490</v>
      </c>
      <c r="N1114" s="10">
        <f>N1171</f>
        <v>0</v>
      </c>
      <c r="O1114" s="10">
        <f t="shared" ref="O1114:Q1114" si="101">O1171</f>
        <v>339332535.48087585</v>
      </c>
      <c r="P1114" s="10">
        <f t="shared" si="101"/>
        <v>282777112.90072989</v>
      </c>
      <c r="Q1114" s="10">
        <f t="shared" si="101"/>
        <v>493512511.54530221</v>
      </c>
    </row>
    <row r="1115" spans="9:17" ht="21.75" customHeight="1" thickBot="1">
      <c r="I1115" s="78"/>
      <c r="J1115" s="81"/>
      <c r="K1115" s="81"/>
      <c r="L1115" s="81"/>
      <c r="M1115" s="3" t="s">
        <v>46</v>
      </c>
      <c r="N1115" s="8">
        <f>N1113+N1114</f>
        <v>21731121.640000001</v>
      </c>
      <c r="O1115" s="8">
        <f t="shared" ref="O1115:Q1115" si="102">O1113+O1114</f>
        <v>395032535.48087585</v>
      </c>
      <c r="P1115" s="8">
        <f t="shared" si="102"/>
        <v>330206898.90072989</v>
      </c>
      <c r="Q1115" s="8">
        <f t="shared" si="102"/>
        <v>583212511.54530215</v>
      </c>
    </row>
    <row r="1116" spans="9:17" ht="34.799999999999997">
      <c r="I1116" s="588" t="s">
        <v>809</v>
      </c>
      <c r="J1116" s="589"/>
      <c r="K1116" s="589"/>
      <c r="L1116" s="589"/>
      <c r="M1116" s="589"/>
      <c r="N1116" s="589"/>
      <c r="O1116" s="589"/>
      <c r="P1116" s="589"/>
      <c r="Q1116" s="590"/>
    </row>
    <row r="1117" spans="9:17" ht="24.6">
      <c r="I1117" s="578" t="s">
        <v>0</v>
      </c>
      <c r="J1117" s="579"/>
      <c r="K1117" s="579"/>
      <c r="L1117" s="579"/>
      <c r="M1117" s="579"/>
      <c r="N1117" s="579"/>
      <c r="O1117" s="579"/>
      <c r="P1117" s="579"/>
      <c r="Q1117" s="580"/>
    </row>
    <row r="1118" spans="9:17" ht="25.5" customHeight="1">
      <c r="I1118" s="578" t="s">
        <v>902</v>
      </c>
      <c r="J1118" s="579"/>
      <c r="K1118" s="579"/>
      <c r="L1118" s="579"/>
      <c r="M1118" s="579"/>
      <c r="N1118" s="579"/>
      <c r="O1118" s="579"/>
      <c r="P1118" s="579"/>
      <c r="Q1118" s="580"/>
    </row>
    <row r="1119" spans="9:17" ht="25.2" thickBot="1">
      <c r="I1119" s="581" t="s">
        <v>454</v>
      </c>
      <c r="J1119" s="581"/>
      <c r="K1119" s="581"/>
      <c r="L1119" s="581"/>
      <c r="M1119" s="581"/>
      <c r="N1119" s="581"/>
      <c r="O1119" s="581"/>
      <c r="P1119" s="581"/>
      <c r="Q1119" s="581"/>
    </row>
    <row r="1120" spans="9:17" ht="22.8" thickBot="1">
      <c r="I1120" s="600" t="s">
        <v>666</v>
      </c>
      <c r="J1120" s="601"/>
      <c r="K1120" s="601"/>
      <c r="L1120" s="601"/>
      <c r="M1120" s="601"/>
      <c r="N1120" s="601"/>
      <c r="O1120" s="601"/>
      <c r="P1120" s="601"/>
      <c r="Q1120" s="602"/>
    </row>
    <row r="1121" spans="9:17" s="221" customFormat="1" ht="49.2" thickBot="1">
      <c r="I1121" s="92" t="s">
        <v>350</v>
      </c>
      <c r="J1121" s="92" t="s">
        <v>72</v>
      </c>
      <c r="K1121" s="92" t="s">
        <v>351</v>
      </c>
      <c r="L1121" s="92" t="s">
        <v>3</v>
      </c>
      <c r="M1121" s="231" t="s">
        <v>73</v>
      </c>
      <c r="N1121" s="404" t="s">
        <v>871</v>
      </c>
      <c r="O1121" s="404" t="s">
        <v>870</v>
      </c>
      <c r="P1121" s="404" t="s">
        <v>872</v>
      </c>
      <c r="Q1121" s="404" t="s">
        <v>903</v>
      </c>
    </row>
    <row r="1122" spans="9:17" s="221" customFormat="1" ht="16.2">
      <c r="I1122" s="272">
        <v>20000000</v>
      </c>
      <c r="J1122" s="273"/>
      <c r="K1122" s="273"/>
      <c r="L1122" s="273"/>
      <c r="M1122" s="274" t="s">
        <v>39</v>
      </c>
      <c r="N1122" s="275"/>
      <c r="O1122" s="275"/>
      <c r="P1122" s="275"/>
      <c r="Q1122" s="275"/>
    </row>
    <row r="1123" spans="9:17" s="221" customFormat="1" ht="16.2">
      <c r="I1123" s="248">
        <v>21000000</v>
      </c>
      <c r="J1123" s="249"/>
      <c r="K1123" s="249"/>
      <c r="L1123" s="249"/>
      <c r="M1123" s="250" t="s">
        <v>42</v>
      </c>
      <c r="N1123" s="251"/>
      <c r="O1123" s="251"/>
      <c r="P1123" s="251"/>
      <c r="Q1123" s="251"/>
    </row>
    <row r="1124" spans="9:17" s="221" customFormat="1" ht="16.2">
      <c r="I1124" s="248">
        <v>21010300</v>
      </c>
      <c r="J1124" s="249"/>
      <c r="K1124" s="249"/>
      <c r="L1124" s="249"/>
      <c r="M1124" s="250" t="s">
        <v>667</v>
      </c>
      <c r="N1124" s="251"/>
      <c r="O1124" s="251"/>
      <c r="P1124" s="251"/>
      <c r="Q1124" s="251"/>
    </row>
    <row r="1125" spans="9:17" s="221" customFormat="1" ht="15.6">
      <c r="I1125" s="252">
        <v>21010302</v>
      </c>
      <c r="J1125" s="277" t="s">
        <v>15</v>
      </c>
      <c r="K1125" s="254"/>
      <c r="L1125" s="218">
        <v>31923000</v>
      </c>
      <c r="M1125" s="88" t="s">
        <v>668</v>
      </c>
      <c r="N1125" s="234"/>
      <c r="O1125" s="235">
        <v>55003483.688999943</v>
      </c>
      <c r="P1125" s="234">
        <v>45836236.407499947</v>
      </c>
      <c r="Q1125" s="235">
        <v>56653588.199669942</v>
      </c>
    </row>
    <row r="1126" spans="9:17" s="221" customFormat="1" ht="15.6">
      <c r="I1126" s="252">
        <v>21010303</v>
      </c>
      <c r="J1126" s="277" t="s">
        <v>15</v>
      </c>
      <c r="K1126" s="254"/>
      <c r="L1126" s="218">
        <v>31923000</v>
      </c>
      <c r="M1126" s="88" t="s">
        <v>669</v>
      </c>
      <c r="N1126" s="234"/>
      <c r="O1126" s="235">
        <v>179796159.65849999</v>
      </c>
      <c r="P1126" s="234">
        <v>149830133.04874998</v>
      </c>
      <c r="Q1126" s="235">
        <v>185190044.44825497</v>
      </c>
    </row>
    <row r="1127" spans="9:17" s="221" customFormat="1" ht="31.2">
      <c r="I1127" s="252">
        <v>21010304</v>
      </c>
      <c r="J1127" s="277" t="s">
        <v>15</v>
      </c>
      <c r="K1127" s="254"/>
      <c r="L1127" s="218">
        <v>31923000</v>
      </c>
      <c r="M1127" s="88" t="s">
        <v>821</v>
      </c>
      <c r="N1127" s="234"/>
      <c r="O1127" s="235">
        <v>57120000</v>
      </c>
      <c r="P1127" s="234">
        <v>47600000</v>
      </c>
      <c r="Q1127" s="235">
        <v>58833600</v>
      </c>
    </row>
    <row r="1128" spans="9:17" s="221" customFormat="1" ht="15.6">
      <c r="I1128" s="252"/>
      <c r="J1128" s="277"/>
      <c r="K1128" s="254"/>
      <c r="L1128" s="218"/>
      <c r="M1128" s="88"/>
      <c r="N1128" s="234"/>
      <c r="O1128" s="366"/>
      <c r="P1128" s="234">
        <v>0</v>
      </c>
      <c r="Q1128" s="366">
        <v>144000000</v>
      </c>
    </row>
    <row r="1129" spans="9:17" s="221" customFormat="1" ht="32.4">
      <c r="I1129" s="248">
        <v>21020300</v>
      </c>
      <c r="J1129" s="249"/>
      <c r="K1129" s="249"/>
      <c r="L1129" s="249"/>
      <c r="M1129" s="250" t="s">
        <v>516</v>
      </c>
      <c r="N1129" s="251"/>
      <c r="O1129" s="251"/>
      <c r="P1129" s="251"/>
      <c r="Q1129" s="251"/>
    </row>
    <row r="1130" spans="9:17" s="221" customFormat="1" ht="15.6">
      <c r="I1130" s="252">
        <v>21020312</v>
      </c>
      <c r="J1130" s="277" t="s">
        <v>15</v>
      </c>
      <c r="K1130" s="254"/>
      <c r="L1130" s="223"/>
      <c r="M1130" s="88" t="s">
        <v>520</v>
      </c>
      <c r="N1130" s="234"/>
      <c r="O1130" s="235"/>
      <c r="P1130" s="234">
        <v>0</v>
      </c>
      <c r="Q1130" s="235">
        <v>0</v>
      </c>
    </row>
    <row r="1131" spans="9:17" s="221" customFormat="1" ht="15.6">
      <c r="I1131" s="252">
        <v>21020320</v>
      </c>
      <c r="J1131" s="277" t="s">
        <v>15</v>
      </c>
      <c r="K1131" s="254"/>
      <c r="L1131" s="223"/>
      <c r="M1131" s="88" t="s">
        <v>671</v>
      </c>
      <c r="N1131" s="234"/>
      <c r="O1131" s="235">
        <v>2003220.7271999998</v>
      </c>
      <c r="P1131" s="234">
        <v>1669350.6059999999</v>
      </c>
      <c r="Q1131" s="235">
        <v>2063317.3490159998</v>
      </c>
    </row>
    <row r="1132" spans="9:17" s="221" customFormat="1" ht="15.6">
      <c r="I1132" s="252">
        <v>21020327</v>
      </c>
      <c r="J1132" s="277" t="s">
        <v>15</v>
      </c>
      <c r="K1132" s="254"/>
      <c r="L1132" s="218">
        <v>31923000</v>
      </c>
      <c r="M1132" s="88" t="s">
        <v>672</v>
      </c>
      <c r="N1132" s="234"/>
      <c r="O1132" s="235">
        <v>1302840</v>
      </c>
      <c r="P1132" s="234">
        <v>1085700</v>
      </c>
      <c r="Q1132" s="235">
        <v>1341925.2</v>
      </c>
    </row>
    <row r="1133" spans="9:17" s="221" customFormat="1" ht="15.6">
      <c r="I1133" s="304">
        <v>21020116</v>
      </c>
      <c r="J1133" s="277" t="s">
        <v>15</v>
      </c>
      <c r="K1133" s="254"/>
      <c r="L1133" s="320"/>
      <c r="M1133" s="299" t="s">
        <v>673</v>
      </c>
      <c r="N1133" s="234"/>
      <c r="O1133" s="235">
        <v>4786459.3622999936</v>
      </c>
      <c r="P1133" s="234">
        <v>3988716.1352499947</v>
      </c>
      <c r="Q1133" s="235">
        <v>4930053.1431689933</v>
      </c>
    </row>
    <row r="1134" spans="9:17" s="221" customFormat="1" ht="15.6">
      <c r="I1134" s="304">
        <v>21020126</v>
      </c>
      <c r="J1134" s="277" t="s">
        <v>15</v>
      </c>
      <c r="K1134" s="254"/>
      <c r="L1134" s="320"/>
      <c r="M1134" s="299" t="s">
        <v>674</v>
      </c>
      <c r="N1134" s="234"/>
      <c r="O1134" s="235">
        <v>0</v>
      </c>
      <c r="P1134" s="234">
        <v>0</v>
      </c>
      <c r="Q1134" s="235">
        <v>0</v>
      </c>
    </row>
    <row r="1135" spans="9:17" s="221" customFormat="1" ht="15.6">
      <c r="I1135" s="252">
        <v>21020328</v>
      </c>
      <c r="J1135" s="277" t="s">
        <v>15</v>
      </c>
      <c r="K1135" s="254"/>
      <c r="L1135" s="218">
        <v>31923000</v>
      </c>
      <c r="M1135" s="88" t="s">
        <v>675</v>
      </c>
      <c r="N1135" s="234"/>
      <c r="O1135" s="235">
        <v>2398445.9268000033</v>
      </c>
      <c r="P1135" s="234">
        <v>1998704.9390000028</v>
      </c>
      <c r="Q1135" s="235">
        <v>2470399.3046040032</v>
      </c>
    </row>
    <row r="1136" spans="9:17" s="221" customFormat="1" ht="16.2">
      <c r="I1136" s="248">
        <v>21020400</v>
      </c>
      <c r="J1136" s="249"/>
      <c r="K1136" s="249"/>
      <c r="L1136" s="249"/>
      <c r="M1136" s="250" t="s">
        <v>532</v>
      </c>
      <c r="N1136" s="251"/>
      <c r="O1136" s="251"/>
      <c r="P1136" s="251"/>
      <c r="Q1136" s="251"/>
    </row>
    <row r="1137" spans="9:17" s="221" customFormat="1" ht="15.6">
      <c r="I1137" s="252">
        <v>21020412</v>
      </c>
      <c r="J1137" s="277" t="s">
        <v>15</v>
      </c>
      <c r="K1137" s="254"/>
      <c r="L1137" s="223"/>
      <c r="M1137" s="88" t="s">
        <v>520</v>
      </c>
      <c r="N1137" s="234"/>
      <c r="O1137" s="235"/>
      <c r="P1137" s="234">
        <v>0</v>
      </c>
      <c r="Q1137" s="235">
        <v>0</v>
      </c>
    </row>
    <row r="1138" spans="9:17" s="221" customFormat="1" ht="15.6">
      <c r="I1138" s="252">
        <v>21020420</v>
      </c>
      <c r="J1138" s="277" t="s">
        <v>15</v>
      </c>
      <c r="K1138" s="254"/>
      <c r="L1138" s="218">
        <v>31923000</v>
      </c>
      <c r="M1138" s="88" t="s">
        <v>671</v>
      </c>
      <c r="N1138" s="234"/>
      <c r="O1138" s="235">
        <v>9856662.0768000018</v>
      </c>
      <c r="P1138" s="234">
        <v>8213885.0640000021</v>
      </c>
      <c r="Q1138" s="235">
        <v>10152361.939104002</v>
      </c>
    </row>
    <row r="1139" spans="9:17" s="221" customFormat="1" ht="15.6">
      <c r="I1139" s="252">
        <v>21020427</v>
      </c>
      <c r="J1139" s="277" t="s">
        <v>15</v>
      </c>
      <c r="K1139" s="254"/>
      <c r="L1139" s="218">
        <v>31923000</v>
      </c>
      <c r="M1139" s="88" t="s">
        <v>672</v>
      </c>
      <c r="N1139" s="234"/>
      <c r="O1139" s="235">
        <v>9185022</v>
      </c>
      <c r="P1139" s="234">
        <v>7654185</v>
      </c>
      <c r="Q1139" s="235">
        <v>9460572.6600000001</v>
      </c>
    </row>
    <row r="1140" spans="9:17" s="221" customFormat="1" ht="15.6">
      <c r="I1140" s="252">
        <v>21020428</v>
      </c>
      <c r="J1140" s="277" t="s">
        <v>15</v>
      </c>
      <c r="K1140" s="254"/>
      <c r="L1140" s="218">
        <v>31923000</v>
      </c>
      <c r="M1140" s="88" t="s">
        <v>676</v>
      </c>
      <c r="N1140" s="234"/>
      <c r="O1140" s="235">
        <v>1992532.0107000005</v>
      </c>
      <c r="P1140" s="234">
        <v>1660443.3422500005</v>
      </c>
      <c r="Q1140" s="235">
        <v>2052307.9710210005</v>
      </c>
    </row>
    <row r="1141" spans="9:17" s="221" customFormat="1" ht="15.6">
      <c r="I1141" s="252">
        <v>21020116</v>
      </c>
      <c r="J1141" s="277"/>
      <c r="K1141" s="254"/>
      <c r="L1141" s="218"/>
      <c r="M1141" s="88" t="s">
        <v>673</v>
      </c>
      <c r="N1141" s="234"/>
      <c r="O1141" s="235">
        <v>15475867.453199992</v>
      </c>
      <c r="P1141" s="234">
        <v>12896556.210999994</v>
      </c>
      <c r="Q1141" s="235">
        <v>15940143.476795992</v>
      </c>
    </row>
    <row r="1142" spans="9:17" s="221" customFormat="1" ht="16.2">
      <c r="I1142" s="248">
        <v>21020500</v>
      </c>
      <c r="J1142" s="249"/>
      <c r="K1142" s="249"/>
      <c r="L1142" s="249"/>
      <c r="M1142" s="250" t="s">
        <v>533</v>
      </c>
      <c r="N1142" s="251"/>
      <c r="O1142" s="251"/>
      <c r="P1142" s="251"/>
      <c r="Q1142" s="251"/>
    </row>
    <row r="1143" spans="9:17" s="221" customFormat="1" ht="15.6">
      <c r="I1143" s="309">
        <v>21020512</v>
      </c>
      <c r="J1143" s="277" t="s">
        <v>15</v>
      </c>
      <c r="K1143" s="260"/>
      <c r="L1143" s="223"/>
      <c r="M1143" s="88" t="s">
        <v>520</v>
      </c>
      <c r="N1143" s="234"/>
      <c r="O1143" s="235">
        <v>12591.948599999998</v>
      </c>
      <c r="P1143" s="234">
        <v>10493.290499999997</v>
      </c>
      <c r="Q1143" s="235">
        <v>12969.707057999998</v>
      </c>
    </row>
    <row r="1144" spans="9:17" s="221" customFormat="1" ht="15.6">
      <c r="I1144" s="309">
        <v>21020520</v>
      </c>
      <c r="J1144" s="277" t="s">
        <v>15</v>
      </c>
      <c r="K1144" s="260"/>
      <c r="L1144" s="218">
        <v>31923000</v>
      </c>
      <c r="M1144" s="88" t="s">
        <v>671</v>
      </c>
      <c r="N1144" s="234"/>
      <c r="O1144" s="235">
        <v>63619.848600000005</v>
      </c>
      <c r="P1144" s="234">
        <v>53016.540500000003</v>
      </c>
      <c r="Q1144" s="235">
        <v>65528.444058000008</v>
      </c>
    </row>
    <row r="1145" spans="9:17" s="221" customFormat="1" ht="15.6">
      <c r="I1145" s="309">
        <v>21020527</v>
      </c>
      <c r="J1145" s="277" t="s">
        <v>15</v>
      </c>
      <c r="K1145" s="260"/>
      <c r="L1145" s="218">
        <v>31923000</v>
      </c>
      <c r="M1145" s="88" t="s">
        <v>672</v>
      </c>
      <c r="N1145" s="234"/>
      <c r="O1145" s="235">
        <v>211711.5</v>
      </c>
      <c r="P1145" s="234">
        <v>176426.25</v>
      </c>
      <c r="Q1145" s="235">
        <v>218062.845</v>
      </c>
    </row>
    <row r="1146" spans="9:17" s="233" customFormat="1" ht="16.2">
      <c r="I1146" s="309">
        <v>21020528</v>
      </c>
      <c r="J1146" s="277" t="s">
        <v>15</v>
      </c>
      <c r="K1146" s="260"/>
      <c r="L1146" s="223"/>
      <c r="M1146" s="88" t="s">
        <v>676</v>
      </c>
      <c r="N1146" s="234"/>
      <c r="O1146" s="235">
        <v>123919.27917599995</v>
      </c>
      <c r="P1146" s="234">
        <v>103266.06597999996</v>
      </c>
      <c r="Q1146" s="235">
        <v>127636.85755127996</v>
      </c>
    </row>
    <row r="1147" spans="9:17" s="221" customFormat="1" ht="16.2">
      <c r="I1147" s="257">
        <v>21020600</v>
      </c>
      <c r="J1147" s="258"/>
      <c r="K1147" s="258"/>
      <c r="L1147" s="258"/>
      <c r="M1147" s="267" t="s">
        <v>677</v>
      </c>
      <c r="N1147" s="251">
        <f>SUM(N1148)</f>
        <v>0</v>
      </c>
      <c r="O1147" s="251">
        <f>SUM(O1148)</f>
        <v>0</v>
      </c>
      <c r="P1147" s="251">
        <v>0</v>
      </c>
      <c r="Q1147" s="251">
        <v>0</v>
      </c>
    </row>
    <row r="1148" spans="9:17" s="221" customFormat="1" ht="15.6">
      <c r="I1148" s="309">
        <v>21020605</v>
      </c>
      <c r="J1148" s="277" t="s">
        <v>15</v>
      </c>
      <c r="K1148" s="260"/>
      <c r="L1148" s="223"/>
      <c r="M1148" s="88" t="s">
        <v>678</v>
      </c>
      <c r="N1148" s="234"/>
      <c r="O1148" s="235"/>
      <c r="P1148" s="234">
        <v>0</v>
      </c>
      <c r="Q1148" s="235">
        <v>0</v>
      </c>
    </row>
    <row r="1149" spans="9:17" s="221" customFormat="1" ht="16.2">
      <c r="I1149" s="94">
        <v>22020000</v>
      </c>
      <c r="J1149" s="263"/>
      <c r="K1149" s="263"/>
      <c r="L1149" s="263"/>
      <c r="M1149" s="266" t="s">
        <v>490</v>
      </c>
      <c r="N1149" s="251"/>
      <c r="O1149" s="251"/>
      <c r="P1149" s="251"/>
      <c r="Q1149" s="251"/>
    </row>
    <row r="1150" spans="9:17" s="221" customFormat="1" ht="16.2">
      <c r="I1150" s="94">
        <v>22020100</v>
      </c>
      <c r="J1150" s="263"/>
      <c r="K1150" s="263"/>
      <c r="L1150" s="263"/>
      <c r="M1150" s="266" t="s">
        <v>547</v>
      </c>
      <c r="N1150" s="234"/>
      <c r="O1150" s="235"/>
      <c r="P1150" s="234"/>
      <c r="Q1150" s="235"/>
    </row>
    <row r="1151" spans="9:17" s="221" customFormat="1" ht="15.6">
      <c r="I1151" s="295">
        <v>22020101</v>
      </c>
      <c r="J1151" s="277" t="s">
        <v>15</v>
      </c>
      <c r="K1151" s="295"/>
      <c r="L1151" s="218">
        <v>31923000</v>
      </c>
      <c r="M1151" s="296" t="s">
        <v>548</v>
      </c>
      <c r="N1151" s="234"/>
      <c r="O1151" s="235"/>
      <c r="P1151" s="234"/>
      <c r="Q1151" s="235"/>
    </row>
    <row r="1152" spans="9:17" s="221" customFormat="1" ht="15.6">
      <c r="I1152" s="295">
        <v>22020102</v>
      </c>
      <c r="J1152" s="277" t="s">
        <v>15</v>
      </c>
      <c r="K1152" s="295"/>
      <c r="L1152" s="295"/>
      <c r="M1152" s="296" t="s">
        <v>492</v>
      </c>
      <c r="N1152" s="234">
        <v>125200</v>
      </c>
      <c r="O1152" s="235">
        <v>200000</v>
      </c>
      <c r="P1152" s="234"/>
      <c r="Q1152" s="235">
        <v>200000</v>
      </c>
    </row>
    <row r="1153" spans="9:17" s="221" customFormat="1" ht="15.6">
      <c r="I1153" s="295">
        <v>22020103</v>
      </c>
      <c r="J1153" s="277" t="s">
        <v>15</v>
      </c>
      <c r="K1153" s="295"/>
      <c r="L1153" s="295"/>
      <c r="M1153" s="296" t="s">
        <v>549</v>
      </c>
      <c r="N1153" s="234"/>
      <c r="O1153" s="235"/>
      <c r="P1153" s="234"/>
      <c r="Q1153" s="235"/>
    </row>
    <row r="1154" spans="9:17" s="221" customFormat="1" ht="15.6">
      <c r="I1154" s="295">
        <v>22020104</v>
      </c>
      <c r="J1154" s="277" t="s">
        <v>15</v>
      </c>
      <c r="K1154" s="295"/>
      <c r="L1154" s="295"/>
      <c r="M1154" s="296" t="s">
        <v>493</v>
      </c>
      <c r="N1154" s="234"/>
      <c r="O1154" s="235"/>
      <c r="P1154" s="234"/>
      <c r="Q1154" s="235"/>
    </row>
    <row r="1155" spans="9:17" s="221" customFormat="1" ht="16.2">
      <c r="I1155" s="94">
        <v>22020300</v>
      </c>
      <c r="J1155" s="263"/>
      <c r="K1155" s="263"/>
      <c r="L1155" s="263"/>
      <c r="M1155" s="266" t="s">
        <v>536</v>
      </c>
      <c r="N1155" s="234"/>
      <c r="O1155" s="235"/>
      <c r="P1155" s="234"/>
      <c r="Q1155" s="235"/>
    </row>
    <row r="1156" spans="9:17" s="221" customFormat="1" ht="15.6">
      <c r="I1156" s="222">
        <v>22020307</v>
      </c>
      <c r="J1156" s="277" t="s">
        <v>15</v>
      </c>
      <c r="K1156" s="223"/>
      <c r="L1156" s="218">
        <v>31923000</v>
      </c>
      <c r="M1156" s="262" t="s">
        <v>679</v>
      </c>
      <c r="N1156" s="234">
        <v>16494421.640000001</v>
      </c>
      <c r="O1156" s="235">
        <v>26000000</v>
      </c>
      <c r="P1156" s="234">
        <v>43877244</v>
      </c>
      <c r="Q1156" s="235">
        <v>50000000</v>
      </c>
    </row>
    <row r="1157" spans="9:17" s="221" customFormat="1" ht="32.4">
      <c r="I1157" s="222">
        <v>22020313</v>
      </c>
      <c r="J1157" s="277" t="s">
        <v>15</v>
      </c>
      <c r="K1157" s="223"/>
      <c r="L1157" s="532">
        <v>31923000</v>
      </c>
      <c r="M1157" s="264" t="s">
        <v>680</v>
      </c>
      <c r="N1157" s="251">
        <v>196000</v>
      </c>
      <c r="O1157" s="265">
        <v>4000000</v>
      </c>
      <c r="P1157" s="251"/>
      <c r="Q1157" s="265">
        <v>4000000</v>
      </c>
    </row>
    <row r="1158" spans="9:17" s="221" customFormat="1" ht="15.6">
      <c r="I1158" s="222"/>
      <c r="J1158" s="277" t="s">
        <v>15</v>
      </c>
      <c r="K1158" s="223"/>
      <c r="L1158" s="223"/>
      <c r="M1158" s="262" t="s">
        <v>629</v>
      </c>
      <c r="N1158" s="234"/>
      <c r="O1158" s="235"/>
      <c r="P1158" s="234"/>
      <c r="Q1158" s="235"/>
    </row>
    <row r="1159" spans="9:17" s="221" customFormat="1" ht="15.6">
      <c r="I1159" s="222"/>
      <c r="J1159" s="277" t="s">
        <v>15</v>
      </c>
      <c r="K1159" s="223"/>
      <c r="L1159" s="218">
        <v>31923000</v>
      </c>
      <c r="M1159" s="262" t="s">
        <v>681</v>
      </c>
      <c r="N1159" s="234"/>
      <c r="O1159" s="235"/>
      <c r="P1159" s="234"/>
      <c r="Q1159" s="235"/>
    </row>
    <row r="1160" spans="9:17" s="221" customFormat="1" ht="32.4">
      <c r="I1160" s="94">
        <v>22020700</v>
      </c>
      <c r="J1160" s="263"/>
      <c r="K1160" s="263"/>
      <c r="L1160" s="263"/>
      <c r="M1160" s="266" t="s">
        <v>558</v>
      </c>
      <c r="N1160" s="234"/>
      <c r="O1160" s="235"/>
      <c r="P1160" s="234"/>
      <c r="Q1160" s="235"/>
    </row>
    <row r="1161" spans="9:17" s="221" customFormat="1" ht="15.6">
      <c r="I1161" s="222">
        <v>22020708</v>
      </c>
      <c r="J1161" s="277" t="s">
        <v>15</v>
      </c>
      <c r="K1161" s="223"/>
      <c r="L1161" s="218">
        <v>31923000</v>
      </c>
      <c r="M1161" s="88" t="s">
        <v>682</v>
      </c>
      <c r="N1161" s="234"/>
      <c r="O1161" s="235">
        <v>4000000</v>
      </c>
      <c r="P1161" s="234"/>
      <c r="Q1161" s="235">
        <v>4000000</v>
      </c>
    </row>
    <row r="1162" spans="9:17" s="221" customFormat="1" ht="15.6">
      <c r="I1162" s="222">
        <v>22020711</v>
      </c>
      <c r="J1162" s="277" t="s">
        <v>15</v>
      </c>
      <c r="K1162" s="223"/>
      <c r="L1162" s="218">
        <v>31923000</v>
      </c>
      <c r="M1162" s="88" t="s">
        <v>683</v>
      </c>
      <c r="N1162" s="234"/>
      <c r="O1162" s="235"/>
      <c r="P1162" s="234"/>
      <c r="Q1162" s="235"/>
    </row>
    <row r="1163" spans="9:17" s="221" customFormat="1" ht="16.2">
      <c r="I1163" s="94">
        <v>22020800</v>
      </c>
      <c r="J1163" s="263"/>
      <c r="K1163" s="263"/>
      <c r="L1163" s="263"/>
      <c r="M1163" s="267" t="s">
        <v>684</v>
      </c>
      <c r="N1163" s="251"/>
      <c r="O1163" s="265"/>
      <c r="P1163" s="251"/>
      <c r="Q1163" s="265"/>
    </row>
    <row r="1164" spans="9:17" s="221" customFormat="1" ht="15.6">
      <c r="I1164" s="222">
        <v>22020801</v>
      </c>
      <c r="J1164" s="277" t="s">
        <v>15</v>
      </c>
      <c r="K1164" s="223"/>
      <c r="L1164" s="218">
        <v>31923000</v>
      </c>
      <c r="M1164" s="88" t="s">
        <v>685</v>
      </c>
      <c r="N1164" s="234">
        <v>80000</v>
      </c>
      <c r="O1164" s="235">
        <v>5000000</v>
      </c>
      <c r="P1164" s="234"/>
      <c r="Q1164" s="235">
        <v>5000000</v>
      </c>
    </row>
    <row r="1165" spans="9:17" s="221" customFormat="1" ht="15.6">
      <c r="I1165" s="222">
        <v>22020803</v>
      </c>
      <c r="J1165" s="277" t="s">
        <v>15</v>
      </c>
      <c r="K1165" s="223"/>
      <c r="L1165" s="218">
        <v>31923000</v>
      </c>
      <c r="M1165" s="88" t="s">
        <v>686</v>
      </c>
      <c r="N1165" s="234">
        <v>335500</v>
      </c>
      <c r="O1165" s="235">
        <v>3000000</v>
      </c>
      <c r="P1165" s="234"/>
      <c r="Q1165" s="235">
        <v>3000000</v>
      </c>
    </row>
    <row r="1166" spans="9:17" s="221" customFormat="1" ht="32.4">
      <c r="I1166" s="94">
        <v>22021000</v>
      </c>
      <c r="J1166" s="263"/>
      <c r="K1166" s="263"/>
      <c r="L1166" s="263"/>
      <c r="M1166" s="266" t="s">
        <v>504</v>
      </c>
      <c r="N1166" s="234"/>
      <c r="O1166" s="235"/>
      <c r="P1166" s="234"/>
      <c r="Q1166" s="235"/>
    </row>
    <row r="1167" spans="9:17" s="221" customFormat="1" ht="31.2">
      <c r="I1167" s="222">
        <v>22021017</v>
      </c>
      <c r="J1167" s="277" t="s">
        <v>15</v>
      </c>
      <c r="K1167" s="223"/>
      <c r="L1167" s="218">
        <v>31923000</v>
      </c>
      <c r="M1167" s="88" t="s">
        <v>687</v>
      </c>
      <c r="N1167" s="234"/>
      <c r="O1167" s="235"/>
      <c r="P1167" s="234"/>
      <c r="Q1167" s="235"/>
    </row>
    <row r="1168" spans="9:17" s="221" customFormat="1" ht="15.6">
      <c r="I1168" s="295">
        <v>22021004</v>
      </c>
      <c r="J1168" s="277" t="s">
        <v>15</v>
      </c>
      <c r="K1168" s="223"/>
      <c r="L1168" s="218">
        <v>31923000</v>
      </c>
      <c r="M1168" s="299" t="s">
        <v>647</v>
      </c>
      <c r="N1168" s="234">
        <v>4500000</v>
      </c>
      <c r="O1168" s="235">
        <v>8500000</v>
      </c>
      <c r="P1168" s="234"/>
      <c r="Q1168" s="235">
        <v>8500000</v>
      </c>
    </row>
    <row r="1169" spans="9:18" s="221" customFormat="1" ht="16.2">
      <c r="I1169" s="94">
        <v>22040100</v>
      </c>
      <c r="J1169" s="263"/>
      <c r="K1169" s="263"/>
      <c r="L1169" s="263"/>
      <c r="M1169" s="266" t="s">
        <v>508</v>
      </c>
      <c r="N1169" s="234"/>
      <c r="O1169" s="235"/>
      <c r="P1169" s="234"/>
      <c r="Q1169" s="235"/>
    </row>
    <row r="1170" spans="9:18" s="221" customFormat="1" ht="32.4">
      <c r="I1170" s="94">
        <v>22040109</v>
      </c>
      <c r="J1170" s="539" t="s">
        <v>15</v>
      </c>
      <c r="K1170" s="263"/>
      <c r="L1170" s="263"/>
      <c r="M1170" s="267" t="s">
        <v>688</v>
      </c>
      <c r="N1170" s="251"/>
      <c r="O1170" s="265">
        <v>5000000</v>
      </c>
      <c r="P1170" s="251">
        <v>3552542</v>
      </c>
      <c r="Q1170" s="265">
        <v>15000000</v>
      </c>
      <c r="R1170" s="233"/>
    </row>
    <row r="1171" spans="9:18" s="221" customFormat="1" ht="16.2">
      <c r="I1171" s="94"/>
      <c r="J1171" s="263"/>
      <c r="K1171" s="263"/>
      <c r="L1171" s="263"/>
      <c r="M1171" s="267" t="s">
        <v>42</v>
      </c>
      <c r="N1171" s="251">
        <f>SUM(N1125:N1148)</f>
        <v>0</v>
      </c>
      <c r="O1171" s="251">
        <f t="shared" ref="O1171:Q1171" si="103">SUM(O1125:O1148)</f>
        <v>339332535.48087585</v>
      </c>
      <c r="P1171" s="251">
        <f t="shared" si="103"/>
        <v>282777112.90072989</v>
      </c>
      <c r="Q1171" s="251">
        <f t="shared" si="103"/>
        <v>493512511.54530221</v>
      </c>
    </row>
    <row r="1172" spans="9:18" s="221" customFormat="1" ht="16.8" thickBot="1">
      <c r="I1172" s="93"/>
      <c r="J1172" s="241"/>
      <c r="K1172" s="241"/>
      <c r="L1172" s="241"/>
      <c r="M1172" s="242" t="s">
        <v>490</v>
      </c>
      <c r="N1172" s="268">
        <f>SUM(N1151:N1170)</f>
        <v>21731121.640000001</v>
      </c>
      <c r="O1172" s="268">
        <f t="shared" ref="O1172:Q1172" si="104">SUM(O1151:O1170)</f>
        <v>55700000</v>
      </c>
      <c r="P1172" s="268">
        <f t="shared" si="104"/>
        <v>47429786</v>
      </c>
      <c r="Q1172" s="268">
        <f t="shared" si="104"/>
        <v>89700000</v>
      </c>
    </row>
    <row r="1173" spans="9:18" s="221" customFormat="1" ht="16.8" thickBot="1">
      <c r="I1173" s="228"/>
      <c r="J1173" s="291"/>
      <c r="K1173" s="291"/>
      <c r="L1173" s="291"/>
      <c r="M1173" s="301" t="s">
        <v>46</v>
      </c>
      <c r="N1173" s="271">
        <f>N1171+N1172</f>
        <v>21731121.640000001</v>
      </c>
      <c r="O1173" s="271">
        <f t="shared" ref="O1173:Q1173" si="105">O1171+O1172</f>
        <v>395032535.48087585</v>
      </c>
      <c r="P1173" s="271">
        <f t="shared" si="105"/>
        <v>330206898.90072989</v>
      </c>
      <c r="Q1173" s="271">
        <f t="shared" si="105"/>
        <v>583212511.54530215</v>
      </c>
    </row>
    <row r="1174" spans="9:18" ht="34.799999999999997">
      <c r="I1174" s="588" t="s">
        <v>809</v>
      </c>
      <c r="J1174" s="589"/>
      <c r="K1174" s="589"/>
      <c r="L1174" s="589"/>
      <c r="M1174" s="589"/>
      <c r="N1174" s="589"/>
      <c r="O1174" s="589"/>
      <c r="P1174" s="589"/>
      <c r="Q1174" s="590"/>
    </row>
    <row r="1175" spans="9:18" ht="24.6">
      <c r="I1175" s="578" t="s">
        <v>0</v>
      </c>
      <c r="J1175" s="579"/>
      <c r="K1175" s="579"/>
      <c r="L1175" s="579"/>
      <c r="M1175" s="579"/>
      <c r="N1175" s="579"/>
      <c r="O1175" s="579"/>
      <c r="P1175" s="579"/>
      <c r="Q1175" s="580"/>
    </row>
    <row r="1176" spans="9:18" ht="25.5" customHeight="1">
      <c r="I1176" s="578" t="s">
        <v>902</v>
      </c>
      <c r="J1176" s="579"/>
      <c r="K1176" s="579"/>
      <c r="L1176" s="579"/>
      <c r="M1176" s="579"/>
      <c r="N1176" s="579"/>
      <c r="O1176" s="579"/>
      <c r="P1176" s="579"/>
      <c r="Q1176" s="580"/>
    </row>
    <row r="1177" spans="9:18" ht="25.2" thickBot="1">
      <c r="I1177" s="581" t="s">
        <v>560</v>
      </c>
      <c r="J1177" s="581"/>
      <c r="K1177" s="581"/>
      <c r="L1177" s="581"/>
      <c r="M1177" s="581"/>
      <c r="N1177" s="581"/>
      <c r="O1177" s="581"/>
      <c r="P1177" s="581"/>
      <c r="Q1177" s="581"/>
    </row>
    <row r="1178" spans="9:18" ht="22.8" thickBot="1">
      <c r="I1178" s="591" t="s">
        <v>689</v>
      </c>
      <c r="J1178" s="592"/>
      <c r="K1178" s="592"/>
      <c r="L1178" s="592"/>
      <c r="M1178" s="592"/>
      <c r="N1178" s="592"/>
      <c r="O1178" s="592"/>
      <c r="P1178" s="592"/>
      <c r="Q1178" s="593"/>
    </row>
    <row r="1179" spans="9:18" s="221" customFormat="1" ht="49.2" thickBot="1">
      <c r="I1179" s="92" t="s">
        <v>690</v>
      </c>
      <c r="J1179" s="92" t="s">
        <v>72</v>
      </c>
      <c r="K1179" s="92" t="s">
        <v>351</v>
      </c>
      <c r="L1179" s="92" t="s">
        <v>3</v>
      </c>
      <c r="M1179" s="231" t="s">
        <v>73</v>
      </c>
      <c r="N1179" s="404" t="s">
        <v>871</v>
      </c>
      <c r="O1179" s="404" t="s">
        <v>870</v>
      </c>
      <c r="P1179" s="404" t="s">
        <v>872</v>
      </c>
      <c r="Q1179" s="404" t="s">
        <v>903</v>
      </c>
    </row>
    <row r="1180" spans="9:18" s="221" customFormat="1" ht="21.75" customHeight="1">
      <c r="I1180" s="324" t="s">
        <v>691</v>
      </c>
      <c r="J1180" s="277" t="s">
        <v>15</v>
      </c>
      <c r="K1180" s="314"/>
      <c r="L1180" s="314"/>
      <c r="M1180" s="219" t="s">
        <v>692</v>
      </c>
      <c r="N1180" s="220">
        <f>N1251</f>
        <v>27457800</v>
      </c>
      <c r="O1180" s="220">
        <f>O1251</f>
        <v>88833883.214320004</v>
      </c>
      <c r="P1180" s="220">
        <f>P1251</f>
        <v>17694902.678600006</v>
      </c>
      <c r="Q1180" s="220">
        <f>Q1251</f>
        <v>94469199.710749596</v>
      </c>
    </row>
    <row r="1181" spans="9:18" s="221" customFormat="1" ht="21.75" customHeight="1">
      <c r="I1181" s="325">
        <v>21500100102</v>
      </c>
      <c r="J1181" s="277" t="s">
        <v>15</v>
      </c>
      <c r="K1181" s="263"/>
      <c r="L1181" s="263"/>
      <c r="M1181" s="88" t="s">
        <v>693</v>
      </c>
      <c r="N1181" s="224">
        <f>N1303</f>
        <v>0</v>
      </c>
      <c r="O1181" s="224">
        <f>O1303</f>
        <v>14948634.877619999</v>
      </c>
      <c r="P1181" s="224">
        <f>P1303</f>
        <v>8207195.7313500009</v>
      </c>
      <c r="Q1181" s="224">
        <f>Q1303</f>
        <v>22924093.923948605</v>
      </c>
    </row>
    <row r="1182" spans="9:18" s="221" customFormat="1" ht="21.75" customHeight="1">
      <c r="I1182" s="325">
        <v>21500100103</v>
      </c>
      <c r="J1182" s="277" t="s">
        <v>15</v>
      </c>
      <c r="K1182" s="263"/>
      <c r="L1182" s="263"/>
      <c r="M1182" s="88" t="s">
        <v>694</v>
      </c>
      <c r="N1182" s="224">
        <f>N1346</f>
        <v>3203900</v>
      </c>
      <c r="O1182" s="224">
        <f>O1346</f>
        <v>67066508.554019995</v>
      </c>
      <c r="P1182" s="224">
        <f>P1346</f>
        <v>39138757.128349997</v>
      </c>
      <c r="Q1182" s="224">
        <f>Q1346</f>
        <v>85755503.810640603</v>
      </c>
    </row>
    <row r="1183" spans="9:18" s="221" customFormat="1" ht="21.75" customHeight="1">
      <c r="I1183" s="325">
        <v>21500100104</v>
      </c>
      <c r="J1183" s="277" t="s">
        <v>15</v>
      </c>
      <c r="K1183" s="263"/>
      <c r="L1183" s="263"/>
      <c r="M1183" s="88" t="s">
        <v>695</v>
      </c>
      <c r="N1183" s="224">
        <f>N1393</f>
        <v>0</v>
      </c>
      <c r="O1183" s="224">
        <f>O1393</f>
        <v>4000000</v>
      </c>
      <c r="P1183" s="224">
        <f>P1393</f>
        <v>0</v>
      </c>
      <c r="Q1183" s="224">
        <f>Q1393</f>
        <v>4000000</v>
      </c>
    </row>
    <row r="1184" spans="9:18" s="221" customFormat="1" ht="21.75" customHeight="1">
      <c r="I1184" s="325"/>
      <c r="J1184" s="263"/>
      <c r="K1184" s="263"/>
      <c r="L1184" s="263"/>
      <c r="M1184" s="88"/>
      <c r="N1184" s="224"/>
      <c r="O1184" s="234"/>
      <c r="P1184" s="234"/>
      <c r="Q1184" s="235"/>
    </row>
    <row r="1185" spans="9:17" s="221" customFormat="1" ht="21.75" customHeight="1">
      <c r="I1185" s="325"/>
      <c r="J1185" s="263"/>
      <c r="K1185" s="263"/>
      <c r="L1185" s="263"/>
      <c r="M1185" s="88"/>
      <c r="N1185" s="224"/>
      <c r="O1185" s="234"/>
      <c r="P1185" s="234"/>
      <c r="Q1185" s="235"/>
    </row>
    <row r="1186" spans="9:17" s="221" customFormat="1" ht="21.75" customHeight="1">
      <c r="I1186" s="325"/>
      <c r="J1186" s="263"/>
      <c r="K1186" s="263"/>
      <c r="L1186" s="263"/>
      <c r="M1186" s="88"/>
      <c r="N1186" s="224"/>
      <c r="O1186" s="234"/>
      <c r="P1186" s="234"/>
      <c r="Q1186" s="235"/>
    </row>
    <row r="1187" spans="9:17" s="233" customFormat="1" ht="21.75" customHeight="1" thickBot="1">
      <c r="I1187" s="326"/>
      <c r="J1187" s="241"/>
      <c r="K1187" s="241"/>
      <c r="L1187" s="241"/>
      <c r="M1187" s="315"/>
      <c r="N1187" s="316"/>
      <c r="O1187" s="327"/>
      <c r="P1187" s="327"/>
      <c r="Q1187" s="328"/>
    </row>
    <row r="1188" spans="9:17" s="221" customFormat="1" ht="21.75" customHeight="1" thickBot="1">
      <c r="I1188" s="291"/>
      <c r="J1188" s="291"/>
      <c r="K1188" s="291"/>
      <c r="L1188" s="291"/>
      <c r="M1188" s="229" t="s">
        <v>46</v>
      </c>
      <c r="N1188" s="230">
        <f>SUM(N1180:N1187)</f>
        <v>30661700</v>
      </c>
      <c r="O1188" s="230">
        <f>SUM(O1180:O1187)</f>
        <v>174849026.64596</v>
      </c>
      <c r="P1188" s="230">
        <f>SUM(P1180:P1187)</f>
        <v>65040855.538300008</v>
      </c>
      <c r="Q1188" s="230">
        <f>SUM(Q1180:Q1187)</f>
        <v>207148797.44533879</v>
      </c>
    </row>
    <row r="1189" spans="9:17" s="221" customFormat="1" ht="25.5" customHeight="1" thickBot="1">
      <c r="I1189" s="622" t="s">
        <v>467</v>
      </c>
      <c r="J1189" s="623"/>
      <c r="K1189" s="623"/>
      <c r="L1189" s="623"/>
      <c r="M1189" s="623"/>
      <c r="N1189" s="623"/>
      <c r="O1189" s="623"/>
      <c r="P1189" s="623"/>
      <c r="Q1189" s="624"/>
    </row>
    <row r="1190" spans="9:17" s="221" customFormat="1" ht="23.25" customHeight="1">
      <c r="I1190" s="329"/>
      <c r="J1190" s="238"/>
      <c r="K1190" s="238"/>
      <c r="L1190" s="238"/>
      <c r="M1190" s="239" t="s">
        <v>42</v>
      </c>
      <c r="N1190" s="240">
        <f>N1250+N1302+N1345+N1392</f>
        <v>30661700</v>
      </c>
      <c r="O1190" s="240">
        <f t="shared" ref="O1190:Q1190" si="106">O1250+O1302+O1345+O1392</f>
        <v>96800000</v>
      </c>
      <c r="P1190" s="240">
        <f t="shared" si="106"/>
        <v>0</v>
      </c>
      <c r="Q1190" s="240">
        <f t="shared" si="106"/>
        <v>96800000</v>
      </c>
    </row>
    <row r="1191" spans="9:17" s="221" customFormat="1" ht="23.25" customHeight="1" thickBot="1">
      <c r="I1191" s="326"/>
      <c r="J1191" s="241"/>
      <c r="K1191" s="241"/>
      <c r="L1191" s="241"/>
      <c r="M1191" s="242" t="s">
        <v>490</v>
      </c>
      <c r="N1191" s="243">
        <f>N1249+N1301+N1344+N1391</f>
        <v>0</v>
      </c>
      <c r="O1191" s="243">
        <f t="shared" ref="O1191:Q1191" si="107">O1249+O1301+O1344+O1391</f>
        <v>78049026.645960003</v>
      </c>
      <c r="P1191" s="243">
        <f t="shared" si="107"/>
        <v>65040855.538300008</v>
      </c>
      <c r="Q1191" s="243">
        <f t="shared" si="107"/>
        <v>110348797.44533882</v>
      </c>
    </row>
    <row r="1192" spans="9:17" s="221" customFormat="1" ht="23.25" customHeight="1" thickBot="1">
      <c r="I1192" s="291"/>
      <c r="J1192" s="291"/>
      <c r="K1192" s="291"/>
      <c r="L1192" s="291"/>
      <c r="M1192" s="229" t="s">
        <v>46</v>
      </c>
      <c r="N1192" s="230">
        <f>N1190+N1191</f>
        <v>30661700</v>
      </c>
      <c r="O1192" s="230">
        <f t="shared" ref="O1192:Q1192" si="108">O1190+O1191</f>
        <v>174849026.64596</v>
      </c>
      <c r="P1192" s="230">
        <f t="shared" si="108"/>
        <v>65040855.538300008</v>
      </c>
      <c r="Q1192" s="230">
        <f t="shared" si="108"/>
        <v>207148797.44533882</v>
      </c>
    </row>
    <row r="1193" spans="9:17" ht="34.799999999999997">
      <c r="I1193" s="588" t="s">
        <v>809</v>
      </c>
      <c r="J1193" s="589"/>
      <c r="K1193" s="589"/>
      <c r="L1193" s="589"/>
      <c r="M1193" s="589"/>
      <c r="N1193" s="589"/>
      <c r="O1193" s="589"/>
      <c r="P1193" s="589"/>
      <c r="Q1193" s="590"/>
    </row>
    <row r="1194" spans="9:17" ht="24.6">
      <c r="I1194" s="578" t="s">
        <v>0</v>
      </c>
      <c r="J1194" s="579"/>
      <c r="K1194" s="579"/>
      <c r="L1194" s="579"/>
      <c r="M1194" s="579"/>
      <c r="N1194" s="579"/>
      <c r="O1194" s="579"/>
      <c r="P1194" s="579"/>
      <c r="Q1194" s="580"/>
    </row>
    <row r="1195" spans="9:17" ht="25.5" customHeight="1">
      <c r="I1195" s="578" t="s">
        <v>902</v>
      </c>
      <c r="J1195" s="579"/>
      <c r="K1195" s="579"/>
      <c r="L1195" s="579"/>
      <c r="M1195" s="579"/>
      <c r="N1195" s="579"/>
      <c r="O1195" s="579"/>
      <c r="P1195" s="579"/>
      <c r="Q1195" s="580"/>
    </row>
    <row r="1196" spans="9:17" ht="25.2" thickBot="1">
      <c r="I1196" s="581" t="s">
        <v>454</v>
      </c>
      <c r="J1196" s="581"/>
      <c r="K1196" s="581"/>
      <c r="L1196" s="581"/>
      <c r="M1196" s="581"/>
      <c r="N1196" s="581"/>
      <c r="O1196" s="581"/>
      <c r="P1196" s="581"/>
      <c r="Q1196" s="581"/>
    </row>
    <row r="1197" spans="9:17" ht="22.8" thickBot="1">
      <c r="I1197" s="606" t="s">
        <v>696</v>
      </c>
      <c r="J1197" s="607"/>
      <c r="K1197" s="607"/>
      <c r="L1197" s="607"/>
      <c r="M1197" s="607"/>
      <c r="N1197" s="607"/>
      <c r="O1197" s="607"/>
      <c r="P1197" s="607"/>
      <c r="Q1197" s="608"/>
    </row>
    <row r="1198" spans="9:17" s="221" customFormat="1" ht="49.2" thickBot="1">
      <c r="I1198" s="92" t="s">
        <v>350</v>
      </c>
      <c r="J1198" s="92" t="s">
        <v>72</v>
      </c>
      <c r="K1198" s="92" t="s">
        <v>351</v>
      </c>
      <c r="L1198" s="92" t="s">
        <v>3</v>
      </c>
      <c r="M1198" s="231" t="s">
        <v>73</v>
      </c>
      <c r="N1198" s="404" t="s">
        <v>871</v>
      </c>
      <c r="O1198" s="404" t="s">
        <v>870</v>
      </c>
      <c r="P1198" s="404" t="s">
        <v>872</v>
      </c>
      <c r="Q1198" s="404" t="s">
        <v>903</v>
      </c>
    </row>
    <row r="1199" spans="9:17" s="221" customFormat="1" ht="16.2">
      <c r="I1199" s="330">
        <v>20000000</v>
      </c>
      <c r="J1199" s="273"/>
      <c r="K1199" s="273"/>
      <c r="L1199" s="273"/>
      <c r="M1199" s="274" t="s">
        <v>39</v>
      </c>
      <c r="N1199" s="275"/>
      <c r="O1199" s="275"/>
      <c r="P1199" s="275"/>
      <c r="Q1199" s="275"/>
    </row>
    <row r="1200" spans="9:17" s="221" customFormat="1" ht="16.2">
      <c r="I1200" s="331">
        <v>21000000</v>
      </c>
      <c r="J1200" s="249"/>
      <c r="K1200" s="249"/>
      <c r="L1200" s="249"/>
      <c r="M1200" s="250" t="s">
        <v>42</v>
      </c>
      <c r="N1200" s="251"/>
      <c r="O1200" s="251"/>
      <c r="P1200" s="251"/>
      <c r="Q1200" s="251"/>
    </row>
    <row r="1201" spans="9:17" s="221" customFormat="1" ht="16.2">
      <c r="I1201" s="331">
        <v>21010000</v>
      </c>
      <c r="J1201" s="249"/>
      <c r="K1201" s="249"/>
      <c r="L1201" s="249"/>
      <c r="M1201" s="250" t="s">
        <v>474</v>
      </c>
      <c r="N1201" s="251"/>
      <c r="O1201" s="251"/>
      <c r="P1201" s="251"/>
      <c r="Q1201" s="251"/>
    </row>
    <row r="1202" spans="9:17" s="221" customFormat="1" ht="15.6">
      <c r="I1202" s="332">
        <v>21010103</v>
      </c>
      <c r="J1202" s="277" t="s">
        <v>15</v>
      </c>
      <c r="K1202" s="254"/>
      <c r="L1202" s="218">
        <v>31923000</v>
      </c>
      <c r="M1202" s="255" t="s">
        <v>511</v>
      </c>
      <c r="N1202" s="234"/>
      <c r="O1202" s="235">
        <v>2039314.9392000004</v>
      </c>
      <c r="P1202" s="234">
        <v>1699429.1160000004</v>
      </c>
      <c r="Q1202" s="235">
        <v>2100494.3873760002</v>
      </c>
    </row>
    <row r="1203" spans="9:17" s="221" customFormat="1" ht="15.6">
      <c r="I1203" s="332">
        <v>21010104</v>
      </c>
      <c r="J1203" s="277" t="s">
        <v>15</v>
      </c>
      <c r="K1203" s="254"/>
      <c r="L1203" s="218">
        <v>31923000</v>
      </c>
      <c r="M1203" s="255" t="s">
        <v>512</v>
      </c>
      <c r="N1203" s="234"/>
      <c r="O1203" s="235">
        <v>1530639.9108</v>
      </c>
      <c r="P1203" s="234">
        <v>1275533.2589999998</v>
      </c>
      <c r="Q1203" s="235">
        <v>1576559.108124</v>
      </c>
    </row>
    <row r="1204" spans="9:17" s="221" customFormat="1" ht="15.6">
      <c r="I1204" s="332">
        <v>21010105</v>
      </c>
      <c r="J1204" s="277" t="s">
        <v>15</v>
      </c>
      <c r="K1204" s="254"/>
      <c r="L1204" s="218">
        <v>31923000</v>
      </c>
      <c r="M1204" s="255" t="s">
        <v>513</v>
      </c>
      <c r="N1204" s="234"/>
      <c r="O1204" s="235">
        <v>1402576.8371999997</v>
      </c>
      <c r="P1204" s="234">
        <v>1168814.0309999997</v>
      </c>
      <c r="Q1204" s="235">
        <v>1444654.1423159996</v>
      </c>
    </row>
    <row r="1205" spans="9:17" s="221" customFormat="1" ht="15.6">
      <c r="I1205" s="252">
        <v>21010106</v>
      </c>
      <c r="J1205" s="277" t="s">
        <v>15</v>
      </c>
      <c r="K1205" s="254"/>
      <c r="L1205" s="223"/>
      <c r="M1205" s="255" t="s">
        <v>531</v>
      </c>
      <c r="N1205" s="234"/>
      <c r="O1205" s="235"/>
      <c r="P1205" s="234">
        <v>0</v>
      </c>
      <c r="Q1205" s="235">
        <v>0</v>
      </c>
    </row>
    <row r="1206" spans="9:17" s="221" customFormat="1" ht="15.6">
      <c r="I1206" s="276"/>
      <c r="J1206" s="277" t="s">
        <v>15</v>
      </c>
      <c r="K1206" s="254"/>
      <c r="L1206" s="218">
        <v>31923000</v>
      </c>
      <c r="M1206" s="88" t="s">
        <v>580</v>
      </c>
      <c r="N1206" s="234"/>
      <c r="O1206" s="235">
        <v>12390000</v>
      </c>
      <c r="P1206" s="234">
        <v>10325000</v>
      </c>
      <c r="Q1206" s="235">
        <v>17760000</v>
      </c>
    </row>
    <row r="1207" spans="9:17" s="221" customFormat="1" ht="32.4">
      <c r="I1207" s="331">
        <v>21020300</v>
      </c>
      <c r="J1207" s="249"/>
      <c r="K1207" s="249"/>
      <c r="L1207" s="249"/>
      <c r="M1207" s="250" t="s">
        <v>516</v>
      </c>
      <c r="N1207" s="251"/>
      <c r="O1207" s="251"/>
      <c r="P1207" s="251"/>
      <c r="Q1207" s="251"/>
    </row>
    <row r="1208" spans="9:17" s="221" customFormat="1" ht="15.6">
      <c r="I1208" s="332">
        <v>21020301</v>
      </c>
      <c r="J1208" s="277" t="s">
        <v>15</v>
      </c>
      <c r="K1208" s="254"/>
      <c r="L1208" s="218">
        <v>31923000</v>
      </c>
      <c r="M1208" s="88" t="s">
        <v>517</v>
      </c>
      <c r="N1208" s="234"/>
      <c r="O1208" s="235">
        <v>650697.2287199999</v>
      </c>
      <c r="P1208" s="234">
        <v>542247.69059999997</v>
      </c>
      <c r="Q1208" s="235">
        <v>670218.14558159991</v>
      </c>
    </row>
    <row r="1209" spans="9:17" s="221" customFormat="1" ht="15.6">
      <c r="I1209" s="332">
        <v>21020302</v>
      </c>
      <c r="J1209" s="277" t="s">
        <v>15</v>
      </c>
      <c r="K1209" s="254"/>
      <c r="L1209" s="218">
        <v>31923000</v>
      </c>
      <c r="M1209" s="88" t="s">
        <v>518</v>
      </c>
      <c r="N1209" s="234"/>
      <c r="O1209" s="235">
        <v>371826.98784000002</v>
      </c>
      <c r="P1209" s="234">
        <v>309855.82320000004</v>
      </c>
      <c r="Q1209" s="235">
        <v>382981.79747520003</v>
      </c>
    </row>
    <row r="1210" spans="9:17" s="221" customFormat="1" ht="15.6">
      <c r="I1210" s="332">
        <v>21020303</v>
      </c>
      <c r="J1210" s="277" t="s">
        <v>15</v>
      </c>
      <c r="K1210" s="254"/>
      <c r="L1210" s="218">
        <v>31923000</v>
      </c>
      <c r="M1210" s="88" t="s">
        <v>519</v>
      </c>
      <c r="N1210" s="234"/>
      <c r="O1210" s="235">
        <v>148396.74695999999</v>
      </c>
      <c r="P1210" s="234">
        <v>123663.9558</v>
      </c>
      <c r="Q1210" s="235">
        <v>152848.64936879999</v>
      </c>
    </row>
    <row r="1211" spans="9:17" s="221" customFormat="1" ht="15.6">
      <c r="I1211" s="332">
        <v>21020304</v>
      </c>
      <c r="J1211" s="277" t="s">
        <v>15</v>
      </c>
      <c r="K1211" s="254"/>
      <c r="L1211" s="218">
        <v>31923000</v>
      </c>
      <c r="M1211" s="88" t="s">
        <v>480</v>
      </c>
      <c r="N1211" s="234"/>
      <c r="O1211" s="235">
        <v>21205.8</v>
      </c>
      <c r="P1211" s="234">
        <v>17671.5</v>
      </c>
      <c r="Q1211" s="235">
        <v>21841.973999999998</v>
      </c>
    </row>
    <row r="1212" spans="9:17" s="221" customFormat="1" ht="15.6">
      <c r="I1212" s="332" t="s">
        <v>697</v>
      </c>
      <c r="J1212" s="277" t="s">
        <v>15</v>
      </c>
      <c r="K1212" s="254"/>
      <c r="L1212" s="223"/>
      <c r="M1212" s="88" t="s">
        <v>520</v>
      </c>
      <c r="N1212" s="234"/>
      <c r="O1212" s="235">
        <v>0</v>
      </c>
      <c r="P1212" s="234">
        <v>0</v>
      </c>
      <c r="Q1212" s="235">
        <v>0</v>
      </c>
    </row>
    <row r="1213" spans="9:17" s="221" customFormat="1" ht="15.6">
      <c r="I1213" s="332">
        <v>21020315</v>
      </c>
      <c r="J1213" s="277" t="s">
        <v>15</v>
      </c>
      <c r="K1213" s="254"/>
      <c r="L1213" s="218">
        <v>31923000</v>
      </c>
      <c r="M1213" s="88" t="s">
        <v>521</v>
      </c>
      <c r="N1213" s="234"/>
      <c r="O1213" s="235">
        <v>92956.746960000004</v>
      </c>
      <c r="P1213" s="234">
        <v>77463.955800000011</v>
      </c>
      <c r="Q1213" s="235">
        <v>95745.449368800008</v>
      </c>
    </row>
    <row r="1214" spans="9:17" s="221" customFormat="1" ht="15.6">
      <c r="I1214" s="252">
        <v>21020314</v>
      </c>
      <c r="J1214" s="277" t="s">
        <v>15</v>
      </c>
      <c r="K1214" s="254"/>
      <c r="L1214" s="218">
        <v>31923000</v>
      </c>
      <c r="M1214" s="88" t="s">
        <v>601</v>
      </c>
      <c r="N1214" s="234"/>
      <c r="O1214" s="235">
        <v>317923.17480000004</v>
      </c>
      <c r="P1214" s="234">
        <v>264935.97900000005</v>
      </c>
      <c r="Q1214" s="235">
        <v>327460.87004400004</v>
      </c>
    </row>
    <row r="1215" spans="9:17" s="221" customFormat="1" ht="15.6">
      <c r="I1215" s="252">
        <v>21020305</v>
      </c>
      <c r="J1215" s="277" t="s">
        <v>15</v>
      </c>
      <c r="K1215" s="254"/>
      <c r="L1215" s="218">
        <v>31923000</v>
      </c>
      <c r="M1215" s="88" t="s">
        <v>602</v>
      </c>
      <c r="N1215" s="234"/>
      <c r="O1215" s="235">
        <v>453111.31404000003</v>
      </c>
      <c r="P1215" s="234">
        <v>377592.76169999997</v>
      </c>
      <c r="Q1215" s="235">
        <v>466704.65346120001</v>
      </c>
    </row>
    <row r="1216" spans="9:17" s="221" customFormat="1" ht="15.6">
      <c r="I1216" s="252">
        <v>21020306</v>
      </c>
      <c r="J1216" s="277" t="s">
        <v>15</v>
      </c>
      <c r="K1216" s="254"/>
      <c r="L1216" s="218">
        <v>31923000</v>
      </c>
      <c r="M1216" s="88" t="s">
        <v>603</v>
      </c>
      <c r="N1216" s="234"/>
      <c r="O1216" s="235">
        <v>8316</v>
      </c>
      <c r="P1216" s="234">
        <v>6930</v>
      </c>
      <c r="Q1216" s="235">
        <v>8565.48</v>
      </c>
    </row>
    <row r="1217" spans="9:17" s="221" customFormat="1" ht="16.2">
      <c r="I1217" s="331">
        <v>21020400</v>
      </c>
      <c r="J1217" s="249"/>
      <c r="K1217" s="249"/>
      <c r="L1217" s="249"/>
      <c r="M1217" s="250" t="s">
        <v>532</v>
      </c>
      <c r="N1217" s="251"/>
      <c r="O1217" s="251"/>
      <c r="P1217" s="251"/>
      <c r="Q1217" s="251"/>
    </row>
    <row r="1218" spans="9:17" s="221" customFormat="1" ht="15.6">
      <c r="I1218" s="332">
        <v>21020401</v>
      </c>
      <c r="J1218" s="277" t="s">
        <v>15</v>
      </c>
      <c r="K1218" s="254"/>
      <c r="L1218" s="218">
        <v>31923000</v>
      </c>
      <c r="M1218" s="88" t="s">
        <v>517</v>
      </c>
      <c r="N1218" s="234"/>
      <c r="O1218" s="235">
        <v>492064.96878000005</v>
      </c>
      <c r="P1218" s="234">
        <v>410054.14065000002</v>
      </c>
      <c r="Q1218" s="235">
        <v>506826.91784340004</v>
      </c>
    </row>
    <row r="1219" spans="9:17" s="221" customFormat="1" ht="15.6">
      <c r="I1219" s="332">
        <v>21020402</v>
      </c>
      <c r="J1219" s="277" t="s">
        <v>15</v>
      </c>
      <c r="K1219" s="254"/>
      <c r="L1219" s="218">
        <v>31923000</v>
      </c>
      <c r="M1219" s="88" t="s">
        <v>518</v>
      </c>
      <c r="N1219" s="234"/>
      <c r="O1219" s="235">
        <v>281179.98216000001</v>
      </c>
      <c r="P1219" s="234">
        <v>234316.65180000002</v>
      </c>
      <c r="Q1219" s="235">
        <v>289615.38162480004</v>
      </c>
    </row>
    <row r="1220" spans="9:17" s="221" customFormat="1" ht="15.6">
      <c r="I1220" s="332">
        <v>21020403</v>
      </c>
      <c r="J1220" s="277" t="s">
        <v>15</v>
      </c>
      <c r="K1220" s="254"/>
      <c r="L1220" s="218">
        <v>31923000</v>
      </c>
      <c r="M1220" s="88" t="s">
        <v>519</v>
      </c>
      <c r="N1220" s="234"/>
      <c r="O1220" s="235">
        <v>153454.99553999997</v>
      </c>
      <c r="P1220" s="234">
        <v>127879.16294999998</v>
      </c>
      <c r="Q1220" s="235">
        <v>158058.64540619997</v>
      </c>
    </row>
    <row r="1221" spans="9:17" s="221" customFormat="1" ht="15.6">
      <c r="I1221" s="332">
        <v>21020404</v>
      </c>
      <c r="J1221" s="277" t="s">
        <v>15</v>
      </c>
      <c r="K1221" s="254"/>
      <c r="L1221" s="218">
        <v>31923000</v>
      </c>
      <c r="M1221" s="88" t="s">
        <v>480</v>
      </c>
      <c r="N1221" s="234"/>
      <c r="O1221" s="235">
        <v>27442.799999999999</v>
      </c>
      <c r="P1221" s="234">
        <v>22869</v>
      </c>
      <c r="Q1221" s="235">
        <v>28266.083999999999</v>
      </c>
    </row>
    <row r="1222" spans="9:17" s="221" customFormat="1" ht="15.6">
      <c r="I1222" s="332">
        <v>21020412</v>
      </c>
      <c r="J1222" s="277" t="s">
        <v>15</v>
      </c>
      <c r="K1222" s="254"/>
      <c r="L1222" s="223"/>
      <c r="M1222" s="88" t="s">
        <v>520</v>
      </c>
      <c r="N1222" s="234"/>
      <c r="O1222" s="235">
        <v>0</v>
      </c>
      <c r="P1222" s="234">
        <v>0</v>
      </c>
      <c r="Q1222" s="235">
        <v>0</v>
      </c>
    </row>
    <row r="1223" spans="9:17" s="221" customFormat="1" ht="15.6">
      <c r="I1223" s="332">
        <v>21020415</v>
      </c>
      <c r="J1223" s="277" t="s">
        <v>15</v>
      </c>
      <c r="K1223" s="254"/>
      <c r="L1223" s="218">
        <v>31923000</v>
      </c>
      <c r="M1223" s="88" t="s">
        <v>521</v>
      </c>
      <c r="N1223" s="234"/>
      <c r="O1223" s="235">
        <v>70294.995540000004</v>
      </c>
      <c r="P1223" s="234">
        <v>58579.162950000005</v>
      </c>
      <c r="Q1223" s="235">
        <v>72403.845406200009</v>
      </c>
    </row>
    <row r="1224" spans="9:17" s="221" customFormat="1" ht="16.2">
      <c r="I1224" s="331">
        <v>21020500</v>
      </c>
      <c r="J1224" s="249"/>
      <c r="K1224" s="249"/>
      <c r="L1224" s="249"/>
      <c r="M1224" s="250" t="s">
        <v>533</v>
      </c>
      <c r="N1224" s="251"/>
      <c r="O1224" s="251"/>
      <c r="P1224" s="251"/>
      <c r="Q1224" s="251"/>
    </row>
    <row r="1225" spans="9:17" s="221" customFormat="1" ht="15.6">
      <c r="I1225" s="332">
        <v>21020501</v>
      </c>
      <c r="J1225" s="277" t="s">
        <v>15</v>
      </c>
      <c r="K1225" s="254"/>
      <c r="L1225" s="218">
        <v>31923000</v>
      </c>
      <c r="M1225" s="88" t="s">
        <v>517</v>
      </c>
      <c r="N1225" s="234"/>
      <c r="O1225" s="235">
        <v>246411.49301999999</v>
      </c>
      <c r="P1225" s="234">
        <v>205342.91084999999</v>
      </c>
      <c r="Q1225" s="235">
        <v>253803.8378106</v>
      </c>
    </row>
    <row r="1226" spans="9:17" s="221" customFormat="1" ht="15.6">
      <c r="I1226" s="333">
        <v>21020502</v>
      </c>
      <c r="J1226" s="277" t="s">
        <v>15</v>
      </c>
      <c r="K1226" s="260"/>
      <c r="L1226" s="218">
        <v>31923000</v>
      </c>
      <c r="M1226" s="88" t="s">
        <v>518</v>
      </c>
      <c r="N1226" s="234"/>
      <c r="O1226" s="235">
        <v>140806.56744000001</v>
      </c>
      <c r="P1226" s="234">
        <v>117338.80620000001</v>
      </c>
      <c r="Q1226" s="235">
        <v>145030.7644632</v>
      </c>
    </row>
    <row r="1227" spans="9:17" s="221" customFormat="1" ht="15.6">
      <c r="I1227" s="333">
        <v>21020503</v>
      </c>
      <c r="J1227" s="277" t="s">
        <v>15</v>
      </c>
      <c r="K1227" s="260"/>
      <c r="L1227" s="218">
        <v>31923000</v>
      </c>
      <c r="M1227" s="88" t="s">
        <v>519</v>
      </c>
      <c r="N1227" s="234"/>
      <c r="O1227" s="235">
        <v>335112.08346000005</v>
      </c>
      <c r="P1227" s="234">
        <v>279260.06955000007</v>
      </c>
      <c r="Q1227" s="235">
        <v>345165.44596380007</v>
      </c>
    </row>
    <row r="1228" spans="9:17" s="221" customFormat="1" ht="15.6">
      <c r="I1228" s="333">
        <v>21020504</v>
      </c>
      <c r="J1228" s="277" t="s">
        <v>15</v>
      </c>
      <c r="K1228" s="260"/>
      <c r="L1228" s="218">
        <v>31923000</v>
      </c>
      <c r="M1228" s="88" t="s">
        <v>480</v>
      </c>
      <c r="N1228" s="234"/>
      <c r="O1228" s="235">
        <v>24948</v>
      </c>
      <c r="P1228" s="234">
        <v>20790</v>
      </c>
      <c r="Q1228" s="235">
        <v>25696.44</v>
      </c>
    </row>
    <row r="1229" spans="9:17" s="221" customFormat="1" ht="15.6">
      <c r="I1229" s="333">
        <v>21020512</v>
      </c>
      <c r="J1229" s="277" t="s">
        <v>15</v>
      </c>
      <c r="K1229" s="260"/>
      <c r="L1229" s="223"/>
      <c r="M1229" s="88" t="s">
        <v>520</v>
      </c>
      <c r="N1229" s="234"/>
      <c r="O1229" s="235">
        <v>0</v>
      </c>
      <c r="P1229" s="234">
        <v>0</v>
      </c>
      <c r="Q1229" s="235">
        <v>0</v>
      </c>
    </row>
    <row r="1230" spans="9:17" s="221" customFormat="1" ht="15.6">
      <c r="I1230" s="333">
        <v>21020515</v>
      </c>
      <c r="J1230" s="277" t="s">
        <v>15</v>
      </c>
      <c r="K1230" s="260"/>
      <c r="L1230" s="218">
        <v>31923000</v>
      </c>
      <c r="M1230" s="88" t="s">
        <v>521</v>
      </c>
      <c r="N1230" s="234"/>
      <c r="O1230" s="235">
        <v>35201.641860000003</v>
      </c>
      <c r="P1230" s="234">
        <v>29334.701550000002</v>
      </c>
      <c r="Q1230" s="235">
        <v>36257.6911158</v>
      </c>
    </row>
    <row r="1231" spans="9:17" s="221" customFormat="1" ht="16.2">
      <c r="I1231" s="334">
        <v>21020600</v>
      </c>
      <c r="J1231" s="258"/>
      <c r="K1231" s="258"/>
      <c r="L1231" s="258"/>
      <c r="M1231" s="250" t="s">
        <v>488</v>
      </c>
      <c r="N1231" s="251">
        <f>N1232</f>
        <v>0</v>
      </c>
      <c r="O1231" s="251">
        <f>O1232</f>
        <v>0</v>
      </c>
      <c r="P1231" s="251"/>
      <c r="Q1231" s="251"/>
    </row>
    <row r="1232" spans="9:17" s="221" customFormat="1" ht="15.6">
      <c r="I1232" s="333">
        <v>21020605</v>
      </c>
      <c r="J1232" s="277" t="s">
        <v>15</v>
      </c>
      <c r="K1232" s="260"/>
      <c r="L1232" s="218">
        <v>31923000</v>
      </c>
      <c r="M1232" s="255" t="s">
        <v>582</v>
      </c>
      <c r="N1232" s="234"/>
      <c r="O1232" s="235"/>
      <c r="P1232" s="234"/>
      <c r="Q1232" s="235"/>
    </row>
    <row r="1233" spans="9:17" s="221" customFormat="1" ht="16.2">
      <c r="I1233" s="325">
        <v>22000000</v>
      </c>
      <c r="J1233" s="263"/>
      <c r="K1233" s="263"/>
      <c r="L1233" s="263"/>
      <c r="M1233" s="266" t="s">
        <v>583</v>
      </c>
      <c r="N1233" s="234"/>
      <c r="O1233" s="235"/>
      <c r="P1233" s="234"/>
      <c r="Q1233" s="235"/>
    </row>
    <row r="1234" spans="9:17" s="221" customFormat="1" ht="16.2">
      <c r="I1234" s="325">
        <v>22020000</v>
      </c>
      <c r="J1234" s="263"/>
      <c r="K1234" s="263"/>
      <c r="L1234" s="263"/>
      <c r="M1234" s="266" t="s">
        <v>490</v>
      </c>
      <c r="N1234" s="251"/>
      <c r="O1234" s="251"/>
      <c r="P1234" s="251"/>
      <c r="Q1234" s="251"/>
    </row>
    <row r="1235" spans="9:17" s="221" customFormat="1" ht="16.2">
      <c r="I1235" s="325">
        <v>22020100</v>
      </c>
      <c r="J1235" s="263"/>
      <c r="K1235" s="263"/>
      <c r="L1235" s="263"/>
      <c r="M1235" s="266" t="s">
        <v>547</v>
      </c>
      <c r="N1235" s="234"/>
      <c r="O1235" s="235"/>
      <c r="P1235" s="234"/>
      <c r="Q1235" s="235"/>
    </row>
    <row r="1236" spans="9:17" s="221" customFormat="1" ht="15.6">
      <c r="I1236" s="295">
        <v>22020101</v>
      </c>
      <c r="J1236" s="277" t="s">
        <v>15</v>
      </c>
      <c r="K1236" s="295"/>
      <c r="L1236" s="218">
        <v>31923000</v>
      </c>
      <c r="M1236" s="296" t="s">
        <v>548</v>
      </c>
      <c r="N1236" s="234"/>
      <c r="O1236" s="235"/>
      <c r="P1236" s="234"/>
      <c r="Q1236" s="235"/>
    </row>
    <row r="1237" spans="9:17" s="221" customFormat="1" ht="15.6">
      <c r="I1237" s="295">
        <v>22020102</v>
      </c>
      <c r="J1237" s="277" t="s">
        <v>15</v>
      </c>
      <c r="K1237" s="295"/>
      <c r="L1237" s="295"/>
      <c r="M1237" s="296" t="s">
        <v>492</v>
      </c>
      <c r="N1237" s="234"/>
      <c r="O1237" s="235">
        <v>100000</v>
      </c>
      <c r="P1237" s="234"/>
      <c r="Q1237" s="235">
        <v>100000</v>
      </c>
    </row>
    <row r="1238" spans="9:17" s="221" customFormat="1" ht="15.6">
      <c r="I1238" s="295">
        <v>22020103</v>
      </c>
      <c r="J1238" s="277" t="s">
        <v>15</v>
      </c>
      <c r="K1238" s="295"/>
      <c r="L1238" s="295"/>
      <c r="M1238" s="296" t="s">
        <v>549</v>
      </c>
      <c r="N1238" s="234"/>
      <c r="O1238" s="235"/>
      <c r="P1238" s="234"/>
      <c r="Q1238" s="235"/>
    </row>
    <row r="1239" spans="9:17" s="221" customFormat="1" ht="15.6">
      <c r="I1239" s="295">
        <v>22020104</v>
      </c>
      <c r="J1239" s="277" t="s">
        <v>15</v>
      </c>
      <c r="K1239" s="295"/>
      <c r="L1239" s="295"/>
      <c r="M1239" s="296" t="s">
        <v>493</v>
      </c>
      <c r="N1239" s="234"/>
      <c r="O1239" s="235"/>
      <c r="P1239" s="234"/>
      <c r="Q1239" s="235"/>
    </row>
    <row r="1240" spans="9:17" s="221" customFormat="1" ht="16.2">
      <c r="I1240" s="325">
        <v>22020300</v>
      </c>
      <c r="J1240" s="277"/>
      <c r="K1240" s="263"/>
      <c r="L1240" s="263"/>
      <c r="M1240" s="266" t="s">
        <v>536</v>
      </c>
      <c r="N1240" s="234"/>
      <c r="O1240" s="235"/>
      <c r="P1240" s="234"/>
      <c r="Q1240" s="235"/>
    </row>
    <row r="1241" spans="9:17" s="221" customFormat="1" ht="15.6">
      <c r="I1241" s="335">
        <v>22020311</v>
      </c>
      <c r="J1241" s="277" t="s">
        <v>15</v>
      </c>
      <c r="K1241" s="223"/>
      <c r="L1241" s="218">
        <v>31923000</v>
      </c>
      <c r="M1241" s="262" t="s">
        <v>637</v>
      </c>
      <c r="N1241" s="234">
        <v>27407800</v>
      </c>
      <c r="O1241" s="235">
        <v>60000000</v>
      </c>
      <c r="P1241" s="234"/>
      <c r="Q1241" s="235">
        <v>60000000</v>
      </c>
    </row>
    <row r="1242" spans="9:17" s="221" customFormat="1" ht="15.6">
      <c r="I1242" s="335" t="s">
        <v>698</v>
      </c>
      <c r="J1242" s="277" t="s">
        <v>15</v>
      </c>
      <c r="K1242" s="223"/>
      <c r="L1242" s="218">
        <v>31923000</v>
      </c>
      <c r="M1242" s="262" t="s">
        <v>527</v>
      </c>
      <c r="N1242" s="234">
        <v>50000</v>
      </c>
      <c r="O1242" s="235">
        <v>2000000</v>
      </c>
      <c r="P1242" s="234"/>
      <c r="Q1242" s="235">
        <v>2000000</v>
      </c>
    </row>
    <row r="1243" spans="9:17" s="221" customFormat="1" ht="16.2">
      <c r="I1243" s="325">
        <v>22020400</v>
      </c>
      <c r="J1243" s="263"/>
      <c r="K1243" s="263"/>
      <c r="L1243" s="263"/>
      <c r="M1243" s="266" t="s">
        <v>607</v>
      </c>
      <c r="N1243" s="234"/>
      <c r="O1243" s="235"/>
      <c r="P1243" s="234"/>
      <c r="Q1243" s="235"/>
    </row>
    <row r="1244" spans="9:17" s="221" customFormat="1" ht="31.2">
      <c r="I1244" s="335">
        <v>22020401</v>
      </c>
      <c r="J1244" s="277" t="s">
        <v>15</v>
      </c>
      <c r="K1244" s="223"/>
      <c r="L1244" s="218">
        <v>31923000</v>
      </c>
      <c r="M1244" s="262" t="s">
        <v>699</v>
      </c>
      <c r="N1244" s="234"/>
      <c r="O1244" s="235">
        <v>2000000</v>
      </c>
      <c r="P1244" s="234"/>
      <c r="Q1244" s="235">
        <v>2000000</v>
      </c>
    </row>
    <row r="1245" spans="9:17" s="221" customFormat="1" ht="16.2">
      <c r="I1245" s="325">
        <v>22020800</v>
      </c>
      <c r="J1245" s="263"/>
      <c r="K1245" s="263"/>
      <c r="L1245" s="263"/>
      <c r="M1245" s="266" t="s">
        <v>700</v>
      </c>
      <c r="N1245" s="234"/>
      <c r="O1245" s="235"/>
      <c r="P1245" s="234"/>
      <c r="Q1245" s="235"/>
    </row>
    <row r="1246" spans="9:17" s="221" customFormat="1" ht="15.6">
      <c r="I1246" s="335">
        <v>22020803</v>
      </c>
      <c r="J1246" s="277" t="s">
        <v>15</v>
      </c>
      <c r="K1246" s="223"/>
      <c r="L1246" s="218">
        <v>31923000</v>
      </c>
      <c r="M1246" s="88" t="s">
        <v>686</v>
      </c>
      <c r="N1246" s="234"/>
      <c r="O1246" s="235">
        <v>2000000</v>
      </c>
      <c r="P1246" s="234"/>
      <c r="Q1246" s="235">
        <v>2000000</v>
      </c>
    </row>
    <row r="1247" spans="9:17" s="221" customFormat="1" ht="16.2">
      <c r="I1247" s="297">
        <v>220210</v>
      </c>
      <c r="J1247" s="321"/>
      <c r="K1247" s="322"/>
      <c r="L1247" s="320"/>
      <c r="M1247" s="298" t="s">
        <v>553</v>
      </c>
      <c r="N1247" s="234"/>
      <c r="O1247" s="235"/>
      <c r="P1247" s="234"/>
      <c r="Q1247" s="235"/>
    </row>
    <row r="1248" spans="9:17" s="221" customFormat="1" ht="15.6">
      <c r="I1248" s="335" t="s">
        <v>701</v>
      </c>
      <c r="J1248" s="277" t="s">
        <v>15</v>
      </c>
      <c r="K1248" s="223"/>
      <c r="L1248" s="218">
        <v>31923000</v>
      </c>
      <c r="M1248" s="88" t="s">
        <v>702</v>
      </c>
      <c r="N1248" s="234"/>
      <c r="O1248" s="235">
        <v>1500000</v>
      </c>
      <c r="P1248" s="234"/>
      <c r="Q1248" s="235">
        <v>1500000</v>
      </c>
    </row>
    <row r="1249" spans="9:17" s="221" customFormat="1" ht="16.2">
      <c r="I1249" s="325"/>
      <c r="J1249" s="263"/>
      <c r="K1249" s="263"/>
      <c r="L1249" s="263"/>
      <c r="M1249" s="267" t="s">
        <v>42</v>
      </c>
      <c r="N1249" s="251">
        <f>SUM(N1202:N1232)</f>
        <v>0</v>
      </c>
      <c r="O1249" s="251">
        <f t="shared" ref="O1249:Q1249" si="109">SUM(O1202:O1232)</f>
        <v>21233883.214320004</v>
      </c>
      <c r="P1249" s="251">
        <f t="shared" si="109"/>
        <v>17694902.678600006</v>
      </c>
      <c r="Q1249" s="251">
        <f t="shared" si="109"/>
        <v>26869199.710749604</v>
      </c>
    </row>
    <row r="1250" spans="9:17" s="221" customFormat="1" ht="16.8" thickBot="1">
      <c r="I1250" s="326"/>
      <c r="J1250" s="241"/>
      <c r="K1250" s="241"/>
      <c r="L1250" s="241"/>
      <c r="M1250" s="242" t="s">
        <v>490</v>
      </c>
      <c r="N1250" s="268">
        <f>SUM(N1236:N1248)</f>
        <v>27457800</v>
      </c>
      <c r="O1250" s="268">
        <f t="shared" ref="O1250:Q1250" si="110">SUM(O1236:O1248)</f>
        <v>67600000</v>
      </c>
      <c r="P1250" s="268">
        <f t="shared" si="110"/>
        <v>0</v>
      </c>
      <c r="Q1250" s="268">
        <f t="shared" si="110"/>
        <v>67600000</v>
      </c>
    </row>
    <row r="1251" spans="9:17" s="221" customFormat="1" ht="16.8" thickBot="1">
      <c r="I1251" s="270"/>
      <c r="J1251" s="270"/>
      <c r="K1251" s="270"/>
      <c r="L1251" s="270"/>
      <c r="M1251" s="229" t="s">
        <v>46</v>
      </c>
      <c r="N1251" s="271">
        <f>N1249+N1250</f>
        <v>27457800</v>
      </c>
      <c r="O1251" s="271">
        <f t="shared" ref="O1251:Q1251" si="111">O1249+O1250</f>
        <v>88833883.214320004</v>
      </c>
      <c r="P1251" s="271">
        <f t="shared" si="111"/>
        <v>17694902.678600006</v>
      </c>
      <c r="Q1251" s="271">
        <f t="shared" si="111"/>
        <v>94469199.710749596</v>
      </c>
    </row>
    <row r="1252" spans="9:17" s="221" customFormat="1" ht="24.6">
      <c r="I1252" s="619" t="s">
        <v>809</v>
      </c>
      <c r="J1252" s="620"/>
      <c r="K1252" s="620"/>
      <c r="L1252" s="620"/>
      <c r="M1252" s="620"/>
      <c r="N1252" s="620"/>
      <c r="O1252" s="620"/>
      <c r="P1252" s="620"/>
      <c r="Q1252" s="621"/>
    </row>
    <row r="1253" spans="9:17" s="221" customFormat="1" ht="24.6">
      <c r="I1253" s="578" t="s">
        <v>0</v>
      </c>
      <c r="J1253" s="579"/>
      <c r="K1253" s="579"/>
      <c r="L1253" s="579"/>
      <c r="M1253" s="579"/>
      <c r="N1253" s="579"/>
      <c r="O1253" s="579"/>
      <c r="P1253" s="579"/>
      <c r="Q1253" s="580"/>
    </row>
    <row r="1254" spans="9:17" s="221" customFormat="1" ht="25.5" customHeight="1">
      <c r="I1254" s="578" t="s">
        <v>902</v>
      </c>
      <c r="J1254" s="579"/>
      <c r="K1254" s="579"/>
      <c r="L1254" s="579"/>
      <c r="M1254" s="579"/>
      <c r="N1254" s="579"/>
      <c r="O1254" s="579"/>
      <c r="P1254" s="579"/>
      <c r="Q1254" s="580"/>
    </row>
    <row r="1255" spans="9:17" s="221" customFormat="1" ht="25.2" thickBot="1">
      <c r="I1255" s="581" t="s">
        <v>454</v>
      </c>
      <c r="J1255" s="581"/>
      <c r="K1255" s="581"/>
      <c r="L1255" s="581"/>
      <c r="M1255" s="581"/>
      <c r="N1255" s="581"/>
      <c r="O1255" s="581"/>
      <c r="P1255" s="581"/>
      <c r="Q1255" s="581"/>
    </row>
    <row r="1256" spans="9:17" s="221" customFormat="1" ht="16.8" thickBot="1">
      <c r="I1256" s="612" t="s">
        <v>703</v>
      </c>
      <c r="J1256" s="613"/>
      <c r="K1256" s="613"/>
      <c r="L1256" s="613"/>
      <c r="M1256" s="613"/>
      <c r="N1256" s="613"/>
      <c r="O1256" s="613"/>
      <c r="P1256" s="613"/>
      <c r="Q1256" s="614"/>
    </row>
    <row r="1257" spans="9:17" s="221" customFormat="1" ht="49.2" thickBot="1">
      <c r="I1257" s="92" t="s">
        <v>350</v>
      </c>
      <c r="J1257" s="92" t="s">
        <v>72</v>
      </c>
      <c r="K1257" s="92" t="s">
        <v>351</v>
      </c>
      <c r="L1257" s="92" t="s">
        <v>3</v>
      </c>
      <c r="M1257" s="231" t="s">
        <v>73</v>
      </c>
      <c r="N1257" s="404" t="s">
        <v>871</v>
      </c>
      <c r="O1257" s="404" t="s">
        <v>870</v>
      </c>
      <c r="P1257" s="404" t="s">
        <v>872</v>
      </c>
      <c r="Q1257" s="404" t="s">
        <v>903</v>
      </c>
    </row>
    <row r="1258" spans="9:17" s="221" customFormat="1" ht="16.2">
      <c r="I1258" s="330">
        <v>20000000</v>
      </c>
      <c r="J1258" s="273"/>
      <c r="K1258" s="273"/>
      <c r="L1258" s="273"/>
      <c r="M1258" s="274" t="s">
        <v>39</v>
      </c>
      <c r="N1258" s="275"/>
      <c r="O1258" s="275"/>
      <c r="P1258" s="275"/>
      <c r="Q1258" s="275"/>
    </row>
    <row r="1259" spans="9:17" s="221" customFormat="1" ht="16.2">
      <c r="I1259" s="331">
        <v>21000000</v>
      </c>
      <c r="J1259" s="249"/>
      <c r="K1259" s="249"/>
      <c r="L1259" s="249"/>
      <c r="M1259" s="250" t="s">
        <v>42</v>
      </c>
      <c r="N1259" s="251"/>
      <c r="O1259" s="251"/>
      <c r="P1259" s="251"/>
      <c r="Q1259" s="251"/>
    </row>
    <row r="1260" spans="9:17" s="221" customFormat="1" ht="16.2">
      <c r="I1260" s="331">
        <v>21010000</v>
      </c>
      <c r="J1260" s="249"/>
      <c r="K1260" s="249"/>
      <c r="L1260" s="249"/>
      <c r="M1260" s="250" t="s">
        <v>474</v>
      </c>
      <c r="N1260" s="251"/>
      <c r="O1260" s="251"/>
      <c r="P1260" s="251"/>
      <c r="Q1260" s="251"/>
    </row>
    <row r="1261" spans="9:17" s="221" customFormat="1" ht="15.6">
      <c r="I1261" s="332">
        <v>21010103</v>
      </c>
      <c r="J1261" s="277" t="s">
        <v>15</v>
      </c>
      <c r="K1261" s="254"/>
      <c r="L1261" s="254"/>
      <c r="M1261" s="255" t="s">
        <v>511</v>
      </c>
      <c r="N1261" s="234"/>
      <c r="O1261" s="235">
        <v>1145514.0312000001</v>
      </c>
      <c r="P1261" s="234">
        <v>954595.02600000007</v>
      </c>
      <c r="Q1261" s="235">
        <v>1179879.4521360002</v>
      </c>
    </row>
    <row r="1262" spans="9:17" s="221" customFormat="1" ht="15.6">
      <c r="I1262" s="332">
        <v>21010104</v>
      </c>
      <c r="J1262" s="277" t="s">
        <v>15</v>
      </c>
      <c r="K1262" s="254"/>
      <c r="L1262" s="218">
        <v>31923000</v>
      </c>
      <c r="M1262" s="255" t="s">
        <v>512</v>
      </c>
      <c r="N1262" s="234"/>
      <c r="O1262" s="235">
        <v>2282766.6708</v>
      </c>
      <c r="P1262" s="234">
        <v>1902305.5590000001</v>
      </c>
      <c r="Q1262" s="235">
        <v>2351249.670924</v>
      </c>
    </row>
    <row r="1263" spans="9:17" s="221" customFormat="1" ht="15.6">
      <c r="I1263" s="332">
        <v>21010105</v>
      </c>
      <c r="J1263" s="277" t="s">
        <v>15</v>
      </c>
      <c r="K1263" s="254"/>
      <c r="L1263" s="218">
        <v>31923000</v>
      </c>
      <c r="M1263" s="255" t="s">
        <v>513</v>
      </c>
      <c r="N1263" s="234"/>
      <c r="O1263" s="235">
        <v>2260132.4592000004</v>
      </c>
      <c r="P1263" s="234">
        <v>1883443.7160000002</v>
      </c>
      <c r="Q1263" s="235">
        <v>2327936.4329760005</v>
      </c>
    </row>
    <row r="1264" spans="9:17" s="221" customFormat="1" ht="15.6">
      <c r="I1264" s="252">
        <v>21010106</v>
      </c>
      <c r="J1264" s="277" t="s">
        <v>15</v>
      </c>
      <c r="K1264" s="254"/>
      <c r="L1264" s="223"/>
      <c r="M1264" s="255" t="s">
        <v>531</v>
      </c>
      <c r="N1264" s="234"/>
      <c r="O1264" s="235"/>
      <c r="P1264" s="234">
        <v>0</v>
      </c>
      <c r="Q1264" s="235">
        <v>0</v>
      </c>
    </row>
    <row r="1265" spans="9:17" s="221" customFormat="1" ht="15.6">
      <c r="I1265" s="276"/>
      <c r="J1265" s="277" t="s">
        <v>15</v>
      </c>
      <c r="K1265" s="254"/>
      <c r="L1265" s="218">
        <v>31923000</v>
      </c>
      <c r="M1265" s="88" t="s">
        <v>580</v>
      </c>
      <c r="N1265" s="234"/>
      <c r="O1265" s="323"/>
      <c r="P1265" s="234">
        <v>0</v>
      </c>
      <c r="Q1265" s="323">
        <v>7680000</v>
      </c>
    </row>
    <row r="1266" spans="9:17" s="221" customFormat="1" ht="32.4">
      <c r="I1266" s="331">
        <v>21020300</v>
      </c>
      <c r="J1266" s="249"/>
      <c r="K1266" s="249"/>
      <c r="L1266" s="249"/>
      <c r="M1266" s="250" t="s">
        <v>516</v>
      </c>
      <c r="N1266" s="251"/>
      <c r="O1266" s="251"/>
      <c r="P1266" s="251"/>
      <c r="Q1266" s="251"/>
    </row>
    <row r="1267" spans="9:17" s="221" customFormat="1" ht="15.6">
      <c r="I1267" s="332">
        <v>21020301</v>
      </c>
      <c r="J1267" s="277" t="s">
        <v>15</v>
      </c>
      <c r="K1267" s="254"/>
      <c r="L1267" s="223"/>
      <c r="M1267" s="88" t="s">
        <v>517</v>
      </c>
      <c r="N1267" s="234"/>
      <c r="O1267" s="235">
        <v>352419.91091999999</v>
      </c>
      <c r="P1267" s="234">
        <v>293683.25909999997</v>
      </c>
      <c r="Q1267" s="235">
        <v>362992.5082476</v>
      </c>
    </row>
    <row r="1268" spans="9:17" s="221" customFormat="1" ht="15.6">
      <c r="I1268" s="332">
        <v>21020302</v>
      </c>
      <c r="J1268" s="277" t="s">
        <v>15</v>
      </c>
      <c r="K1268" s="254"/>
      <c r="L1268" s="223"/>
      <c r="M1268" s="88" t="s">
        <v>518</v>
      </c>
      <c r="N1268" s="234"/>
      <c r="O1268" s="235">
        <v>201382.80624000001</v>
      </c>
      <c r="P1268" s="234">
        <v>167819.00520000001</v>
      </c>
      <c r="Q1268" s="235">
        <v>207424.2904272</v>
      </c>
    </row>
    <row r="1269" spans="9:17" s="221" customFormat="1" ht="15.6">
      <c r="I1269" s="332">
        <v>21020303</v>
      </c>
      <c r="J1269" s="277" t="s">
        <v>15</v>
      </c>
      <c r="K1269" s="254"/>
      <c r="L1269" s="223"/>
      <c r="M1269" s="88" t="s">
        <v>519</v>
      </c>
      <c r="N1269" s="234"/>
      <c r="O1269" s="235">
        <v>78065.701560000001</v>
      </c>
      <c r="P1269" s="234">
        <v>65054.751300000004</v>
      </c>
      <c r="Q1269" s="235">
        <v>80407.672606799999</v>
      </c>
    </row>
    <row r="1270" spans="9:17" s="221" customFormat="1" ht="15.6">
      <c r="I1270" s="332">
        <v>21020304</v>
      </c>
      <c r="J1270" s="277" t="s">
        <v>15</v>
      </c>
      <c r="K1270" s="254"/>
      <c r="L1270" s="223"/>
      <c r="M1270" s="88" t="s">
        <v>480</v>
      </c>
      <c r="N1270" s="234"/>
      <c r="O1270" s="235">
        <v>11226.6</v>
      </c>
      <c r="P1270" s="234">
        <v>9355.5</v>
      </c>
      <c r="Q1270" s="235">
        <v>11563.398000000001</v>
      </c>
    </row>
    <row r="1271" spans="9:17" s="221" customFormat="1" ht="15.6">
      <c r="I1271" s="332">
        <v>21020312</v>
      </c>
      <c r="J1271" s="277" t="s">
        <v>15</v>
      </c>
      <c r="K1271" s="254"/>
      <c r="L1271" s="223"/>
      <c r="M1271" s="88" t="s">
        <v>520</v>
      </c>
      <c r="N1271" s="234"/>
      <c r="O1271" s="235">
        <v>0</v>
      </c>
      <c r="P1271" s="234">
        <v>0</v>
      </c>
      <c r="Q1271" s="235">
        <v>0</v>
      </c>
    </row>
    <row r="1272" spans="9:17" s="221" customFormat="1" ht="15.6">
      <c r="I1272" s="332">
        <v>21020315</v>
      </c>
      <c r="J1272" s="277" t="s">
        <v>15</v>
      </c>
      <c r="K1272" s="254"/>
      <c r="L1272" s="223"/>
      <c r="M1272" s="88" t="s">
        <v>521</v>
      </c>
      <c r="N1272" s="234"/>
      <c r="O1272" s="235">
        <v>50345.701560000001</v>
      </c>
      <c r="P1272" s="234">
        <v>41954.751300000004</v>
      </c>
      <c r="Q1272" s="235">
        <v>51856.0726068</v>
      </c>
    </row>
    <row r="1273" spans="9:17" s="221" customFormat="1" ht="15.6">
      <c r="I1273" s="252">
        <v>21020314</v>
      </c>
      <c r="J1273" s="277" t="s">
        <v>15</v>
      </c>
      <c r="K1273" s="254"/>
      <c r="L1273" s="223"/>
      <c r="M1273" s="88" t="s">
        <v>601</v>
      </c>
      <c r="N1273" s="234"/>
      <c r="O1273" s="235">
        <v>317923.17480000004</v>
      </c>
      <c r="P1273" s="234">
        <v>264935.97900000005</v>
      </c>
      <c r="Q1273" s="235">
        <v>327460.87004400004</v>
      </c>
    </row>
    <row r="1274" spans="9:17" s="221" customFormat="1" ht="15.6">
      <c r="I1274" s="252">
        <v>21020305</v>
      </c>
      <c r="J1274" s="277" t="s">
        <v>15</v>
      </c>
      <c r="K1274" s="254"/>
      <c r="L1274" s="223"/>
      <c r="M1274" s="88" t="s">
        <v>602</v>
      </c>
      <c r="N1274" s="234"/>
      <c r="O1274" s="235">
        <v>453111.31404000003</v>
      </c>
      <c r="P1274" s="234">
        <v>377592.76169999997</v>
      </c>
      <c r="Q1274" s="235">
        <v>466704.65346120001</v>
      </c>
    </row>
    <row r="1275" spans="9:17" s="221" customFormat="1" ht="15.6">
      <c r="I1275" s="252">
        <v>21020306</v>
      </c>
      <c r="J1275" s="277" t="s">
        <v>15</v>
      </c>
      <c r="K1275" s="254"/>
      <c r="L1275" s="223"/>
      <c r="M1275" s="88" t="s">
        <v>603</v>
      </c>
      <c r="N1275" s="234"/>
      <c r="O1275" s="235">
        <v>8316</v>
      </c>
      <c r="P1275" s="234">
        <v>6930</v>
      </c>
      <c r="Q1275" s="235">
        <v>8565.48</v>
      </c>
    </row>
    <row r="1276" spans="9:17" s="221" customFormat="1" ht="16.2">
      <c r="I1276" s="331">
        <v>21020400</v>
      </c>
      <c r="J1276" s="249"/>
      <c r="K1276" s="249"/>
      <c r="L1276" s="249"/>
      <c r="M1276" s="250" t="s">
        <v>532</v>
      </c>
      <c r="N1276" s="251"/>
      <c r="O1276" s="251"/>
      <c r="P1276" s="251"/>
      <c r="Q1276" s="251"/>
    </row>
    <row r="1277" spans="9:17" s="221" customFormat="1" ht="15.6">
      <c r="I1277" s="332">
        <v>21020401</v>
      </c>
      <c r="J1277" s="277" t="s">
        <v>15</v>
      </c>
      <c r="K1277" s="254"/>
      <c r="L1277" s="218">
        <v>31923000</v>
      </c>
      <c r="M1277" s="88" t="s">
        <v>517</v>
      </c>
      <c r="N1277" s="234"/>
      <c r="O1277" s="235">
        <v>679633.73477999994</v>
      </c>
      <c r="P1277" s="234">
        <v>566361.44565000001</v>
      </c>
      <c r="Q1277" s="235">
        <v>700022.74682339991</v>
      </c>
    </row>
    <row r="1278" spans="9:17" s="221" customFormat="1" ht="15.6">
      <c r="I1278" s="332">
        <v>21020402</v>
      </c>
      <c r="J1278" s="277" t="s">
        <v>15</v>
      </c>
      <c r="K1278" s="254"/>
      <c r="L1278" s="218">
        <v>31923000</v>
      </c>
      <c r="M1278" s="88" t="s">
        <v>518</v>
      </c>
      <c r="N1278" s="234"/>
      <c r="O1278" s="235">
        <v>388362.13416000002</v>
      </c>
      <c r="P1278" s="234">
        <v>323635.11180000001</v>
      </c>
      <c r="Q1278" s="235">
        <v>400012.99818480003</v>
      </c>
    </row>
    <row r="1279" spans="9:17" s="221" customFormat="1" ht="15.6">
      <c r="I1279" s="332">
        <v>21020403</v>
      </c>
      <c r="J1279" s="277" t="s">
        <v>15</v>
      </c>
      <c r="K1279" s="254"/>
      <c r="L1279" s="218">
        <v>31923000</v>
      </c>
      <c r="M1279" s="88" t="s">
        <v>519</v>
      </c>
      <c r="N1279" s="234"/>
      <c r="O1279" s="235">
        <v>235690.53354</v>
      </c>
      <c r="P1279" s="234">
        <v>196408.77795000002</v>
      </c>
      <c r="Q1279" s="235">
        <v>242761.24954620001</v>
      </c>
    </row>
    <row r="1280" spans="9:17" s="221" customFormat="1" ht="15.6">
      <c r="I1280" s="332">
        <v>21020404</v>
      </c>
      <c r="J1280" s="277" t="s">
        <v>15</v>
      </c>
      <c r="K1280" s="254"/>
      <c r="L1280" s="218">
        <v>31923000</v>
      </c>
      <c r="M1280" s="88" t="s">
        <v>480</v>
      </c>
      <c r="N1280" s="234"/>
      <c r="O1280" s="235">
        <v>43659</v>
      </c>
      <c r="P1280" s="234">
        <v>36382.5</v>
      </c>
      <c r="Q1280" s="235">
        <v>44968.77</v>
      </c>
    </row>
    <row r="1281" spans="9:17" s="221" customFormat="1" ht="15.6">
      <c r="I1281" s="332" t="s">
        <v>704</v>
      </c>
      <c r="J1281" s="277" t="s">
        <v>15</v>
      </c>
      <c r="K1281" s="254"/>
      <c r="L1281" s="223"/>
      <c r="M1281" s="88" t="s">
        <v>520</v>
      </c>
      <c r="N1281" s="234"/>
      <c r="O1281" s="235">
        <v>0</v>
      </c>
      <c r="P1281" s="234">
        <v>0</v>
      </c>
      <c r="Q1281" s="235">
        <v>0</v>
      </c>
    </row>
    <row r="1282" spans="9:17" s="221" customFormat="1" ht="15.6">
      <c r="I1282" s="332">
        <v>21020415</v>
      </c>
      <c r="J1282" s="277" t="s">
        <v>15</v>
      </c>
      <c r="K1282" s="254"/>
      <c r="L1282" s="218">
        <v>31923000</v>
      </c>
      <c r="M1282" s="88" t="s">
        <v>521</v>
      </c>
      <c r="N1282" s="234"/>
      <c r="O1282" s="235">
        <v>97090.533540000004</v>
      </c>
      <c r="P1282" s="234">
        <v>80908.777950000003</v>
      </c>
      <c r="Q1282" s="235">
        <v>100003.24954620001</v>
      </c>
    </row>
    <row r="1283" spans="9:17" s="221" customFormat="1" ht="16.2">
      <c r="I1283" s="331">
        <v>21020500</v>
      </c>
      <c r="J1283" s="249"/>
      <c r="K1283" s="249"/>
      <c r="L1283" s="249"/>
      <c r="M1283" s="250" t="s">
        <v>533</v>
      </c>
      <c r="N1283" s="251"/>
      <c r="O1283" s="251"/>
      <c r="P1283" s="251"/>
      <c r="Q1283" s="251"/>
    </row>
    <row r="1284" spans="9:17" s="221" customFormat="1" ht="15.6">
      <c r="I1284" s="332">
        <v>21020501</v>
      </c>
      <c r="J1284" s="277" t="s">
        <v>15</v>
      </c>
      <c r="K1284" s="254"/>
      <c r="L1284" s="218">
        <v>31923000</v>
      </c>
      <c r="M1284" s="88" t="s">
        <v>517</v>
      </c>
      <c r="N1284" s="234"/>
      <c r="O1284" s="235">
        <v>363188.16071999999</v>
      </c>
      <c r="P1284" s="234">
        <v>302656.80060000002</v>
      </c>
      <c r="Q1284" s="235">
        <v>374083.80554159998</v>
      </c>
    </row>
    <row r="1285" spans="9:17" s="221" customFormat="1" ht="15.6">
      <c r="I1285" s="333">
        <v>21020502</v>
      </c>
      <c r="J1285" s="277" t="s">
        <v>15</v>
      </c>
      <c r="K1285" s="260"/>
      <c r="L1285" s="218">
        <v>31923000</v>
      </c>
      <c r="M1285" s="88" t="s">
        <v>518</v>
      </c>
      <c r="N1285" s="234"/>
      <c r="O1285" s="235">
        <v>207536.09183999998</v>
      </c>
      <c r="P1285" s="234">
        <v>172946.7432</v>
      </c>
      <c r="Q1285" s="235">
        <v>213762.17459519999</v>
      </c>
    </row>
    <row r="1286" spans="9:17" s="221" customFormat="1" ht="15.6">
      <c r="I1286" s="333">
        <v>21020503</v>
      </c>
      <c r="J1286" s="277" t="s">
        <v>15</v>
      </c>
      <c r="K1286" s="260"/>
      <c r="L1286" s="218">
        <v>31923000</v>
      </c>
      <c r="M1286" s="88" t="s">
        <v>519</v>
      </c>
      <c r="N1286" s="234"/>
      <c r="O1286" s="235">
        <v>576727.29576000001</v>
      </c>
      <c r="P1286" s="234">
        <v>480606.07980000001</v>
      </c>
      <c r="Q1286" s="235">
        <v>594029.11463279999</v>
      </c>
    </row>
    <row r="1287" spans="9:17" s="221" customFormat="1" ht="15.6">
      <c r="I1287" s="333">
        <v>21020504</v>
      </c>
      <c r="J1287" s="277" t="s">
        <v>15</v>
      </c>
      <c r="K1287" s="260"/>
      <c r="L1287" s="218">
        <v>31923000</v>
      </c>
      <c r="M1287" s="88" t="s">
        <v>480</v>
      </c>
      <c r="N1287" s="234"/>
      <c r="O1287" s="235">
        <v>43659</v>
      </c>
      <c r="P1287" s="234">
        <v>36382.5</v>
      </c>
      <c r="Q1287" s="235">
        <v>44968.77</v>
      </c>
    </row>
    <row r="1288" spans="9:17" s="221" customFormat="1" ht="15.6">
      <c r="I1288" s="333" t="s">
        <v>704</v>
      </c>
      <c r="J1288" s="277" t="s">
        <v>15</v>
      </c>
      <c r="K1288" s="260"/>
      <c r="L1288" s="223"/>
      <c r="M1288" s="88" t="s">
        <v>520</v>
      </c>
      <c r="N1288" s="234"/>
      <c r="O1288" s="235">
        <v>0</v>
      </c>
      <c r="P1288" s="234">
        <v>0</v>
      </c>
      <c r="Q1288" s="235">
        <v>0</v>
      </c>
    </row>
    <row r="1289" spans="9:17" s="221" customFormat="1" ht="15.6">
      <c r="I1289" s="333">
        <v>21020515</v>
      </c>
      <c r="J1289" s="277" t="s">
        <v>15</v>
      </c>
      <c r="K1289" s="260"/>
      <c r="L1289" s="218">
        <v>31923000</v>
      </c>
      <c r="M1289" s="88" t="s">
        <v>521</v>
      </c>
      <c r="N1289" s="234"/>
      <c r="O1289" s="235">
        <v>51884.022959999995</v>
      </c>
      <c r="P1289" s="234">
        <v>43236.685799999999</v>
      </c>
      <c r="Q1289" s="235">
        <v>53440.543648799998</v>
      </c>
    </row>
    <row r="1290" spans="9:17" s="221" customFormat="1" ht="16.2">
      <c r="I1290" s="334">
        <v>21020600</v>
      </c>
      <c r="J1290" s="258"/>
      <c r="K1290" s="258"/>
      <c r="L1290" s="258"/>
      <c r="M1290" s="250" t="s">
        <v>488</v>
      </c>
      <c r="N1290" s="251">
        <f>SUM(N1291)</f>
        <v>0</v>
      </c>
      <c r="O1290" s="251">
        <f>SUM(O1291)</f>
        <v>0</v>
      </c>
      <c r="P1290" s="251"/>
      <c r="Q1290" s="251"/>
    </row>
    <row r="1291" spans="9:17" s="221" customFormat="1" ht="15.6">
      <c r="I1291" s="333">
        <v>21020605</v>
      </c>
      <c r="J1291" s="277" t="s">
        <v>15</v>
      </c>
      <c r="K1291" s="260"/>
      <c r="L1291" s="223"/>
      <c r="M1291" s="255" t="s">
        <v>582</v>
      </c>
      <c r="N1291" s="234"/>
      <c r="O1291" s="235"/>
      <c r="P1291" s="234"/>
      <c r="Q1291" s="235"/>
    </row>
    <row r="1292" spans="9:17" s="221" customFormat="1" ht="16.2">
      <c r="I1292" s="325">
        <v>22000000</v>
      </c>
      <c r="J1292" s="263"/>
      <c r="K1292" s="263"/>
      <c r="L1292" s="263"/>
      <c r="M1292" s="266" t="s">
        <v>583</v>
      </c>
      <c r="N1292" s="251"/>
      <c r="O1292" s="251"/>
      <c r="P1292" s="251"/>
      <c r="Q1292" s="251"/>
    </row>
    <row r="1293" spans="9:17" s="221" customFormat="1" ht="16.2">
      <c r="I1293" s="325">
        <v>22020100</v>
      </c>
      <c r="J1293" s="263"/>
      <c r="K1293" s="263"/>
      <c r="L1293" s="263"/>
      <c r="M1293" s="266" t="s">
        <v>547</v>
      </c>
      <c r="N1293" s="234"/>
      <c r="O1293" s="235"/>
      <c r="P1293" s="234"/>
      <c r="Q1293" s="235"/>
    </row>
    <row r="1294" spans="9:17" s="221" customFormat="1" ht="15.6">
      <c r="I1294" s="295">
        <v>22020101</v>
      </c>
      <c r="J1294" s="277" t="s">
        <v>15</v>
      </c>
      <c r="K1294" s="295"/>
      <c r="L1294" s="295"/>
      <c r="M1294" s="296" t="s">
        <v>548</v>
      </c>
      <c r="N1294" s="234"/>
      <c r="O1294" s="235"/>
      <c r="P1294" s="234"/>
      <c r="Q1294" s="235"/>
    </row>
    <row r="1295" spans="9:17" s="221" customFormat="1" ht="15.6">
      <c r="I1295" s="295">
        <v>22020102</v>
      </c>
      <c r="J1295" s="277" t="s">
        <v>15</v>
      </c>
      <c r="K1295" s="295"/>
      <c r="L1295" s="218">
        <v>31923000</v>
      </c>
      <c r="M1295" s="296" t="s">
        <v>492</v>
      </c>
      <c r="N1295" s="234"/>
      <c r="O1295" s="235">
        <v>100000</v>
      </c>
      <c r="P1295" s="234"/>
      <c r="Q1295" s="235">
        <v>100000</v>
      </c>
    </row>
    <row r="1296" spans="9:17" s="221" customFormat="1" ht="15.6">
      <c r="I1296" s="295">
        <v>22020103</v>
      </c>
      <c r="J1296" s="277" t="s">
        <v>15</v>
      </c>
      <c r="K1296" s="295"/>
      <c r="L1296" s="295"/>
      <c r="M1296" s="296" t="s">
        <v>549</v>
      </c>
      <c r="N1296" s="234"/>
      <c r="O1296" s="235"/>
      <c r="P1296" s="234"/>
      <c r="Q1296" s="235"/>
    </row>
    <row r="1297" spans="9:17" s="221" customFormat="1" ht="15.6">
      <c r="I1297" s="295">
        <v>22020104</v>
      </c>
      <c r="J1297" s="277" t="s">
        <v>15</v>
      </c>
      <c r="K1297" s="295"/>
      <c r="L1297" s="295"/>
      <c r="M1297" s="296" t="s">
        <v>493</v>
      </c>
      <c r="N1297" s="234"/>
      <c r="O1297" s="235"/>
      <c r="P1297" s="234"/>
      <c r="Q1297" s="235"/>
    </row>
    <row r="1298" spans="9:17" s="221" customFormat="1" ht="16.2">
      <c r="I1298" s="325">
        <v>22020300</v>
      </c>
      <c r="J1298" s="263"/>
      <c r="K1298" s="263"/>
      <c r="L1298" s="263"/>
      <c r="M1298" s="266" t="s">
        <v>536</v>
      </c>
      <c r="N1298" s="234"/>
      <c r="O1298" s="235"/>
      <c r="P1298" s="234"/>
      <c r="Q1298" s="235"/>
    </row>
    <row r="1299" spans="9:17" s="221" customFormat="1" ht="15.6">
      <c r="I1299" s="335">
        <v>22020311</v>
      </c>
      <c r="J1299" s="277" t="s">
        <v>15</v>
      </c>
      <c r="K1299" s="223"/>
      <c r="L1299" s="218">
        <v>31923000</v>
      </c>
      <c r="M1299" s="262" t="s">
        <v>637</v>
      </c>
      <c r="N1299" s="234"/>
      <c r="O1299" s="235">
        <v>3000000</v>
      </c>
      <c r="P1299" s="234"/>
      <c r="Q1299" s="235">
        <v>3000000</v>
      </c>
    </row>
    <row r="1300" spans="9:17" s="221" customFormat="1" ht="15.6">
      <c r="I1300" s="335">
        <v>22020313</v>
      </c>
      <c r="J1300" s="277" t="s">
        <v>15</v>
      </c>
      <c r="K1300" s="223"/>
      <c r="L1300" s="218">
        <v>31923000</v>
      </c>
      <c r="M1300" s="262" t="s">
        <v>527</v>
      </c>
      <c r="N1300" s="234"/>
      <c r="O1300" s="235">
        <v>2000000</v>
      </c>
      <c r="P1300" s="234"/>
      <c r="Q1300" s="235">
        <v>2000000</v>
      </c>
    </row>
    <row r="1301" spans="9:17" s="221" customFormat="1" ht="16.2">
      <c r="I1301" s="325"/>
      <c r="J1301" s="263"/>
      <c r="K1301" s="263"/>
      <c r="L1301" s="263"/>
      <c r="M1301" s="267" t="s">
        <v>42</v>
      </c>
      <c r="N1301" s="251">
        <f>SUM(N1261:N1291)</f>
        <v>0</v>
      </c>
      <c r="O1301" s="251">
        <f t="shared" ref="O1301:Q1301" si="112">SUM(O1261:O1291)</f>
        <v>9848634.8776199985</v>
      </c>
      <c r="P1301" s="251">
        <f t="shared" si="112"/>
        <v>8207195.7313500009</v>
      </c>
      <c r="Q1301" s="251">
        <f t="shared" si="112"/>
        <v>17824093.923948605</v>
      </c>
    </row>
    <row r="1302" spans="9:17" s="221" customFormat="1" ht="16.8" thickBot="1">
      <c r="I1302" s="326"/>
      <c r="J1302" s="241"/>
      <c r="K1302" s="241"/>
      <c r="L1302" s="241"/>
      <c r="M1302" s="242" t="s">
        <v>490</v>
      </c>
      <c r="N1302" s="268">
        <f>SUM(N1294:N1300)</f>
        <v>0</v>
      </c>
      <c r="O1302" s="268">
        <f t="shared" ref="O1302:Q1302" si="113">SUM(O1294:O1300)</f>
        <v>5100000</v>
      </c>
      <c r="P1302" s="268">
        <f t="shared" si="113"/>
        <v>0</v>
      </c>
      <c r="Q1302" s="268">
        <f t="shared" si="113"/>
        <v>5100000</v>
      </c>
    </row>
    <row r="1303" spans="9:17" s="221" customFormat="1" ht="16.8" thickBot="1">
      <c r="I1303" s="270"/>
      <c r="J1303" s="270"/>
      <c r="K1303" s="270"/>
      <c r="L1303" s="270"/>
      <c r="M1303" s="229" t="s">
        <v>46</v>
      </c>
      <c r="N1303" s="271">
        <f>N1301+N1302</f>
        <v>0</v>
      </c>
      <c r="O1303" s="271">
        <f t="shared" ref="O1303:Q1303" si="114">O1301+O1302</f>
        <v>14948634.877619999</v>
      </c>
      <c r="P1303" s="271">
        <f t="shared" si="114"/>
        <v>8207195.7313500009</v>
      </c>
      <c r="Q1303" s="271">
        <f t="shared" si="114"/>
        <v>22924093.923948605</v>
      </c>
    </row>
    <row r="1304" spans="9:17" ht="34.799999999999997">
      <c r="I1304" s="588" t="s">
        <v>809</v>
      </c>
      <c r="J1304" s="589"/>
      <c r="K1304" s="589"/>
      <c r="L1304" s="589"/>
      <c r="M1304" s="589"/>
      <c r="N1304" s="589"/>
      <c r="O1304" s="589"/>
      <c r="P1304" s="589"/>
      <c r="Q1304" s="590"/>
    </row>
    <row r="1305" spans="9:17" ht="27.6">
      <c r="I1305" s="615" t="s">
        <v>0</v>
      </c>
      <c r="J1305" s="616"/>
      <c r="K1305" s="616"/>
      <c r="L1305" s="616"/>
      <c r="M1305" s="616"/>
      <c r="N1305" s="616"/>
      <c r="O1305" s="616"/>
      <c r="P1305" s="616"/>
      <c r="Q1305" s="617"/>
    </row>
    <row r="1306" spans="9:17" ht="27" customHeight="1">
      <c r="I1306" s="578" t="s">
        <v>902</v>
      </c>
      <c r="J1306" s="579"/>
      <c r="K1306" s="579"/>
      <c r="L1306" s="579"/>
      <c r="M1306" s="579"/>
      <c r="N1306" s="579"/>
      <c r="O1306" s="579"/>
      <c r="P1306" s="579"/>
      <c r="Q1306" s="580"/>
    </row>
    <row r="1307" spans="9:17" ht="28.2" thickBot="1">
      <c r="I1307" s="618" t="s">
        <v>454</v>
      </c>
      <c r="J1307" s="618"/>
      <c r="K1307" s="618"/>
      <c r="L1307" s="618"/>
      <c r="M1307" s="618"/>
      <c r="N1307" s="618"/>
      <c r="O1307" s="618"/>
      <c r="P1307" s="618"/>
      <c r="Q1307" s="618"/>
    </row>
    <row r="1308" spans="9:17" ht="22.8" thickBot="1">
      <c r="I1308" s="600" t="s">
        <v>705</v>
      </c>
      <c r="J1308" s="601"/>
      <c r="K1308" s="601"/>
      <c r="L1308" s="601"/>
      <c r="M1308" s="601"/>
      <c r="N1308" s="601"/>
      <c r="O1308" s="601"/>
      <c r="P1308" s="601"/>
      <c r="Q1308" s="602"/>
    </row>
    <row r="1309" spans="9:17" s="221" customFormat="1" ht="49.2" thickBot="1">
      <c r="I1309" s="92" t="s">
        <v>350</v>
      </c>
      <c r="J1309" s="92" t="s">
        <v>72</v>
      </c>
      <c r="K1309" s="92" t="s">
        <v>351</v>
      </c>
      <c r="L1309" s="92" t="s">
        <v>3</v>
      </c>
      <c r="M1309" s="231" t="s">
        <v>73</v>
      </c>
      <c r="N1309" s="404" t="s">
        <v>871</v>
      </c>
      <c r="O1309" s="404" t="s">
        <v>870</v>
      </c>
      <c r="P1309" s="404" t="s">
        <v>872</v>
      </c>
      <c r="Q1309" s="404" t="s">
        <v>903</v>
      </c>
    </row>
    <row r="1310" spans="9:17" s="221" customFormat="1" ht="16.2">
      <c r="I1310" s="330">
        <v>20000000</v>
      </c>
      <c r="J1310" s="273"/>
      <c r="K1310" s="273"/>
      <c r="L1310" s="273"/>
      <c r="M1310" s="274" t="s">
        <v>39</v>
      </c>
      <c r="N1310" s="275"/>
      <c r="O1310" s="275"/>
      <c r="P1310" s="275"/>
      <c r="Q1310" s="275"/>
    </row>
    <row r="1311" spans="9:17" s="221" customFormat="1" ht="16.2">
      <c r="I1311" s="331">
        <v>21000000</v>
      </c>
      <c r="J1311" s="249"/>
      <c r="K1311" s="249"/>
      <c r="L1311" s="249"/>
      <c r="M1311" s="250" t="s">
        <v>42</v>
      </c>
      <c r="N1311" s="251"/>
      <c r="O1311" s="251"/>
      <c r="P1311" s="251"/>
      <c r="Q1311" s="251"/>
    </row>
    <row r="1312" spans="9:17" s="221" customFormat="1" ht="16.2">
      <c r="I1312" s="331">
        <v>21010000</v>
      </c>
      <c r="J1312" s="249"/>
      <c r="K1312" s="249"/>
      <c r="L1312" s="249"/>
      <c r="M1312" s="250" t="s">
        <v>474</v>
      </c>
      <c r="N1312" s="251"/>
      <c r="O1312" s="251"/>
      <c r="P1312" s="251"/>
      <c r="Q1312" s="251"/>
    </row>
    <row r="1313" spans="9:17" s="221" customFormat="1" ht="16.2">
      <c r="I1313" s="331">
        <v>21010300</v>
      </c>
      <c r="J1313" s="249"/>
      <c r="K1313" s="249"/>
      <c r="L1313" s="249"/>
      <c r="M1313" s="250" t="s">
        <v>667</v>
      </c>
      <c r="N1313" s="251"/>
      <c r="O1313" s="251"/>
      <c r="P1313" s="251"/>
      <c r="Q1313" s="251"/>
    </row>
    <row r="1314" spans="9:17" s="221" customFormat="1" ht="15.6">
      <c r="I1314" s="332">
        <v>21010302</v>
      </c>
      <c r="J1314" s="277" t="s">
        <v>15</v>
      </c>
      <c r="K1314" s="254"/>
      <c r="L1314" s="223"/>
      <c r="M1314" s="88" t="s">
        <v>706</v>
      </c>
      <c r="N1314" s="234"/>
      <c r="O1314" s="235">
        <v>3969071.2215000005</v>
      </c>
      <c r="P1314" s="234">
        <v>3307559.3512500003</v>
      </c>
      <c r="Q1314" s="235">
        <v>4088143.3581450004</v>
      </c>
    </row>
    <row r="1315" spans="9:17" s="221" customFormat="1" ht="15.6">
      <c r="I1315" s="332">
        <v>21010303</v>
      </c>
      <c r="J1315" s="277" t="s">
        <v>15</v>
      </c>
      <c r="K1315" s="254"/>
      <c r="L1315" s="218">
        <v>31923000</v>
      </c>
      <c r="M1315" s="88" t="s">
        <v>669</v>
      </c>
      <c r="N1315" s="234"/>
      <c r="O1315" s="235">
        <v>30500622.213599995</v>
      </c>
      <c r="P1315" s="234">
        <v>25417185.177999992</v>
      </c>
      <c r="Q1315" s="235">
        <v>31415640.880007993</v>
      </c>
    </row>
    <row r="1316" spans="9:17" s="221" customFormat="1" ht="15.6">
      <c r="I1316" s="332">
        <v>21010304</v>
      </c>
      <c r="J1316" s="277" t="s">
        <v>15</v>
      </c>
      <c r="K1316" s="254"/>
      <c r="L1316" s="218">
        <v>31923000</v>
      </c>
      <c r="M1316" s="88" t="s">
        <v>670</v>
      </c>
      <c r="N1316" s="234"/>
      <c r="O1316" s="235">
        <v>5781692.3240999989</v>
      </c>
      <c r="P1316" s="234">
        <v>4818076.9367499994</v>
      </c>
      <c r="Q1316" s="235">
        <v>5955143.0938229989</v>
      </c>
    </row>
    <row r="1317" spans="9:17" s="221" customFormat="1" ht="15.6">
      <c r="I1317" s="252">
        <v>21010106</v>
      </c>
      <c r="J1317" s="277" t="s">
        <v>15</v>
      </c>
      <c r="K1317" s="254"/>
      <c r="L1317" s="223"/>
      <c r="M1317" s="255" t="s">
        <v>531</v>
      </c>
      <c r="N1317" s="234"/>
      <c r="O1317" s="235"/>
      <c r="P1317" s="234">
        <v>0</v>
      </c>
      <c r="Q1317" s="235">
        <v>0</v>
      </c>
    </row>
    <row r="1318" spans="9:17" s="221" customFormat="1" ht="15.6">
      <c r="I1318" s="276"/>
      <c r="J1318" s="277" t="s">
        <v>15</v>
      </c>
      <c r="K1318" s="254"/>
      <c r="L1318" s="218">
        <v>31923000</v>
      </c>
      <c r="M1318" s="88" t="s">
        <v>580</v>
      </c>
      <c r="N1318" s="234"/>
      <c r="O1318" s="235"/>
      <c r="P1318" s="234">
        <v>0</v>
      </c>
      <c r="Q1318" s="235">
        <v>17280000</v>
      </c>
    </row>
    <row r="1319" spans="9:17" s="221" customFormat="1" ht="16.2">
      <c r="I1319" s="331">
        <v>21020000</v>
      </c>
      <c r="J1319" s="249"/>
      <c r="K1319" s="249"/>
      <c r="L1319" s="249"/>
      <c r="M1319" s="250" t="s">
        <v>477</v>
      </c>
      <c r="N1319" s="251"/>
      <c r="O1319" s="251"/>
      <c r="P1319" s="251"/>
      <c r="Q1319" s="251"/>
    </row>
    <row r="1320" spans="9:17" s="221" customFormat="1" ht="32.4">
      <c r="I1320" s="331">
        <v>21020300</v>
      </c>
      <c r="J1320" s="249"/>
      <c r="K1320" s="249"/>
      <c r="L1320" s="249"/>
      <c r="M1320" s="250" t="s">
        <v>516</v>
      </c>
      <c r="N1320" s="251"/>
      <c r="O1320" s="251"/>
      <c r="P1320" s="251"/>
      <c r="Q1320" s="251"/>
    </row>
    <row r="1321" spans="9:17" s="221" customFormat="1" ht="15.6">
      <c r="I1321" s="332">
        <v>21020312</v>
      </c>
      <c r="J1321" s="277" t="s">
        <v>15</v>
      </c>
      <c r="K1321" s="254"/>
      <c r="L1321" s="223"/>
      <c r="M1321" s="88" t="s">
        <v>520</v>
      </c>
      <c r="N1321" s="234"/>
      <c r="O1321" s="235"/>
      <c r="P1321" s="234">
        <v>0</v>
      </c>
      <c r="Q1321" s="235">
        <v>0</v>
      </c>
    </row>
    <row r="1322" spans="9:17" s="221" customFormat="1" ht="15.6">
      <c r="I1322" s="332">
        <v>21020320</v>
      </c>
      <c r="J1322" s="277" t="s">
        <v>15</v>
      </c>
      <c r="K1322" s="254"/>
      <c r="L1322" s="223"/>
      <c r="M1322" s="88" t="s">
        <v>707</v>
      </c>
      <c r="N1322" s="234"/>
      <c r="O1322" s="235">
        <v>1538349.0091199998</v>
      </c>
      <c r="P1322" s="234">
        <v>1281957.5075999999</v>
      </c>
      <c r="Q1322" s="235">
        <v>1584499.4793935998</v>
      </c>
    </row>
    <row r="1323" spans="9:17" s="221" customFormat="1" ht="15.6">
      <c r="I1323" s="332">
        <v>21020327</v>
      </c>
      <c r="J1323" s="277" t="s">
        <v>15</v>
      </c>
      <c r="K1323" s="254"/>
      <c r="L1323" s="223"/>
      <c r="M1323" s="88" t="s">
        <v>672</v>
      </c>
      <c r="N1323" s="234"/>
      <c r="O1323" s="235">
        <v>62040</v>
      </c>
      <c r="P1323" s="234">
        <v>51700</v>
      </c>
      <c r="Q1323" s="235">
        <v>63901.2</v>
      </c>
    </row>
    <row r="1324" spans="9:17" s="221" customFormat="1" ht="15.6">
      <c r="I1324" s="304">
        <v>21020126</v>
      </c>
      <c r="J1324" s="277" t="s">
        <v>15</v>
      </c>
      <c r="K1324" s="254"/>
      <c r="L1324" s="320"/>
      <c r="M1324" s="299" t="s">
        <v>674</v>
      </c>
      <c r="N1324" s="234"/>
      <c r="O1324" s="235">
        <v>0</v>
      </c>
      <c r="P1324" s="234">
        <v>0</v>
      </c>
      <c r="Q1324" s="235">
        <v>0</v>
      </c>
    </row>
    <row r="1325" spans="9:17" s="221" customFormat="1" ht="15.6">
      <c r="I1325" s="304">
        <v>21020116</v>
      </c>
      <c r="J1325" s="277" t="s">
        <v>15</v>
      </c>
      <c r="K1325" s="254"/>
      <c r="L1325" s="320"/>
      <c r="M1325" s="299" t="s">
        <v>673</v>
      </c>
      <c r="N1325" s="234"/>
      <c r="O1325" s="235">
        <v>247456.00109999959</v>
      </c>
      <c r="P1325" s="234">
        <v>206213.33424999964</v>
      </c>
      <c r="Q1325" s="235">
        <v>254879.68113299957</v>
      </c>
    </row>
    <row r="1326" spans="9:17" s="221" customFormat="1" ht="16.2">
      <c r="I1326" s="331">
        <v>21020400</v>
      </c>
      <c r="J1326" s="249"/>
      <c r="K1326" s="249"/>
      <c r="L1326" s="249"/>
      <c r="M1326" s="250" t="s">
        <v>532</v>
      </c>
      <c r="N1326" s="251"/>
      <c r="O1326" s="251"/>
      <c r="P1326" s="251"/>
      <c r="Q1326" s="251"/>
    </row>
    <row r="1327" spans="9:17" s="221" customFormat="1" ht="15.6">
      <c r="I1327" s="332">
        <v>21020412</v>
      </c>
      <c r="J1327" s="277" t="s">
        <v>15</v>
      </c>
      <c r="K1327" s="254"/>
      <c r="L1327" s="223"/>
      <c r="M1327" s="88" t="s">
        <v>520</v>
      </c>
      <c r="N1327" s="234"/>
      <c r="O1327" s="235"/>
      <c r="P1327" s="234">
        <v>0</v>
      </c>
      <c r="Q1327" s="235">
        <v>0</v>
      </c>
    </row>
    <row r="1328" spans="9:17" s="221" customFormat="1" ht="15.6">
      <c r="I1328" s="332">
        <v>21020420</v>
      </c>
      <c r="J1328" s="277" t="s">
        <v>15</v>
      </c>
      <c r="K1328" s="254"/>
      <c r="L1328" s="223"/>
      <c r="M1328" s="88" t="s">
        <v>707</v>
      </c>
      <c r="N1328" s="234"/>
      <c r="O1328" s="235">
        <v>2644139.8367999983</v>
      </c>
      <c r="P1328" s="234">
        <v>2203449.8639999987</v>
      </c>
      <c r="Q1328" s="235">
        <v>2723464.0319039985</v>
      </c>
    </row>
    <row r="1329" spans="9:17" s="221" customFormat="1" ht="15.6">
      <c r="I1329" s="332">
        <v>21020427</v>
      </c>
      <c r="J1329" s="277" t="s">
        <v>15</v>
      </c>
      <c r="K1329" s="254"/>
      <c r="L1329" s="218">
        <v>31923000</v>
      </c>
      <c r="M1329" s="88" t="s">
        <v>672</v>
      </c>
      <c r="N1329" s="234"/>
      <c r="O1329" s="235">
        <v>1240800</v>
      </c>
      <c r="P1329" s="234">
        <v>1034000</v>
      </c>
      <c r="Q1329" s="235">
        <v>1278024</v>
      </c>
    </row>
    <row r="1330" spans="9:17" s="221" customFormat="1" ht="16.2">
      <c r="I1330" s="331">
        <v>21020500</v>
      </c>
      <c r="J1330" s="249"/>
      <c r="K1330" s="249"/>
      <c r="L1330" s="249"/>
      <c r="M1330" s="250" t="s">
        <v>533</v>
      </c>
      <c r="N1330" s="251"/>
      <c r="O1330" s="251"/>
      <c r="P1330" s="251"/>
      <c r="Q1330" s="251"/>
    </row>
    <row r="1331" spans="9:17" s="221" customFormat="1" ht="16.2">
      <c r="I1331" s="331" t="s">
        <v>704</v>
      </c>
      <c r="J1331" s="249"/>
      <c r="K1331" s="249"/>
      <c r="L1331" s="249"/>
      <c r="M1331" s="250" t="s">
        <v>520</v>
      </c>
      <c r="N1331" s="234"/>
      <c r="O1331" s="235"/>
      <c r="P1331" s="234">
        <v>0</v>
      </c>
      <c r="Q1331" s="235">
        <v>0</v>
      </c>
    </row>
    <row r="1332" spans="9:17" s="221" customFormat="1" ht="15.6">
      <c r="I1332" s="333">
        <v>21020520</v>
      </c>
      <c r="J1332" s="277" t="s">
        <v>15</v>
      </c>
      <c r="K1332" s="260"/>
      <c r="L1332" s="223"/>
      <c r="M1332" s="88" t="s">
        <v>707</v>
      </c>
      <c r="N1332" s="234"/>
      <c r="O1332" s="235">
        <v>486017.94779999991</v>
      </c>
      <c r="P1332" s="234">
        <v>405014.95649999991</v>
      </c>
      <c r="Q1332" s="235">
        <v>500598.48623399989</v>
      </c>
    </row>
    <row r="1333" spans="9:17" s="221" customFormat="1" ht="15.6">
      <c r="I1333" s="333">
        <v>21020527</v>
      </c>
      <c r="J1333" s="277" t="s">
        <v>15</v>
      </c>
      <c r="K1333" s="260"/>
      <c r="L1333" s="218">
        <v>31923000</v>
      </c>
      <c r="M1333" s="88" t="s">
        <v>672</v>
      </c>
      <c r="N1333" s="234"/>
      <c r="O1333" s="235">
        <v>496320</v>
      </c>
      <c r="P1333" s="234">
        <v>413600</v>
      </c>
      <c r="Q1333" s="235">
        <v>511209.6</v>
      </c>
    </row>
    <row r="1334" spans="9:17" s="221" customFormat="1" ht="16.2">
      <c r="I1334" s="334">
        <v>21020600</v>
      </c>
      <c r="J1334" s="258"/>
      <c r="K1334" s="258"/>
      <c r="L1334" s="258"/>
      <c r="M1334" s="250" t="s">
        <v>488</v>
      </c>
      <c r="N1334" s="251">
        <f>N1335</f>
        <v>0</v>
      </c>
      <c r="O1334" s="251">
        <f>O1335</f>
        <v>0</v>
      </c>
      <c r="P1334" s="251"/>
      <c r="Q1334" s="251"/>
    </row>
    <row r="1335" spans="9:17" s="221" customFormat="1" ht="15.6">
      <c r="I1335" s="333">
        <v>21020605</v>
      </c>
      <c r="J1335" s="277" t="s">
        <v>15</v>
      </c>
      <c r="K1335" s="260"/>
      <c r="L1335" s="223"/>
      <c r="M1335" s="255" t="s">
        <v>582</v>
      </c>
      <c r="N1335" s="234"/>
      <c r="O1335" s="235"/>
      <c r="P1335" s="234"/>
      <c r="Q1335" s="235"/>
    </row>
    <row r="1336" spans="9:17" s="221" customFormat="1" ht="16.2">
      <c r="I1336" s="325">
        <v>22000000</v>
      </c>
      <c r="J1336" s="263"/>
      <c r="K1336" s="263"/>
      <c r="L1336" s="263"/>
      <c r="M1336" s="266" t="s">
        <v>583</v>
      </c>
      <c r="N1336" s="234"/>
      <c r="O1336" s="235"/>
      <c r="P1336" s="234"/>
      <c r="Q1336" s="235"/>
    </row>
    <row r="1337" spans="9:17" s="221" customFormat="1" ht="16.2">
      <c r="I1337" s="325">
        <v>22020000</v>
      </c>
      <c r="J1337" s="263"/>
      <c r="K1337" s="263"/>
      <c r="L1337" s="263"/>
      <c r="M1337" s="266" t="s">
        <v>490</v>
      </c>
      <c r="N1337" s="251"/>
      <c r="O1337" s="251"/>
      <c r="P1337" s="251"/>
      <c r="Q1337" s="251"/>
    </row>
    <row r="1338" spans="9:17" s="221" customFormat="1" ht="24.75" customHeight="1">
      <c r="I1338" s="325">
        <v>22020100</v>
      </c>
      <c r="J1338" s="263"/>
      <c r="K1338" s="263"/>
      <c r="L1338" s="263"/>
      <c r="M1338" s="266" t="s">
        <v>547</v>
      </c>
      <c r="N1338" s="234"/>
      <c r="O1338" s="235"/>
      <c r="P1338" s="234"/>
      <c r="Q1338" s="235"/>
    </row>
    <row r="1339" spans="9:17" s="221" customFormat="1" ht="24.75" customHeight="1">
      <c r="I1339" s="335">
        <v>22020102</v>
      </c>
      <c r="J1339" s="277" t="s">
        <v>11</v>
      </c>
      <c r="K1339" s="223"/>
      <c r="L1339" s="218">
        <v>31923000</v>
      </c>
      <c r="M1339" s="262" t="s">
        <v>492</v>
      </c>
      <c r="N1339" s="234"/>
      <c r="O1339" s="235">
        <v>100000</v>
      </c>
      <c r="P1339" s="234"/>
      <c r="Q1339" s="235">
        <v>100000</v>
      </c>
    </row>
    <row r="1340" spans="9:17" s="221" customFormat="1" ht="24.75" customHeight="1">
      <c r="I1340" s="325">
        <v>22020300</v>
      </c>
      <c r="J1340" s="263"/>
      <c r="K1340" s="263"/>
      <c r="L1340" s="263"/>
      <c r="M1340" s="266" t="s">
        <v>536</v>
      </c>
      <c r="N1340" s="234"/>
      <c r="O1340" s="235"/>
      <c r="P1340" s="234"/>
      <c r="Q1340" s="235"/>
    </row>
    <row r="1341" spans="9:17" s="221" customFormat="1" ht="24.75" customHeight="1">
      <c r="I1341" s="335" t="s">
        <v>708</v>
      </c>
      <c r="J1341" s="277" t="s">
        <v>15</v>
      </c>
      <c r="K1341" s="223"/>
      <c r="L1341" s="218">
        <v>31923000</v>
      </c>
      <c r="M1341" s="262" t="s">
        <v>679</v>
      </c>
      <c r="N1341" s="234">
        <v>663900</v>
      </c>
      <c r="O1341" s="235">
        <v>10000000</v>
      </c>
      <c r="P1341" s="234"/>
      <c r="Q1341" s="235">
        <v>10000000</v>
      </c>
    </row>
    <row r="1342" spans="9:17" s="221" customFormat="1" ht="24.75" customHeight="1">
      <c r="I1342" s="335">
        <v>22020313</v>
      </c>
      <c r="J1342" s="277" t="s">
        <v>15</v>
      </c>
      <c r="K1342" s="223"/>
      <c r="L1342" s="218">
        <v>31923000</v>
      </c>
      <c r="M1342" s="262" t="s">
        <v>709</v>
      </c>
      <c r="N1342" s="234">
        <v>2540000</v>
      </c>
      <c r="O1342" s="235">
        <v>10000000</v>
      </c>
      <c r="P1342" s="234"/>
      <c r="Q1342" s="235">
        <v>10000000</v>
      </c>
    </row>
    <row r="1343" spans="9:17" s="221" customFormat="1" ht="24.75" customHeight="1">
      <c r="I1343" s="335">
        <v>22020313</v>
      </c>
      <c r="J1343" s="277" t="s">
        <v>15</v>
      </c>
      <c r="K1343" s="223"/>
      <c r="L1343" s="218">
        <v>31923000</v>
      </c>
      <c r="M1343" s="262" t="s">
        <v>709</v>
      </c>
      <c r="N1343" s="234"/>
      <c r="O1343" s="235"/>
      <c r="P1343" s="234"/>
      <c r="Q1343" s="235"/>
    </row>
    <row r="1344" spans="9:17" s="221" customFormat="1" ht="24.75" customHeight="1">
      <c r="I1344" s="325"/>
      <c r="J1344" s="263"/>
      <c r="K1344" s="263"/>
      <c r="L1344" s="263"/>
      <c r="M1344" s="267" t="s">
        <v>42</v>
      </c>
      <c r="N1344" s="251">
        <f>SUM(N1314:N1335)</f>
        <v>0</v>
      </c>
      <c r="O1344" s="251">
        <f t="shared" ref="O1344:Q1344" si="115">SUM(O1314:O1335)</f>
        <v>46966508.554019995</v>
      </c>
      <c r="P1344" s="251">
        <f t="shared" si="115"/>
        <v>39138757.128349997</v>
      </c>
      <c r="Q1344" s="251">
        <f t="shared" si="115"/>
        <v>65655503.810640603</v>
      </c>
    </row>
    <row r="1345" spans="9:17" s="221" customFormat="1" ht="24.75" customHeight="1" thickBot="1">
      <c r="I1345" s="326"/>
      <c r="J1345" s="241"/>
      <c r="K1345" s="241"/>
      <c r="L1345" s="241"/>
      <c r="M1345" s="242" t="s">
        <v>490</v>
      </c>
      <c r="N1345" s="268">
        <f>SUM(N1339:N1343)</f>
        <v>3203900</v>
      </c>
      <c r="O1345" s="268">
        <f t="shared" ref="O1345:Q1345" si="116">SUM(O1339:O1343)</f>
        <v>20100000</v>
      </c>
      <c r="P1345" s="268">
        <f t="shared" si="116"/>
        <v>0</v>
      </c>
      <c r="Q1345" s="268">
        <f t="shared" si="116"/>
        <v>20100000</v>
      </c>
    </row>
    <row r="1346" spans="9:17" s="221" customFormat="1" ht="24.75" customHeight="1" thickBot="1">
      <c r="I1346" s="270"/>
      <c r="J1346" s="270"/>
      <c r="K1346" s="270"/>
      <c r="L1346" s="270"/>
      <c r="M1346" s="229" t="s">
        <v>46</v>
      </c>
      <c r="N1346" s="271">
        <f>SUM(N1344:N1345)</f>
        <v>3203900</v>
      </c>
      <c r="O1346" s="271">
        <f t="shared" ref="O1346:Q1346" si="117">SUM(O1344:O1345)</f>
        <v>67066508.554019995</v>
      </c>
      <c r="P1346" s="271">
        <f t="shared" si="117"/>
        <v>39138757.128349997</v>
      </c>
      <c r="Q1346" s="271">
        <f t="shared" si="117"/>
        <v>85755503.810640603</v>
      </c>
    </row>
    <row r="1347" spans="9:17" ht="34.799999999999997">
      <c r="I1347" s="588" t="s">
        <v>809</v>
      </c>
      <c r="J1347" s="589"/>
      <c r="K1347" s="589"/>
      <c r="L1347" s="589"/>
      <c r="M1347" s="589"/>
      <c r="N1347" s="589"/>
      <c r="O1347" s="589"/>
      <c r="P1347" s="589"/>
      <c r="Q1347" s="590"/>
    </row>
    <row r="1348" spans="9:17" ht="24.6">
      <c r="I1348" s="578" t="s">
        <v>0</v>
      </c>
      <c r="J1348" s="579"/>
      <c r="K1348" s="579"/>
      <c r="L1348" s="579"/>
      <c r="M1348" s="579"/>
      <c r="N1348" s="579"/>
      <c r="O1348" s="579"/>
      <c r="P1348" s="579"/>
      <c r="Q1348" s="580"/>
    </row>
    <row r="1349" spans="9:17" ht="25.5" customHeight="1">
      <c r="I1349" s="578" t="s">
        <v>902</v>
      </c>
      <c r="J1349" s="579"/>
      <c r="K1349" s="579"/>
      <c r="L1349" s="579"/>
      <c r="M1349" s="579"/>
      <c r="N1349" s="579"/>
      <c r="O1349" s="579"/>
      <c r="P1349" s="579"/>
      <c r="Q1349" s="580"/>
    </row>
    <row r="1350" spans="9:17" ht="25.2" thickBot="1">
      <c r="I1350" s="581" t="s">
        <v>454</v>
      </c>
      <c r="J1350" s="581"/>
      <c r="K1350" s="581"/>
      <c r="L1350" s="581"/>
      <c r="M1350" s="581"/>
      <c r="N1350" s="581"/>
      <c r="O1350" s="581"/>
      <c r="P1350" s="581"/>
      <c r="Q1350" s="581"/>
    </row>
    <row r="1351" spans="9:17" ht="22.8" thickBot="1">
      <c r="I1351" s="600" t="s">
        <v>710</v>
      </c>
      <c r="J1351" s="601"/>
      <c r="K1351" s="601"/>
      <c r="L1351" s="601"/>
      <c r="M1351" s="601"/>
      <c r="N1351" s="601"/>
      <c r="O1351" s="601"/>
      <c r="P1351" s="601"/>
      <c r="Q1351" s="602"/>
    </row>
    <row r="1352" spans="9:17" s="221" customFormat="1" ht="49.2" thickBot="1">
      <c r="I1352" s="92" t="s">
        <v>350</v>
      </c>
      <c r="J1352" s="92" t="s">
        <v>72</v>
      </c>
      <c r="K1352" s="92" t="s">
        <v>351</v>
      </c>
      <c r="L1352" s="92" t="s">
        <v>3</v>
      </c>
      <c r="M1352" s="231" t="s">
        <v>73</v>
      </c>
      <c r="N1352" s="404" t="s">
        <v>871</v>
      </c>
      <c r="O1352" s="404" t="s">
        <v>870</v>
      </c>
      <c r="P1352" s="404" t="s">
        <v>872</v>
      </c>
      <c r="Q1352" s="404" t="s">
        <v>903</v>
      </c>
    </row>
    <row r="1353" spans="9:17" s="221" customFormat="1" ht="16.2">
      <c r="I1353" s="330">
        <v>20000000</v>
      </c>
      <c r="J1353" s="273"/>
      <c r="K1353" s="273"/>
      <c r="L1353" s="273"/>
      <c r="M1353" s="274" t="s">
        <v>39</v>
      </c>
      <c r="N1353" s="275"/>
      <c r="O1353" s="275"/>
      <c r="P1353" s="275"/>
      <c r="Q1353" s="275"/>
    </row>
    <row r="1354" spans="9:17" s="221" customFormat="1" ht="16.2">
      <c r="I1354" s="331">
        <v>21000000</v>
      </c>
      <c r="J1354" s="249"/>
      <c r="K1354" s="249"/>
      <c r="L1354" s="249"/>
      <c r="M1354" s="250" t="s">
        <v>42</v>
      </c>
      <c r="N1354" s="251"/>
      <c r="O1354" s="251"/>
      <c r="P1354" s="251"/>
      <c r="Q1354" s="251"/>
    </row>
    <row r="1355" spans="9:17" s="221" customFormat="1" ht="16.2">
      <c r="I1355" s="331">
        <v>21010000</v>
      </c>
      <c r="J1355" s="249"/>
      <c r="K1355" s="249"/>
      <c r="L1355" s="249"/>
      <c r="M1355" s="250" t="s">
        <v>474</v>
      </c>
      <c r="N1355" s="251"/>
      <c r="O1355" s="251"/>
      <c r="P1355" s="251"/>
      <c r="Q1355" s="251"/>
    </row>
    <row r="1356" spans="9:17" s="221" customFormat="1" ht="15.6">
      <c r="I1356" s="332">
        <v>21010103</v>
      </c>
      <c r="J1356" s="277" t="s">
        <v>15</v>
      </c>
      <c r="K1356" s="254"/>
      <c r="L1356" s="218">
        <v>31923000</v>
      </c>
      <c r="M1356" s="255" t="s">
        <v>511</v>
      </c>
      <c r="N1356" s="234"/>
      <c r="O1356" s="235"/>
      <c r="P1356" s="234"/>
      <c r="Q1356" s="235"/>
    </row>
    <row r="1357" spans="9:17" s="221" customFormat="1" ht="15.6">
      <c r="I1357" s="332">
        <v>21010104</v>
      </c>
      <c r="J1357" s="277" t="s">
        <v>15</v>
      </c>
      <c r="K1357" s="254"/>
      <c r="L1357" s="223"/>
      <c r="M1357" s="255" t="s">
        <v>512</v>
      </c>
      <c r="N1357" s="234"/>
      <c r="O1357" s="235"/>
      <c r="P1357" s="234"/>
      <c r="Q1357" s="235"/>
    </row>
    <row r="1358" spans="9:17" s="221" customFormat="1" ht="15.6">
      <c r="I1358" s="332">
        <v>21010105</v>
      </c>
      <c r="J1358" s="277" t="s">
        <v>15</v>
      </c>
      <c r="K1358" s="254"/>
      <c r="L1358" s="223"/>
      <c r="M1358" s="255" t="s">
        <v>513</v>
      </c>
      <c r="N1358" s="234"/>
      <c r="O1358" s="235"/>
      <c r="P1358" s="234"/>
      <c r="Q1358" s="235"/>
    </row>
    <row r="1359" spans="9:17" s="221" customFormat="1" ht="15.6">
      <c r="I1359" s="252">
        <v>21010106</v>
      </c>
      <c r="J1359" s="277" t="s">
        <v>15</v>
      </c>
      <c r="K1359" s="254"/>
      <c r="L1359" s="223"/>
      <c r="M1359" s="255" t="s">
        <v>531</v>
      </c>
      <c r="N1359" s="234"/>
      <c r="O1359" s="235"/>
      <c r="P1359" s="234"/>
      <c r="Q1359" s="235"/>
    </row>
    <row r="1360" spans="9:17" s="221" customFormat="1" ht="15.6">
      <c r="I1360" s="276"/>
      <c r="J1360" s="277" t="s">
        <v>15</v>
      </c>
      <c r="K1360" s="254"/>
      <c r="L1360" s="218">
        <v>31923000</v>
      </c>
      <c r="M1360" s="88" t="s">
        <v>580</v>
      </c>
      <c r="N1360" s="234"/>
      <c r="O1360" s="235"/>
      <c r="P1360" s="234"/>
      <c r="Q1360" s="235"/>
    </row>
    <row r="1361" spans="9:17" s="221" customFormat="1" ht="32.4">
      <c r="I1361" s="331" t="s">
        <v>711</v>
      </c>
      <c r="J1361" s="277"/>
      <c r="K1361" s="249"/>
      <c r="L1361" s="223"/>
      <c r="M1361" s="250" t="s">
        <v>516</v>
      </c>
      <c r="N1361" s="251">
        <f>SUM(N1362:N1370)</f>
        <v>0</v>
      </c>
      <c r="O1361" s="251">
        <f>SUM(O1362:O1370)</f>
        <v>0</v>
      </c>
      <c r="P1361" s="251"/>
      <c r="Q1361" s="251"/>
    </row>
    <row r="1362" spans="9:17" s="221" customFormat="1" ht="16.2">
      <c r="I1362" s="252">
        <v>21020301</v>
      </c>
      <c r="J1362" s="277" t="s">
        <v>15</v>
      </c>
      <c r="K1362" s="254"/>
      <c r="L1362" s="223"/>
      <c r="M1362" s="88" t="s">
        <v>517</v>
      </c>
      <c r="N1362" s="251"/>
      <c r="O1362" s="251"/>
      <c r="P1362" s="251"/>
      <c r="Q1362" s="251"/>
    </row>
    <row r="1363" spans="9:17" s="221" customFormat="1" ht="16.2">
      <c r="I1363" s="252">
        <v>21020302</v>
      </c>
      <c r="J1363" s="277" t="s">
        <v>15</v>
      </c>
      <c r="K1363" s="254"/>
      <c r="L1363" s="223"/>
      <c r="M1363" s="88" t="s">
        <v>518</v>
      </c>
      <c r="N1363" s="251"/>
      <c r="O1363" s="251"/>
      <c r="P1363" s="251"/>
      <c r="Q1363" s="251"/>
    </row>
    <row r="1364" spans="9:17" s="221" customFormat="1" ht="16.2">
      <c r="I1364" s="252">
        <v>21020303</v>
      </c>
      <c r="J1364" s="277" t="s">
        <v>15</v>
      </c>
      <c r="K1364" s="254"/>
      <c r="L1364" s="223"/>
      <c r="M1364" s="88" t="s">
        <v>519</v>
      </c>
      <c r="N1364" s="251"/>
      <c r="O1364" s="251"/>
      <c r="P1364" s="251"/>
      <c r="Q1364" s="251"/>
    </row>
    <row r="1365" spans="9:17" s="221" customFormat="1" ht="16.2">
      <c r="I1365" s="252">
        <v>21020304</v>
      </c>
      <c r="J1365" s="277" t="s">
        <v>15</v>
      </c>
      <c r="K1365" s="254"/>
      <c r="L1365" s="223"/>
      <c r="M1365" s="88" t="s">
        <v>480</v>
      </c>
      <c r="N1365" s="251"/>
      <c r="O1365" s="251"/>
      <c r="P1365" s="251"/>
      <c r="Q1365" s="251"/>
    </row>
    <row r="1366" spans="9:17" s="221" customFormat="1" ht="16.2">
      <c r="I1366" s="252">
        <v>21020312</v>
      </c>
      <c r="J1366" s="277" t="s">
        <v>15</v>
      </c>
      <c r="K1366" s="254"/>
      <c r="L1366" s="223"/>
      <c r="M1366" s="88" t="s">
        <v>520</v>
      </c>
      <c r="N1366" s="251"/>
      <c r="O1366" s="251"/>
      <c r="P1366" s="251"/>
      <c r="Q1366" s="251"/>
    </row>
    <row r="1367" spans="9:17" s="221" customFormat="1" ht="16.2">
      <c r="I1367" s="252">
        <v>21020315</v>
      </c>
      <c r="J1367" s="277" t="s">
        <v>15</v>
      </c>
      <c r="K1367" s="254"/>
      <c r="L1367" s="223"/>
      <c r="M1367" s="88" t="s">
        <v>521</v>
      </c>
      <c r="N1367" s="251"/>
      <c r="O1367" s="251"/>
      <c r="P1367" s="251"/>
      <c r="Q1367" s="251"/>
    </row>
    <row r="1368" spans="9:17" s="221" customFormat="1" ht="16.2">
      <c r="I1368" s="252">
        <v>21020314</v>
      </c>
      <c r="J1368" s="277" t="s">
        <v>15</v>
      </c>
      <c r="K1368" s="254"/>
      <c r="L1368" s="223"/>
      <c r="M1368" s="88" t="s">
        <v>601</v>
      </c>
      <c r="N1368" s="251"/>
      <c r="O1368" s="251"/>
      <c r="P1368" s="251"/>
      <c r="Q1368" s="251"/>
    </row>
    <row r="1369" spans="9:17" s="221" customFormat="1" ht="16.2">
      <c r="I1369" s="252">
        <v>21020305</v>
      </c>
      <c r="J1369" s="277" t="s">
        <v>15</v>
      </c>
      <c r="K1369" s="254"/>
      <c r="L1369" s="223"/>
      <c r="M1369" s="88" t="s">
        <v>602</v>
      </c>
      <c r="N1369" s="251"/>
      <c r="O1369" s="251"/>
      <c r="P1369" s="251"/>
      <c r="Q1369" s="251"/>
    </row>
    <row r="1370" spans="9:17" s="221" customFormat="1" ht="16.2">
      <c r="I1370" s="252">
        <v>21020306</v>
      </c>
      <c r="J1370" s="277" t="s">
        <v>15</v>
      </c>
      <c r="K1370" s="254"/>
      <c r="L1370" s="223"/>
      <c r="M1370" s="88" t="s">
        <v>603</v>
      </c>
      <c r="N1370" s="251"/>
      <c r="O1370" s="251"/>
      <c r="P1370" s="251"/>
      <c r="Q1370" s="251"/>
    </row>
    <row r="1371" spans="9:17" s="221" customFormat="1" ht="16.2">
      <c r="I1371" s="331">
        <v>21020400</v>
      </c>
      <c r="J1371" s="277"/>
      <c r="K1371" s="249"/>
      <c r="L1371" s="223"/>
      <c r="M1371" s="250" t="s">
        <v>532</v>
      </c>
      <c r="N1371" s="251">
        <f>SUM(N1372:N1377)</f>
        <v>0</v>
      </c>
      <c r="O1371" s="251">
        <f>SUM(O1372:O1377)</f>
        <v>0</v>
      </c>
      <c r="P1371" s="251"/>
      <c r="Q1371" s="251"/>
    </row>
    <row r="1372" spans="9:17" s="221" customFormat="1" ht="15.6">
      <c r="I1372" s="332">
        <v>21020401</v>
      </c>
      <c r="J1372" s="277" t="s">
        <v>15</v>
      </c>
      <c r="K1372" s="254"/>
      <c r="L1372" s="218">
        <v>31923000</v>
      </c>
      <c r="M1372" s="88" t="s">
        <v>517</v>
      </c>
      <c r="N1372" s="234"/>
      <c r="O1372" s="235"/>
      <c r="P1372" s="234"/>
      <c r="Q1372" s="235"/>
    </row>
    <row r="1373" spans="9:17" s="221" customFormat="1" ht="15.6">
      <c r="I1373" s="332">
        <v>21020402</v>
      </c>
      <c r="J1373" s="277" t="s">
        <v>15</v>
      </c>
      <c r="K1373" s="254"/>
      <c r="L1373" s="218">
        <v>31923000</v>
      </c>
      <c r="M1373" s="88" t="s">
        <v>518</v>
      </c>
      <c r="N1373" s="234"/>
      <c r="O1373" s="235"/>
      <c r="P1373" s="234"/>
      <c r="Q1373" s="235"/>
    </row>
    <row r="1374" spans="9:17" s="221" customFormat="1" ht="15.6">
      <c r="I1374" s="332">
        <v>21020403</v>
      </c>
      <c r="J1374" s="277" t="s">
        <v>15</v>
      </c>
      <c r="K1374" s="254"/>
      <c r="L1374" s="218">
        <v>31923000</v>
      </c>
      <c r="M1374" s="88" t="s">
        <v>519</v>
      </c>
      <c r="N1374" s="234"/>
      <c r="O1374" s="235"/>
      <c r="P1374" s="234"/>
      <c r="Q1374" s="235"/>
    </row>
    <row r="1375" spans="9:17" s="221" customFormat="1" ht="15.6">
      <c r="I1375" s="332">
        <v>21020404</v>
      </c>
      <c r="J1375" s="277" t="s">
        <v>15</v>
      </c>
      <c r="K1375" s="254"/>
      <c r="L1375" s="218">
        <v>31923000</v>
      </c>
      <c r="M1375" s="88" t="s">
        <v>480</v>
      </c>
      <c r="N1375" s="234"/>
      <c r="O1375" s="235"/>
      <c r="P1375" s="234"/>
      <c r="Q1375" s="235"/>
    </row>
    <row r="1376" spans="9:17" s="221" customFormat="1" ht="15.6">
      <c r="I1376" s="332" t="s">
        <v>704</v>
      </c>
      <c r="J1376" s="277" t="s">
        <v>15</v>
      </c>
      <c r="K1376" s="254"/>
      <c r="L1376" s="223"/>
      <c r="M1376" s="88" t="s">
        <v>520</v>
      </c>
      <c r="N1376" s="234"/>
      <c r="O1376" s="235"/>
      <c r="P1376" s="234"/>
      <c r="Q1376" s="235"/>
    </row>
    <row r="1377" spans="9:17" s="221" customFormat="1" ht="15.6">
      <c r="I1377" s="332">
        <v>21020415</v>
      </c>
      <c r="J1377" s="277" t="s">
        <v>15</v>
      </c>
      <c r="K1377" s="254"/>
      <c r="L1377" s="218">
        <v>31923000</v>
      </c>
      <c r="M1377" s="88" t="s">
        <v>521</v>
      </c>
      <c r="N1377" s="234"/>
      <c r="O1377" s="235"/>
      <c r="P1377" s="234"/>
      <c r="Q1377" s="235"/>
    </row>
    <row r="1378" spans="9:17" s="221" customFormat="1" ht="16.2">
      <c r="I1378" s="331">
        <v>21020500</v>
      </c>
      <c r="J1378" s="249"/>
      <c r="K1378" s="249"/>
      <c r="L1378" s="249"/>
      <c r="M1378" s="250" t="s">
        <v>533</v>
      </c>
      <c r="N1378" s="251">
        <f>SUM(N1379:N1384)</f>
        <v>0</v>
      </c>
      <c r="O1378" s="251">
        <f>SUM(O1379:O1384)</f>
        <v>0</v>
      </c>
      <c r="P1378" s="251"/>
      <c r="Q1378" s="251"/>
    </row>
    <row r="1379" spans="9:17" s="221" customFormat="1" ht="15.6">
      <c r="I1379" s="332">
        <v>21020501</v>
      </c>
      <c r="J1379" s="277" t="s">
        <v>15</v>
      </c>
      <c r="K1379" s="254"/>
      <c r="L1379" s="223"/>
      <c r="M1379" s="88" t="s">
        <v>517</v>
      </c>
      <c r="N1379" s="234"/>
      <c r="O1379" s="235"/>
      <c r="P1379" s="234"/>
      <c r="Q1379" s="235"/>
    </row>
    <row r="1380" spans="9:17" s="221" customFormat="1" ht="15.6">
      <c r="I1380" s="333">
        <v>21020502</v>
      </c>
      <c r="J1380" s="277" t="s">
        <v>15</v>
      </c>
      <c r="K1380" s="260"/>
      <c r="L1380" s="223"/>
      <c r="M1380" s="88" t="s">
        <v>518</v>
      </c>
      <c r="N1380" s="234"/>
      <c r="O1380" s="235"/>
      <c r="P1380" s="234"/>
      <c r="Q1380" s="235"/>
    </row>
    <row r="1381" spans="9:17" s="221" customFormat="1" ht="15.6">
      <c r="I1381" s="333">
        <v>21020503</v>
      </c>
      <c r="J1381" s="277" t="s">
        <v>15</v>
      </c>
      <c r="K1381" s="260"/>
      <c r="L1381" s="223"/>
      <c r="M1381" s="88" t="s">
        <v>519</v>
      </c>
      <c r="N1381" s="234"/>
      <c r="O1381" s="235"/>
      <c r="P1381" s="234"/>
      <c r="Q1381" s="235"/>
    </row>
    <row r="1382" spans="9:17" s="221" customFormat="1" ht="30" customHeight="1">
      <c r="I1382" s="333">
        <v>21020504</v>
      </c>
      <c r="J1382" s="277" t="s">
        <v>15</v>
      </c>
      <c r="K1382" s="260"/>
      <c r="L1382" s="223"/>
      <c r="M1382" s="88" t="s">
        <v>480</v>
      </c>
      <c r="N1382" s="234"/>
      <c r="O1382" s="235"/>
      <c r="P1382" s="234"/>
      <c r="Q1382" s="235"/>
    </row>
    <row r="1383" spans="9:17" s="221" customFormat="1" ht="30" customHeight="1">
      <c r="I1383" s="333" t="s">
        <v>704</v>
      </c>
      <c r="J1383" s="277" t="s">
        <v>15</v>
      </c>
      <c r="K1383" s="260"/>
      <c r="L1383" s="223"/>
      <c r="M1383" s="88" t="s">
        <v>520</v>
      </c>
      <c r="N1383" s="234"/>
      <c r="O1383" s="235"/>
      <c r="P1383" s="234"/>
      <c r="Q1383" s="235"/>
    </row>
    <row r="1384" spans="9:17" s="221" customFormat="1" ht="30" customHeight="1">
      <c r="I1384" s="333">
        <v>21020515</v>
      </c>
      <c r="J1384" s="277" t="s">
        <v>15</v>
      </c>
      <c r="K1384" s="260"/>
      <c r="L1384" s="223"/>
      <c r="M1384" s="88" t="s">
        <v>521</v>
      </c>
      <c r="N1384" s="234"/>
      <c r="O1384" s="235"/>
      <c r="P1384" s="234"/>
      <c r="Q1384" s="235"/>
    </row>
    <row r="1385" spans="9:17" s="221" customFormat="1" ht="30" customHeight="1">
      <c r="I1385" s="257">
        <v>21020600</v>
      </c>
      <c r="J1385" s="258"/>
      <c r="K1385" s="258"/>
      <c r="L1385" s="258"/>
      <c r="M1385" s="250" t="s">
        <v>488</v>
      </c>
      <c r="N1385" s="234">
        <f>SUM(N1386)</f>
        <v>0</v>
      </c>
      <c r="O1385" s="234">
        <f>SUM(O1386)</f>
        <v>0</v>
      </c>
      <c r="P1385" s="234"/>
      <c r="Q1385" s="234"/>
    </row>
    <row r="1386" spans="9:17" s="221" customFormat="1" ht="30" customHeight="1">
      <c r="I1386" s="309">
        <v>21020605</v>
      </c>
      <c r="J1386" s="277" t="s">
        <v>15</v>
      </c>
      <c r="K1386" s="260"/>
      <c r="L1386" s="223"/>
      <c r="M1386" s="255" t="s">
        <v>582</v>
      </c>
      <c r="N1386" s="234"/>
      <c r="O1386" s="235"/>
      <c r="P1386" s="234"/>
      <c r="Q1386" s="235"/>
    </row>
    <row r="1387" spans="9:17" s="221" customFormat="1" ht="30" customHeight="1">
      <c r="I1387" s="325">
        <v>22020000</v>
      </c>
      <c r="J1387" s="263"/>
      <c r="K1387" s="263"/>
      <c r="L1387" s="263"/>
      <c r="M1387" s="266" t="s">
        <v>490</v>
      </c>
      <c r="N1387" s="251">
        <f>SUM(N1356:N1386)</f>
        <v>0</v>
      </c>
      <c r="O1387" s="251">
        <f t="shared" ref="O1387" si="118">SUM(O1389+O1390)</f>
        <v>4000000</v>
      </c>
      <c r="P1387" s="251"/>
      <c r="Q1387" s="251"/>
    </row>
    <row r="1388" spans="9:17" s="221" customFormat="1" ht="30" customHeight="1">
      <c r="I1388" s="325">
        <v>22020100</v>
      </c>
      <c r="J1388" s="263"/>
      <c r="K1388" s="263"/>
      <c r="L1388" s="263"/>
      <c r="M1388" s="266" t="s">
        <v>547</v>
      </c>
      <c r="N1388" s="234"/>
      <c r="O1388" s="235"/>
      <c r="P1388" s="234"/>
      <c r="Q1388" s="235"/>
    </row>
    <row r="1389" spans="9:17" s="221" customFormat="1" ht="30" customHeight="1">
      <c r="I1389" s="335">
        <v>22020102</v>
      </c>
      <c r="J1389" s="277" t="s">
        <v>15</v>
      </c>
      <c r="K1389" s="223"/>
      <c r="L1389" s="218">
        <v>31923000</v>
      </c>
      <c r="M1389" s="262" t="s">
        <v>492</v>
      </c>
      <c r="N1389" s="234"/>
      <c r="O1389" s="235"/>
      <c r="P1389" s="234"/>
      <c r="Q1389" s="235"/>
    </row>
    <row r="1390" spans="9:17" s="221" customFormat="1" ht="30" customHeight="1">
      <c r="I1390" s="335">
        <v>22020313</v>
      </c>
      <c r="J1390" s="277" t="s">
        <v>15</v>
      </c>
      <c r="K1390" s="223"/>
      <c r="L1390" s="218">
        <v>31923000</v>
      </c>
      <c r="M1390" s="262" t="s">
        <v>527</v>
      </c>
      <c r="N1390" s="234"/>
      <c r="O1390" s="235">
        <v>4000000</v>
      </c>
      <c r="P1390" s="234"/>
      <c r="Q1390" s="235">
        <v>4000000</v>
      </c>
    </row>
    <row r="1391" spans="9:17" s="221" customFormat="1" ht="30" customHeight="1">
      <c r="I1391" s="325"/>
      <c r="J1391" s="263"/>
      <c r="K1391" s="263"/>
      <c r="L1391" s="263"/>
      <c r="M1391" s="264" t="s">
        <v>42</v>
      </c>
      <c r="N1391" s="251">
        <f>SUM(N1356:N1386)</f>
        <v>0</v>
      </c>
      <c r="O1391" s="251">
        <f t="shared" ref="O1391:Q1391" si="119">SUM(O1356:O1386)</f>
        <v>0</v>
      </c>
      <c r="P1391" s="251">
        <f t="shared" si="119"/>
        <v>0</v>
      </c>
      <c r="Q1391" s="251">
        <f t="shared" si="119"/>
        <v>0</v>
      </c>
    </row>
    <row r="1392" spans="9:17" s="221" customFormat="1" ht="30" customHeight="1" thickBot="1">
      <c r="I1392" s="326"/>
      <c r="J1392" s="241"/>
      <c r="K1392" s="241"/>
      <c r="L1392" s="241"/>
      <c r="M1392" s="279" t="s">
        <v>490</v>
      </c>
      <c r="N1392" s="268">
        <f>SUM(N1389:N1390)</f>
        <v>0</v>
      </c>
      <c r="O1392" s="268">
        <f t="shared" ref="O1392:Q1392" si="120">SUM(O1389:O1390)</f>
        <v>4000000</v>
      </c>
      <c r="P1392" s="268">
        <f t="shared" si="120"/>
        <v>0</v>
      </c>
      <c r="Q1392" s="268">
        <f t="shared" si="120"/>
        <v>4000000</v>
      </c>
    </row>
    <row r="1393" spans="9:17" s="221" customFormat="1" ht="30" customHeight="1" thickBot="1">
      <c r="I1393" s="270"/>
      <c r="J1393" s="270"/>
      <c r="K1393" s="270"/>
      <c r="L1393" s="270"/>
      <c r="M1393" s="269" t="s">
        <v>46</v>
      </c>
      <c r="N1393" s="271">
        <f>N1391+N1392</f>
        <v>0</v>
      </c>
      <c r="O1393" s="271">
        <f t="shared" ref="O1393:Q1393" si="121">O1391+O1392</f>
        <v>4000000</v>
      </c>
      <c r="P1393" s="271">
        <f t="shared" si="121"/>
        <v>0</v>
      </c>
      <c r="Q1393" s="271">
        <f t="shared" si="121"/>
        <v>4000000</v>
      </c>
    </row>
    <row r="1394" spans="9:17" ht="34.799999999999997">
      <c r="I1394" s="588" t="s">
        <v>809</v>
      </c>
      <c r="J1394" s="589"/>
      <c r="K1394" s="589"/>
      <c r="L1394" s="589"/>
      <c r="M1394" s="589"/>
      <c r="N1394" s="589"/>
      <c r="O1394" s="589"/>
      <c r="P1394" s="589"/>
      <c r="Q1394" s="590"/>
    </row>
    <row r="1395" spans="9:17" ht="24.6">
      <c r="I1395" s="578" t="s">
        <v>0</v>
      </c>
      <c r="J1395" s="579"/>
      <c r="K1395" s="579"/>
      <c r="L1395" s="579"/>
      <c r="M1395" s="579"/>
      <c r="N1395" s="579"/>
      <c r="O1395" s="579"/>
      <c r="P1395" s="579"/>
      <c r="Q1395" s="580"/>
    </row>
    <row r="1396" spans="9:17" ht="25.5" customHeight="1">
      <c r="I1396" s="578" t="s">
        <v>902</v>
      </c>
      <c r="J1396" s="579"/>
      <c r="K1396" s="579"/>
      <c r="L1396" s="579"/>
      <c r="M1396" s="579"/>
      <c r="N1396" s="579"/>
      <c r="O1396" s="579"/>
      <c r="P1396" s="579"/>
      <c r="Q1396" s="580"/>
    </row>
    <row r="1397" spans="9:17" ht="25.2" thickBot="1">
      <c r="I1397" s="581" t="s">
        <v>560</v>
      </c>
      <c r="J1397" s="581"/>
      <c r="K1397" s="581"/>
      <c r="L1397" s="581"/>
      <c r="M1397" s="581"/>
      <c r="N1397" s="581"/>
      <c r="O1397" s="581"/>
      <c r="P1397" s="581"/>
      <c r="Q1397" s="581"/>
    </row>
    <row r="1398" spans="9:17" ht="22.8" thickBot="1">
      <c r="I1398" s="591" t="s">
        <v>712</v>
      </c>
      <c r="J1398" s="592"/>
      <c r="K1398" s="592"/>
      <c r="L1398" s="592"/>
      <c r="M1398" s="592"/>
      <c r="N1398" s="592"/>
      <c r="O1398" s="592"/>
      <c r="P1398" s="592"/>
      <c r="Q1398" s="593"/>
    </row>
    <row r="1399" spans="9:17" s="221" customFormat="1" ht="49.2" thickBot="1">
      <c r="I1399" s="336" t="s">
        <v>713</v>
      </c>
      <c r="J1399" s="92" t="s">
        <v>72</v>
      </c>
      <c r="K1399" s="336" t="s">
        <v>351</v>
      </c>
      <c r="L1399" s="336" t="s">
        <v>3</v>
      </c>
      <c r="M1399" s="337" t="s">
        <v>73</v>
      </c>
      <c r="N1399" s="404" t="s">
        <v>871</v>
      </c>
      <c r="O1399" s="404" t="s">
        <v>870</v>
      </c>
      <c r="P1399" s="404" t="s">
        <v>872</v>
      </c>
      <c r="Q1399" s="404" t="s">
        <v>903</v>
      </c>
    </row>
    <row r="1400" spans="9:17" s="221" customFormat="1" ht="24" customHeight="1">
      <c r="I1400" s="338">
        <v>22400100101</v>
      </c>
      <c r="J1400" s="339" t="s">
        <v>15</v>
      </c>
      <c r="K1400" s="216"/>
      <c r="L1400" s="216"/>
      <c r="M1400" s="219" t="s">
        <v>714</v>
      </c>
      <c r="N1400" s="220">
        <f>N1466</f>
        <v>3729895.75</v>
      </c>
      <c r="O1400" s="220">
        <f>O1466</f>
        <v>34466554.757150002</v>
      </c>
      <c r="P1400" s="220">
        <f>P1466</f>
        <v>9055462.2976249997</v>
      </c>
      <c r="Q1400" s="220">
        <f>Q1466</f>
        <v>31109451.399864502</v>
      </c>
    </row>
    <row r="1401" spans="9:17" s="221" customFormat="1" ht="24" customHeight="1">
      <c r="I1401" s="335">
        <v>22400100102</v>
      </c>
      <c r="J1401" s="277" t="s">
        <v>15</v>
      </c>
      <c r="K1401" s="223"/>
      <c r="L1401" s="223"/>
      <c r="M1401" s="88" t="s">
        <v>715</v>
      </c>
      <c r="N1401" s="224">
        <f>N1524</f>
        <v>73730263</v>
      </c>
      <c r="O1401" s="224">
        <f>O1524</f>
        <v>118725683.25165001</v>
      </c>
      <c r="P1401" s="224">
        <f>P1524</f>
        <v>29379388.376375001</v>
      </c>
      <c r="Q1401" s="224">
        <f>Q1524</f>
        <v>122734453.74919949</v>
      </c>
    </row>
    <row r="1402" spans="9:17" s="221" customFormat="1" ht="24" customHeight="1">
      <c r="I1402" s="335">
        <v>22400100104</v>
      </c>
      <c r="J1402" s="277" t="s">
        <v>15</v>
      </c>
      <c r="K1402" s="223"/>
      <c r="L1402" s="223"/>
      <c r="M1402" s="88" t="s">
        <v>716</v>
      </c>
      <c r="N1402" s="224">
        <f>N1580</f>
        <v>40000</v>
      </c>
      <c r="O1402" s="224">
        <f>O1580</f>
        <v>23419408.426770002</v>
      </c>
      <c r="P1402" s="224">
        <f>P1580</f>
        <v>8391173.6889749989</v>
      </c>
      <c r="Q1402" s="224">
        <f>Q1580</f>
        <v>28041490.679573104</v>
      </c>
    </row>
    <row r="1403" spans="9:17" s="221" customFormat="1" ht="24" customHeight="1">
      <c r="I1403" s="335">
        <v>22400100105</v>
      </c>
      <c r="J1403" s="277" t="s">
        <v>15</v>
      </c>
      <c r="K1403" s="223"/>
      <c r="L1403" s="223"/>
      <c r="M1403" s="88" t="s">
        <v>717</v>
      </c>
      <c r="N1403" s="224">
        <f>N1642</f>
        <v>3927272.72</v>
      </c>
      <c r="O1403" s="224">
        <f>O1642</f>
        <v>56073692.272500001</v>
      </c>
      <c r="P1403" s="224">
        <f>P1642</f>
        <v>6478076.8937500017</v>
      </c>
      <c r="Q1403" s="224">
        <f>Q1642</f>
        <v>61106903.040674999</v>
      </c>
    </row>
    <row r="1404" spans="9:17" s="221" customFormat="1" ht="24" customHeight="1">
      <c r="I1404" s="335">
        <v>22400100106</v>
      </c>
      <c r="J1404" s="277" t="s">
        <v>15</v>
      </c>
      <c r="K1404" s="223"/>
      <c r="L1404" s="223"/>
      <c r="M1404" s="88" t="s">
        <v>718</v>
      </c>
      <c r="N1404" s="224">
        <f>N1695</f>
        <v>0</v>
      </c>
      <c r="O1404" s="224">
        <f>O1695</f>
        <v>6457006.3469200004</v>
      </c>
      <c r="P1404" s="224">
        <f>P1695</f>
        <v>2839171.9557666671</v>
      </c>
      <c r="Q1404" s="224">
        <f>Q1695</f>
        <v>8959216.5373275988</v>
      </c>
    </row>
    <row r="1405" spans="9:17" s="221" customFormat="1" ht="24" customHeight="1">
      <c r="I1405" s="340">
        <v>22400100107</v>
      </c>
      <c r="J1405" s="277" t="s">
        <v>15</v>
      </c>
      <c r="K1405" s="341"/>
      <c r="L1405" s="341"/>
      <c r="M1405" s="315" t="s">
        <v>719</v>
      </c>
      <c r="N1405" s="316">
        <f>N1753</f>
        <v>0</v>
      </c>
      <c r="O1405" s="316">
        <f>O1753</f>
        <v>19009592.716529999</v>
      </c>
      <c r="P1405" s="316">
        <f>P1753</f>
        <v>2841327.2637750008</v>
      </c>
      <c r="Q1405" s="316">
        <f>Q1753</f>
        <v>20551880.498025902</v>
      </c>
    </row>
    <row r="1406" spans="9:17" s="221" customFormat="1" ht="24" customHeight="1">
      <c r="I1406" s="335"/>
      <c r="J1406" s="223"/>
      <c r="K1406" s="223"/>
      <c r="L1406" s="223"/>
      <c r="M1406" s="88"/>
      <c r="N1406" s="224"/>
      <c r="O1406" s="224"/>
      <c r="P1406" s="224"/>
      <c r="Q1406" s="342"/>
    </row>
    <row r="1407" spans="9:17" s="221" customFormat="1" ht="24" customHeight="1" thickBot="1">
      <c r="I1407" s="340"/>
      <c r="J1407" s="341"/>
      <c r="K1407" s="341"/>
      <c r="L1407" s="341"/>
      <c r="M1407" s="315"/>
      <c r="N1407" s="316"/>
      <c r="O1407" s="316"/>
      <c r="P1407" s="316"/>
      <c r="Q1407" s="343"/>
    </row>
    <row r="1408" spans="9:17" s="221" customFormat="1" ht="16.8" thickBot="1">
      <c r="I1408" s="291"/>
      <c r="J1408" s="291"/>
      <c r="K1408" s="291"/>
      <c r="L1408" s="291"/>
      <c r="M1408" s="292" t="s">
        <v>46</v>
      </c>
      <c r="N1408" s="230">
        <f>SUM(N1400:N1407)</f>
        <v>81427431.469999999</v>
      </c>
      <c r="O1408" s="230">
        <f>SUM(O1400:O1407)</f>
        <v>258151937.77152002</v>
      </c>
      <c r="P1408" s="230">
        <f>SUM(P1400:P1407)</f>
        <v>58984600.476266675</v>
      </c>
      <c r="Q1408" s="230">
        <f>SUM(Q1400:Q1407)</f>
        <v>272503395.90466559</v>
      </c>
    </row>
    <row r="1409" spans="9:17" ht="24.6">
      <c r="I1409" s="609" t="s">
        <v>467</v>
      </c>
      <c r="J1409" s="610"/>
      <c r="K1409" s="610"/>
      <c r="L1409" s="610"/>
      <c r="M1409" s="610"/>
      <c r="N1409" s="610"/>
      <c r="O1409" s="610"/>
      <c r="P1409" s="610"/>
      <c r="Q1409" s="611"/>
    </row>
    <row r="1410" spans="9:17" s="95" customFormat="1" ht="25.5" customHeight="1">
      <c r="I1410" s="114"/>
      <c r="J1410" s="99"/>
      <c r="K1410" s="99"/>
      <c r="L1410" s="99"/>
      <c r="M1410" s="112" t="s">
        <v>42</v>
      </c>
      <c r="N1410" s="303">
        <f>N1465+N1523+N1579+N1641+N1694+N1752</f>
        <v>81427431.469999999</v>
      </c>
      <c r="O1410" s="303">
        <f t="shared" ref="O1410:Q1410" si="122">O1465+O1523+O1579+O1641+O1694+O1752</f>
        <v>217000000</v>
      </c>
      <c r="P1410" s="303">
        <f t="shared" si="122"/>
        <v>24691319</v>
      </c>
      <c r="Q1410" s="303">
        <f t="shared" si="122"/>
        <v>217000000</v>
      </c>
    </row>
    <row r="1411" spans="9:17" s="95" customFormat="1" ht="25.5" customHeight="1" thickBot="1">
      <c r="I1411" s="115"/>
      <c r="J1411" s="116"/>
      <c r="K1411" s="116"/>
      <c r="L1411" s="116"/>
      <c r="M1411" s="117" t="s">
        <v>490</v>
      </c>
      <c r="N1411" s="397">
        <f>N1464+N1522+N1578+N1640+N1693+N1751</f>
        <v>0</v>
      </c>
      <c r="O1411" s="397">
        <f t="shared" ref="O1411:Q1411" si="123">O1464+O1522+O1578+O1640+O1693+O1751</f>
        <v>41151937.771520004</v>
      </c>
      <c r="P1411" s="397">
        <f t="shared" si="123"/>
        <v>34293281.476266667</v>
      </c>
      <c r="Q1411" s="397">
        <f t="shared" si="123"/>
        <v>55503395.904665612</v>
      </c>
    </row>
    <row r="1412" spans="9:17" s="95" customFormat="1" ht="25.5" customHeight="1" thickBot="1">
      <c r="I1412" s="118"/>
      <c r="J1412" s="118"/>
      <c r="K1412" s="118"/>
      <c r="L1412" s="118"/>
      <c r="M1412" s="119" t="s">
        <v>46</v>
      </c>
      <c r="N1412" s="400">
        <f>SUM(N1410:N1411)</f>
        <v>81427431.469999999</v>
      </c>
      <c r="O1412" s="400">
        <f>SUM(O1410:O1411)</f>
        <v>258151937.77152002</v>
      </c>
      <c r="P1412" s="400">
        <f>SUM(P1410:P1411)</f>
        <v>58984600.476266667</v>
      </c>
      <c r="Q1412" s="400">
        <f>SUM(Q1410:Q1411)</f>
        <v>272503395.90466559</v>
      </c>
    </row>
    <row r="1413" spans="9:17" ht="34.799999999999997">
      <c r="I1413" s="588" t="s">
        <v>809</v>
      </c>
      <c r="J1413" s="589"/>
      <c r="K1413" s="589"/>
      <c r="L1413" s="589"/>
      <c r="M1413" s="589"/>
      <c r="N1413" s="589"/>
      <c r="O1413" s="589"/>
      <c r="P1413" s="589"/>
      <c r="Q1413" s="590"/>
    </row>
    <row r="1414" spans="9:17" ht="24.6">
      <c r="I1414" s="578" t="s">
        <v>0</v>
      </c>
      <c r="J1414" s="579"/>
      <c r="K1414" s="579"/>
      <c r="L1414" s="579"/>
      <c r="M1414" s="579"/>
      <c r="N1414" s="579"/>
      <c r="O1414" s="579"/>
      <c r="P1414" s="579"/>
      <c r="Q1414" s="580"/>
    </row>
    <row r="1415" spans="9:17" ht="24.6">
      <c r="I1415" s="578" t="s">
        <v>902</v>
      </c>
      <c r="J1415" s="579"/>
      <c r="K1415" s="579"/>
      <c r="L1415" s="579"/>
      <c r="M1415" s="579"/>
      <c r="N1415" s="579"/>
      <c r="O1415" s="579"/>
      <c r="P1415" s="579"/>
      <c r="Q1415" s="580"/>
    </row>
    <row r="1416" spans="9:17" ht="25.2" thickBot="1">
      <c r="I1416" s="581" t="s">
        <v>454</v>
      </c>
      <c r="J1416" s="581"/>
      <c r="K1416" s="581"/>
      <c r="L1416" s="581"/>
      <c r="M1416" s="581"/>
      <c r="N1416" s="581"/>
      <c r="O1416" s="581"/>
      <c r="P1416" s="581"/>
      <c r="Q1416" s="581"/>
    </row>
    <row r="1417" spans="9:17" ht="22.8" thickBot="1">
      <c r="I1417" s="591" t="s">
        <v>720</v>
      </c>
      <c r="J1417" s="592"/>
      <c r="K1417" s="592"/>
      <c r="L1417" s="592"/>
      <c r="M1417" s="592"/>
      <c r="N1417" s="592"/>
      <c r="O1417" s="592"/>
      <c r="P1417" s="592"/>
      <c r="Q1417" s="593"/>
    </row>
    <row r="1418" spans="9:17" s="221" customFormat="1" ht="49.2" thickBot="1">
      <c r="I1418" s="92" t="s">
        <v>350</v>
      </c>
      <c r="J1418" s="92" t="s">
        <v>72</v>
      </c>
      <c r="K1418" s="92" t="s">
        <v>351</v>
      </c>
      <c r="L1418" s="92" t="s">
        <v>3</v>
      </c>
      <c r="M1418" s="231" t="s">
        <v>73</v>
      </c>
      <c r="N1418" s="404" t="s">
        <v>871</v>
      </c>
      <c r="O1418" s="404" t="s">
        <v>870</v>
      </c>
      <c r="P1418" s="404" t="s">
        <v>872</v>
      </c>
      <c r="Q1418" s="404" t="s">
        <v>903</v>
      </c>
    </row>
    <row r="1419" spans="9:17" s="221" customFormat="1" ht="16.2">
      <c r="I1419" s="344">
        <v>20000000</v>
      </c>
      <c r="J1419" s="345"/>
      <c r="K1419" s="345"/>
      <c r="L1419" s="345"/>
      <c r="M1419" s="274" t="s">
        <v>39</v>
      </c>
      <c r="N1419" s="275"/>
      <c r="O1419" s="275"/>
      <c r="P1419" s="275"/>
      <c r="Q1419" s="275"/>
    </row>
    <row r="1420" spans="9:17" s="221" customFormat="1" ht="16.2">
      <c r="I1420" s="332">
        <v>21000000</v>
      </c>
      <c r="J1420" s="254"/>
      <c r="K1420" s="254"/>
      <c r="L1420" s="254"/>
      <c r="M1420" s="250" t="s">
        <v>42</v>
      </c>
      <c r="N1420" s="251"/>
      <c r="O1420" s="251"/>
      <c r="P1420" s="251"/>
      <c r="Q1420" s="251"/>
    </row>
    <row r="1421" spans="9:17" s="221" customFormat="1" ht="16.2">
      <c r="I1421" s="332">
        <v>21010000</v>
      </c>
      <c r="J1421" s="254"/>
      <c r="K1421" s="254"/>
      <c r="L1421" s="254"/>
      <c r="M1421" s="250" t="s">
        <v>474</v>
      </c>
      <c r="N1421" s="251"/>
      <c r="O1421" s="251"/>
      <c r="P1421" s="251"/>
      <c r="Q1421" s="251"/>
    </row>
    <row r="1422" spans="9:17" s="221" customFormat="1" ht="15.6">
      <c r="I1422" s="332">
        <v>21010103</v>
      </c>
      <c r="J1422" s="277" t="s">
        <v>15</v>
      </c>
      <c r="K1422" s="254"/>
      <c r="L1422" s="218">
        <v>31923000</v>
      </c>
      <c r="M1422" s="255" t="s">
        <v>511</v>
      </c>
      <c r="N1422" s="234"/>
      <c r="O1422" s="235"/>
      <c r="P1422" s="234">
        <v>0</v>
      </c>
      <c r="Q1422" s="235">
        <v>0</v>
      </c>
    </row>
    <row r="1423" spans="9:17" s="221" customFormat="1" ht="15.6">
      <c r="I1423" s="332">
        <v>21010104</v>
      </c>
      <c r="J1423" s="277" t="s">
        <v>15</v>
      </c>
      <c r="K1423" s="254"/>
      <c r="L1423" s="223"/>
      <c r="M1423" s="255" t="s">
        <v>512</v>
      </c>
      <c r="N1423" s="234"/>
      <c r="O1423" s="235">
        <v>1672033.6710000003</v>
      </c>
      <c r="P1423" s="234">
        <v>1393361.3925000003</v>
      </c>
      <c r="Q1423" s="235">
        <v>1722194.6811300004</v>
      </c>
    </row>
    <row r="1424" spans="9:17" s="221" customFormat="1" ht="15.6">
      <c r="I1424" s="332" t="s">
        <v>721</v>
      </c>
      <c r="J1424" s="277" t="s">
        <v>15</v>
      </c>
      <c r="K1424" s="254"/>
      <c r="L1424" s="223"/>
      <c r="M1424" s="255" t="s">
        <v>513</v>
      </c>
      <c r="N1424" s="234"/>
      <c r="O1424" s="235"/>
      <c r="P1424" s="234">
        <v>0</v>
      </c>
      <c r="Q1424" s="235">
        <v>0</v>
      </c>
    </row>
    <row r="1425" spans="9:17" s="221" customFormat="1" ht="15.6">
      <c r="I1425" s="252">
        <v>21010106</v>
      </c>
      <c r="J1425" s="277" t="s">
        <v>15</v>
      </c>
      <c r="K1425" s="254"/>
      <c r="L1425" s="223"/>
      <c r="M1425" s="255" t="s">
        <v>531</v>
      </c>
      <c r="N1425" s="234"/>
      <c r="O1425" s="235"/>
      <c r="P1425" s="234">
        <v>0</v>
      </c>
      <c r="Q1425" s="235">
        <v>0</v>
      </c>
    </row>
    <row r="1426" spans="9:17" s="221" customFormat="1" ht="15.6">
      <c r="I1426" s="276"/>
      <c r="J1426" s="277" t="s">
        <v>15</v>
      </c>
      <c r="K1426" s="254"/>
      <c r="L1426" s="218">
        <v>31923000</v>
      </c>
      <c r="M1426" s="88" t="s">
        <v>580</v>
      </c>
      <c r="N1426" s="234"/>
      <c r="O1426" s="235">
        <v>7770000</v>
      </c>
      <c r="P1426" s="234">
        <v>6475000</v>
      </c>
      <c r="Q1426" s="235">
        <v>4320000</v>
      </c>
    </row>
    <row r="1427" spans="9:17" s="221" customFormat="1" ht="32.4">
      <c r="I1427" s="332">
        <v>21020300</v>
      </c>
      <c r="J1427" s="254"/>
      <c r="K1427" s="254"/>
      <c r="L1427" s="254"/>
      <c r="M1427" s="250" t="s">
        <v>516</v>
      </c>
      <c r="N1427" s="251">
        <f>SUM(N1428:N1436)</f>
        <v>0</v>
      </c>
      <c r="O1427" s="251">
        <f>SUM(O1428:O1436)</f>
        <v>0</v>
      </c>
      <c r="P1427" s="251">
        <v>0</v>
      </c>
      <c r="Q1427" s="251">
        <v>0</v>
      </c>
    </row>
    <row r="1428" spans="9:17" s="221" customFormat="1" ht="15.6">
      <c r="I1428" s="332">
        <v>21020301</v>
      </c>
      <c r="J1428" s="277" t="s">
        <v>15</v>
      </c>
      <c r="K1428" s="254"/>
      <c r="L1428" s="218">
        <v>31923000</v>
      </c>
      <c r="M1428" s="88" t="s">
        <v>517</v>
      </c>
      <c r="N1428" s="234"/>
      <c r="O1428" s="235"/>
      <c r="P1428" s="234">
        <v>0</v>
      </c>
      <c r="Q1428" s="235">
        <v>0</v>
      </c>
    </row>
    <row r="1429" spans="9:17" s="221" customFormat="1" ht="15.6">
      <c r="I1429" s="332">
        <v>21020302</v>
      </c>
      <c r="J1429" s="277" t="s">
        <v>15</v>
      </c>
      <c r="K1429" s="254"/>
      <c r="L1429" s="218">
        <v>31923000</v>
      </c>
      <c r="M1429" s="88" t="s">
        <v>518</v>
      </c>
      <c r="N1429" s="234"/>
      <c r="O1429" s="235"/>
      <c r="P1429" s="234">
        <v>0</v>
      </c>
      <c r="Q1429" s="235">
        <v>0</v>
      </c>
    </row>
    <row r="1430" spans="9:17" s="221" customFormat="1" ht="15.6">
      <c r="I1430" s="332">
        <v>21020303</v>
      </c>
      <c r="J1430" s="277" t="s">
        <v>15</v>
      </c>
      <c r="K1430" s="254"/>
      <c r="L1430" s="218">
        <v>31923000</v>
      </c>
      <c r="M1430" s="88" t="s">
        <v>519</v>
      </c>
      <c r="N1430" s="234"/>
      <c r="O1430" s="235"/>
      <c r="P1430" s="234">
        <v>0</v>
      </c>
      <c r="Q1430" s="235">
        <v>0</v>
      </c>
    </row>
    <row r="1431" spans="9:17" s="221" customFormat="1" ht="15.6">
      <c r="I1431" s="332">
        <v>21020304</v>
      </c>
      <c r="J1431" s="277" t="s">
        <v>15</v>
      </c>
      <c r="K1431" s="254"/>
      <c r="L1431" s="218">
        <v>31923000</v>
      </c>
      <c r="M1431" s="88" t="s">
        <v>480</v>
      </c>
      <c r="N1431" s="234"/>
      <c r="O1431" s="235"/>
      <c r="P1431" s="234">
        <v>0</v>
      </c>
      <c r="Q1431" s="235">
        <v>0</v>
      </c>
    </row>
    <row r="1432" spans="9:17" s="221" customFormat="1" ht="15.6">
      <c r="I1432" s="332">
        <v>21020312</v>
      </c>
      <c r="J1432" s="277" t="s">
        <v>15</v>
      </c>
      <c r="K1432" s="254"/>
      <c r="L1432" s="223"/>
      <c r="M1432" s="88" t="s">
        <v>520</v>
      </c>
      <c r="N1432" s="234"/>
      <c r="O1432" s="235"/>
      <c r="P1432" s="234">
        <v>0</v>
      </c>
      <c r="Q1432" s="235">
        <v>0</v>
      </c>
    </row>
    <row r="1433" spans="9:17" s="221" customFormat="1" ht="15.6">
      <c r="I1433" s="332">
        <v>21020315</v>
      </c>
      <c r="J1433" s="277" t="s">
        <v>15</v>
      </c>
      <c r="K1433" s="254"/>
      <c r="L1433" s="218">
        <v>31923000</v>
      </c>
      <c r="M1433" s="88" t="s">
        <v>521</v>
      </c>
      <c r="N1433" s="234"/>
      <c r="O1433" s="235"/>
      <c r="P1433" s="234">
        <v>0</v>
      </c>
      <c r="Q1433" s="235">
        <v>0</v>
      </c>
    </row>
    <row r="1434" spans="9:17" s="221" customFormat="1" ht="15.6">
      <c r="I1434" s="332" t="s">
        <v>722</v>
      </c>
      <c r="J1434" s="277" t="s">
        <v>15</v>
      </c>
      <c r="K1434" s="254"/>
      <c r="L1434" s="223"/>
      <c r="M1434" s="88" t="s">
        <v>601</v>
      </c>
      <c r="N1434" s="234"/>
      <c r="O1434" s="235"/>
      <c r="P1434" s="234">
        <v>0</v>
      </c>
      <c r="Q1434" s="235">
        <v>0</v>
      </c>
    </row>
    <row r="1435" spans="9:17" s="221" customFormat="1" ht="15.6">
      <c r="I1435" s="332" t="s">
        <v>723</v>
      </c>
      <c r="J1435" s="277" t="s">
        <v>15</v>
      </c>
      <c r="K1435" s="254"/>
      <c r="L1435" s="223"/>
      <c r="M1435" s="88" t="s">
        <v>602</v>
      </c>
      <c r="N1435" s="234"/>
      <c r="O1435" s="235"/>
      <c r="P1435" s="234">
        <v>0</v>
      </c>
      <c r="Q1435" s="235">
        <v>0</v>
      </c>
    </row>
    <row r="1436" spans="9:17" s="221" customFormat="1" ht="15.6">
      <c r="I1436" s="332" t="s">
        <v>724</v>
      </c>
      <c r="J1436" s="277" t="s">
        <v>15</v>
      </c>
      <c r="K1436" s="254"/>
      <c r="L1436" s="223"/>
      <c r="M1436" s="88" t="s">
        <v>603</v>
      </c>
      <c r="N1436" s="234"/>
      <c r="O1436" s="235"/>
      <c r="P1436" s="234">
        <v>0</v>
      </c>
      <c r="Q1436" s="235">
        <v>0</v>
      </c>
    </row>
    <row r="1437" spans="9:17" s="221" customFormat="1" ht="16.2">
      <c r="I1437" s="332">
        <v>21020400</v>
      </c>
      <c r="J1437" s="254"/>
      <c r="K1437" s="254"/>
      <c r="L1437" s="254"/>
      <c r="M1437" s="250" t="s">
        <v>532</v>
      </c>
      <c r="N1437" s="251"/>
      <c r="O1437" s="251"/>
      <c r="P1437" s="251"/>
      <c r="Q1437" s="251"/>
    </row>
    <row r="1438" spans="9:17" s="221" customFormat="1" ht="15.6">
      <c r="I1438" s="332">
        <v>21020401</v>
      </c>
      <c r="J1438" s="277" t="s">
        <v>15</v>
      </c>
      <c r="K1438" s="254"/>
      <c r="L1438" s="223"/>
      <c r="M1438" s="88" t="s">
        <v>517</v>
      </c>
      <c r="N1438" s="234"/>
      <c r="O1438" s="235">
        <v>526999.78485000005</v>
      </c>
      <c r="P1438" s="234">
        <v>439166.48737500003</v>
      </c>
      <c r="Q1438" s="235">
        <v>542809.77839550003</v>
      </c>
    </row>
    <row r="1439" spans="9:17" s="221" customFormat="1" ht="15.6">
      <c r="I1439" s="332">
        <v>21020402</v>
      </c>
      <c r="J1439" s="277" t="s">
        <v>15</v>
      </c>
      <c r="K1439" s="254"/>
      <c r="L1439" s="223"/>
      <c r="M1439" s="88" t="s">
        <v>518</v>
      </c>
      <c r="N1439" s="234"/>
      <c r="O1439" s="235">
        <v>301142.73420000006</v>
      </c>
      <c r="P1439" s="234">
        <v>250952.27850000004</v>
      </c>
      <c r="Q1439" s="235">
        <v>310177.01622600009</v>
      </c>
    </row>
    <row r="1440" spans="9:17" s="221" customFormat="1" ht="15.6">
      <c r="I1440" s="332">
        <v>21020403</v>
      </c>
      <c r="J1440" s="277" t="s">
        <v>15</v>
      </c>
      <c r="K1440" s="254"/>
      <c r="L1440" s="223"/>
      <c r="M1440" s="88" t="s">
        <v>519</v>
      </c>
      <c r="N1440" s="234"/>
      <c r="O1440" s="235">
        <v>186165.68355000002</v>
      </c>
      <c r="P1440" s="234">
        <v>155138.069625</v>
      </c>
      <c r="Q1440" s="235">
        <v>191750.6540565</v>
      </c>
    </row>
    <row r="1441" spans="9:17" s="221" customFormat="1" ht="15.6">
      <c r="I1441" s="332">
        <v>21020404</v>
      </c>
      <c r="J1441" s="277" t="s">
        <v>15</v>
      </c>
      <c r="K1441" s="254"/>
      <c r="L1441" s="223"/>
      <c r="M1441" s="88" t="s">
        <v>480</v>
      </c>
      <c r="N1441" s="234"/>
      <c r="O1441" s="235">
        <v>34927.199999999997</v>
      </c>
      <c r="P1441" s="234">
        <v>29106</v>
      </c>
      <c r="Q1441" s="235">
        <v>35975.015999999996</v>
      </c>
    </row>
    <row r="1442" spans="9:17" s="221" customFormat="1" ht="15.6">
      <c r="I1442" s="332">
        <v>21020412</v>
      </c>
      <c r="J1442" s="277" t="s">
        <v>15</v>
      </c>
      <c r="K1442" s="254"/>
      <c r="L1442" s="223"/>
      <c r="M1442" s="88" t="s">
        <v>520</v>
      </c>
      <c r="N1442" s="234"/>
      <c r="O1442" s="235">
        <v>0</v>
      </c>
      <c r="P1442" s="234">
        <v>0</v>
      </c>
      <c r="Q1442" s="235">
        <v>0</v>
      </c>
    </row>
    <row r="1443" spans="9:17" s="221" customFormat="1" ht="15.6">
      <c r="I1443" s="332">
        <v>21020415</v>
      </c>
      <c r="J1443" s="277" t="s">
        <v>15</v>
      </c>
      <c r="K1443" s="254"/>
      <c r="L1443" s="223"/>
      <c r="M1443" s="88" t="s">
        <v>521</v>
      </c>
      <c r="N1443" s="234"/>
      <c r="O1443" s="235">
        <v>75285.683550000016</v>
      </c>
      <c r="P1443" s="234">
        <v>62738.069625000011</v>
      </c>
      <c r="Q1443" s="235">
        <v>77544.254056500024</v>
      </c>
    </row>
    <row r="1444" spans="9:17" s="221" customFormat="1" ht="16.2">
      <c r="I1444" s="331">
        <v>21020500</v>
      </c>
      <c r="J1444" s="249"/>
      <c r="K1444" s="249"/>
      <c r="L1444" s="249"/>
      <c r="M1444" s="250" t="s">
        <v>533</v>
      </c>
      <c r="N1444" s="251">
        <f>SUM(N1445:N1450)</f>
        <v>0</v>
      </c>
      <c r="O1444" s="251">
        <f>SUM(O1445:O1450)</f>
        <v>0</v>
      </c>
      <c r="P1444" s="251">
        <v>0</v>
      </c>
      <c r="Q1444" s="251">
        <v>0</v>
      </c>
    </row>
    <row r="1445" spans="9:17" s="221" customFormat="1" ht="15.6">
      <c r="I1445" s="332">
        <v>21020501</v>
      </c>
      <c r="J1445" s="277" t="s">
        <v>15</v>
      </c>
      <c r="K1445" s="254"/>
      <c r="L1445" s="223"/>
      <c r="M1445" s="88" t="s">
        <v>517</v>
      </c>
      <c r="N1445" s="234"/>
      <c r="O1445" s="235"/>
      <c r="P1445" s="234">
        <v>0</v>
      </c>
      <c r="Q1445" s="235">
        <v>0</v>
      </c>
    </row>
    <row r="1446" spans="9:17" s="221" customFormat="1" ht="15.6">
      <c r="I1446" s="333">
        <v>21020502</v>
      </c>
      <c r="J1446" s="277" t="s">
        <v>15</v>
      </c>
      <c r="K1446" s="260"/>
      <c r="L1446" s="223"/>
      <c r="M1446" s="88" t="s">
        <v>518</v>
      </c>
      <c r="N1446" s="234"/>
      <c r="O1446" s="235"/>
      <c r="P1446" s="234">
        <v>0</v>
      </c>
      <c r="Q1446" s="235">
        <v>0</v>
      </c>
    </row>
    <row r="1447" spans="9:17" s="221" customFormat="1" ht="15.6">
      <c r="I1447" s="333">
        <v>21020503</v>
      </c>
      <c r="J1447" s="277" t="s">
        <v>15</v>
      </c>
      <c r="K1447" s="260"/>
      <c r="L1447" s="223"/>
      <c r="M1447" s="88" t="s">
        <v>519</v>
      </c>
      <c r="N1447" s="234"/>
      <c r="O1447" s="235"/>
      <c r="P1447" s="234">
        <v>0</v>
      </c>
      <c r="Q1447" s="235">
        <v>0</v>
      </c>
    </row>
    <row r="1448" spans="9:17" s="221" customFormat="1" ht="15.6">
      <c r="I1448" s="333">
        <v>21020504</v>
      </c>
      <c r="J1448" s="277" t="s">
        <v>15</v>
      </c>
      <c r="K1448" s="260"/>
      <c r="L1448" s="223"/>
      <c r="M1448" s="88" t="s">
        <v>480</v>
      </c>
      <c r="N1448" s="234"/>
      <c r="O1448" s="235"/>
      <c r="P1448" s="234">
        <v>0</v>
      </c>
      <c r="Q1448" s="235">
        <v>0</v>
      </c>
    </row>
    <row r="1449" spans="9:17" s="221" customFormat="1" ht="15.6">
      <c r="I1449" s="333" t="s">
        <v>704</v>
      </c>
      <c r="J1449" s="277" t="s">
        <v>15</v>
      </c>
      <c r="K1449" s="260"/>
      <c r="L1449" s="223"/>
      <c r="M1449" s="88" t="s">
        <v>520</v>
      </c>
      <c r="N1449" s="234"/>
      <c r="O1449" s="235"/>
      <c r="P1449" s="234">
        <v>0</v>
      </c>
      <c r="Q1449" s="235">
        <v>0</v>
      </c>
    </row>
    <row r="1450" spans="9:17" s="221" customFormat="1" ht="15.6">
      <c r="I1450" s="333">
        <v>21020515</v>
      </c>
      <c r="J1450" s="277" t="s">
        <v>15</v>
      </c>
      <c r="K1450" s="260"/>
      <c r="L1450" s="223"/>
      <c r="M1450" s="88" t="s">
        <v>521</v>
      </c>
      <c r="N1450" s="234"/>
      <c r="O1450" s="235"/>
      <c r="P1450" s="234">
        <v>0</v>
      </c>
      <c r="Q1450" s="235">
        <v>0</v>
      </c>
    </row>
    <row r="1451" spans="9:17" s="221" customFormat="1" ht="16.2">
      <c r="I1451" s="257">
        <v>21020600</v>
      </c>
      <c r="J1451" s="258"/>
      <c r="K1451" s="258"/>
      <c r="L1451" s="258"/>
      <c r="M1451" s="250" t="s">
        <v>488</v>
      </c>
      <c r="N1451" s="251"/>
      <c r="O1451" s="251"/>
      <c r="P1451" s="251"/>
      <c r="Q1451" s="251"/>
    </row>
    <row r="1452" spans="9:17" s="221" customFormat="1" ht="15.6">
      <c r="I1452" s="309">
        <v>21020605</v>
      </c>
      <c r="J1452" s="277" t="s">
        <v>15</v>
      </c>
      <c r="K1452" s="260"/>
      <c r="L1452" s="223"/>
      <c r="M1452" s="255" t="s">
        <v>582</v>
      </c>
      <c r="N1452" s="234"/>
      <c r="O1452" s="235">
        <v>300000</v>
      </c>
      <c r="P1452" s="234">
        <v>250000</v>
      </c>
      <c r="Q1452" s="235">
        <v>309000</v>
      </c>
    </row>
    <row r="1453" spans="9:17" s="221" customFormat="1" ht="16.2">
      <c r="I1453" s="335">
        <v>22020000</v>
      </c>
      <c r="J1453" s="223"/>
      <c r="K1453" s="223"/>
      <c r="L1453" s="223"/>
      <c r="M1453" s="266" t="s">
        <v>490</v>
      </c>
      <c r="N1453" s="251"/>
      <c r="O1453" s="251"/>
      <c r="P1453" s="251"/>
      <c r="Q1453" s="251"/>
    </row>
    <row r="1454" spans="9:17" s="221" customFormat="1" ht="16.2">
      <c r="I1454" s="335">
        <v>22020100</v>
      </c>
      <c r="J1454" s="223"/>
      <c r="K1454" s="223"/>
      <c r="L1454" s="223"/>
      <c r="M1454" s="266" t="s">
        <v>547</v>
      </c>
      <c r="N1454" s="234"/>
      <c r="O1454" s="235"/>
      <c r="P1454" s="234"/>
      <c r="Q1454" s="235"/>
    </row>
    <row r="1455" spans="9:17" s="221" customFormat="1" ht="15.6">
      <c r="I1455" s="295">
        <v>22020101</v>
      </c>
      <c r="J1455" s="277" t="s">
        <v>15</v>
      </c>
      <c r="K1455" s="295"/>
      <c r="L1455" s="295"/>
      <c r="M1455" s="296" t="s">
        <v>548</v>
      </c>
      <c r="N1455" s="234"/>
      <c r="O1455" s="235"/>
      <c r="P1455" s="234"/>
      <c r="Q1455" s="235"/>
    </row>
    <row r="1456" spans="9:17" s="221" customFormat="1" ht="15.6">
      <c r="I1456" s="295">
        <v>22020102</v>
      </c>
      <c r="J1456" s="277" t="s">
        <v>15</v>
      </c>
      <c r="K1456" s="295"/>
      <c r="L1456" s="218">
        <v>31923000</v>
      </c>
      <c r="M1456" s="296" t="s">
        <v>492</v>
      </c>
      <c r="N1456" s="234"/>
      <c r="O1456" s="235">
        <v>100000</v>
      </c>
      <c r="P1456" s="234"/>
      <c r="Q1456" s="235">
        <v>100000</v>
      </c>
    </row>
    <row r="1457" spans="9:17" s="221" customFormat="1" ht="15.6">
      <c r="I1457" s="295">
        <v>22020103</v>
      </c>
      <c r="J1457" s="277" t="s">
        <v>15</v>
      </c>
      <c r="K1457" s="295"/>
      <c r="L1457" s="295"/>
      <c r="M1457" s="296" t="s">
        <v>549</v>
      </c>
      <c r="N1457" s="234"/>
      <c r="O1457" s="235"/>
      <c r="P1457" s="234"/>
      <c r="Q1457" s="235"/>
    </row>
    <row r="1458" spans="9:17" s="221" customFormat="1" ht="15.6">
      <c r="I1458" s="295">
        <v>22020104</v>
      </c>
      <c r="J1458" s="277" t="s">
        <v>15</v>
      </c>
      <c r="K1458" s="295"/>
      <c r="L1458" s="295"/>
      <c r="M1458" s="296" t="s">
        <v>493</v>
      </c>
      <c r="N1458" s="234"/>
      <c r="O1458" s="235"/>
      <c r="P1458" s="234"/>
      <c r="Q1458" s="235"/>
    </row>
    <row r="1459" spans="9:17" s="221" customFormat="1" ht="16.2">
      <c r="I1459" s="332">
        <v>21020600</v>
      </c>
      <c r="J1459" s="254"/>
      <c r="K1459" s="254"/>
      <c r="L1459" s="254"/>
      <c r="M1459" s="267" t="s">
        <v>725</v>
      </c>
      <c r="N1459" s="234"/>
      <c r="O1459" s="235"/>
      <c r="P1459" s="234"/>
      <c r="Q1459" s="235"/>
    </row>
    <row r="1460" spans="9:17" s="221" customFormat="1" ht="15.6">
      <c r="I1460" s="332">
        <v>21020605</v>
      </c>
      <c r="J1460" s="277" t="s">
        <v>15</v>
      </c>
      <c r="K1460" s="254"/>
      <c r="L1460" s="223"/>
      <c r="M1460" s="88" t="s">
        <v>582</v>
      </c>
      <c r="N1460" s="234"/>
      <c r="O1460" s="235"/>
      <c r="P1460" s="234"/>
      <c r="Q1460" s="235"/>
    </row>
    <row r="1461" spans="9:17" s="221" customFormat="1" ht="16.2">
      <c r="I1461" s="335">
        <v>22020400</v>
      </c>
      <c r="J1461" s="223"/>
      <c r="K1461" s="223"/>
      <c r="L1461" s="223"/>
      <c r="M1461" s="266" t="s">
        <v>607</v>
      </c>
      <c r="N1461" s="234"/>
      <c r="O1461" s="235"/>
      <c r="P1461" s="234"/>
      <c r="Q1461" s="235"/>
    </row>
    <row r="1462" spans="9:17" s="221" customFormat="1" ht="15.6">
      <c r="I1462" s="335">
        <v>22020413</v>
      </c>
      <c r="J1462" s="277" t="s">
        <v>15</v>
      </c>
      <c r="K1462" s="223"/>
      <c r="L1462" s="218">
        <v>31923000</v>
      </c>
      <c r="M1462" s="283" t="s">
        <v>726</v>
      </c>
      <c r="N1462" s="234">
        <v>3729895.75</v>
      </c>
      <c r="O1462" s="235">
        <v>22000000</v>
      </c>
      <c r="P1462" s="234"/>
      <c r="Q1462" s="235">
        <v>22000000</v>
      </c>
    </row>
    <row r="1463" spans="9:17" s="221" customFormat="1" ht="15.6">
      <c r="I1463" s="335" t="s">
        <v>727</v>
      </c>
      <c r="J1463" s="277" t="s">
        <v>15</v>
      </c>
      <c r="K1463" s="223"/>
      <c r="L1463" s="223"/>
      <c r="M1463" s="283" t="s">
        <v>728</v>
      </c>
      <c r="N1463" s="234"/>
      <c r="O1463" s="235">
        <v>1500000</v>
      </c>
      <c r="P1463" s="234"/>
      <c r="Q1463" s="235">
        <v>1500000</v>
      </c>
    </row>
    <row r="1464" spans="9:17" s="221" customFormat="1" ht="16.2">
      <c r="I1464" s="335"/>
      <c r="J1464" s="223"/>
      <c r="K1464" s="223"/>
      <c r="L1464" s="223"/>
      <c r="M1464" s="264" t="s">
        <v>529</v>
      </c>
      <c r="N1464" s="251">
        <f>SUM(N1422:N1452)</f>
        <v>0</v>
      </c>
      <c r="O1464" s="251">
        <f t="shared" ref="O1464:Q1464" si="124">SUM(O1422:O1452)</f>
        <v>10866554.75715</v>
      </c>
      <c r="P1464" s="251">
        <f t="shared" si="124"/>
        <v>9055462.2976249997</v>
      </c>
      <c r="Q1464" s="251">
        <f t="shared" si="124"/>
        <v>7509451.3998645004</v>
      </c>
    </row>
    <row r="1465" spans="9:17" s="221" customFormat="1" ht="16.8" thickBot="1">
      <c r="I1465" s="340"/>
      <c r="J1465" s="341"/>
      <c r="K1465" s="341"/>
      <c r="L1465" s="341"/>
      <c r="M1465" s="279" t="s">
        <v>490</v>
      </c>
      <c r="N1465" s="268">
        <f>SUM(N1455:N1463)</f>
        <v>3729895.75</v>
      </c>
      <c r="O1465" s="268">
        <f t="shared" ref="O1465:Q1465" si="125">SUM(O1455:O1463)</f>
        <v>23600000</v>
      </c>
      <c r="P1465" s="268">
        <f t="shared" si="125"/>
        <v>0</v>
      </c>
      <c r="Q1465" s="268">
        <f t="shared" si="125"/>
        <v>23600000</v>
      </c>
    </row>
    <row r="1466" spans="9:17" s="221" customFormat="1" ht="16.8" thickBot="1">
      <c r="I1466" s="346"/>
      <c r="J1466" s="346"/>
      <c r="K1466" s="346"/>
      <c r="L1466" s="346"/>
      <c r="M1466" s="301" t="s">
        <v>46</v>
      </c>
      <c r="N1466" s="271">
        <f>N1464+N1465</f>
        <v>3729895.75</v>
      </c>
      <c r="O1466" s="271">
        <f t="shared" ref="O1466:Q1466" si="126">O1464+O1465</f>
        <v>34466554.757150002</v>
      </c>
      <c r="P1466" s="271">
        <f t="shared" si="126"/>
        <v>9055462.2976249997</v>
      </c>
      <c r="Q1466" s="271">
        <f t="shared" si="126"/>
        <v>31109451.399864502</v>
      </c>
    </row>
    <row r="1467" spans="9:17" ht="34.799999999999997">
      <c r="I1467" s="588" t="s">
        <v>809</v>
      </c>
      <c r="J1467" s="589"/>
      <c r="K1467" s="589"/>
      <c r="L1467" s="589"/>
      <c r="M1467" s="589"/>
      <c r="N1467" s="589"/>
      <c r="O1467" s="589"/>
      <c r="P1467" s="589"/>
      <c r="Q1467" s="590"/>
    </row>
    <row r="1468" spans="9:17" ht="24.6">
      <c r="I1468" s="578" t="s">
        <v>0</v>
      </c>
      <c r="J1468" s="579"/>
      <c r="K1468" s="579"/>
      <c r="L1468" s="579"/>
      <c r="M1468" s="579"/>
      <c r="N1468" s="579"/>
      <c r="O1468" s="579"/>
      <c r="P1468" s="579"/>
      <c r="Q1468" s="580"/>
    </row>
    <row r="1469" spans="9:17" ht="25.5" customHeight="1">
      <c r="I1469" s="578" t="s">
        <v>902</v>
      </c>
      <c r="J1469" s="579"/>
      <c r="K1469" s="579"/>
      <c r="L1469" s="579"/>
      <c r="M1469" s="579"/>
      <c r="N1469" s="579"/>
      <c r="O1469" s="579"/>
      <c r="P1469" s="579"/>
      <c r="Q1469" s="580"/>
    </row>
    <row r="1470" spans="9:17" ht="25.2" thickBot="1">
      <c r="I1470" s="581" t="s">
        <v>454</v>
      </c>
      <c r="J1470" s="581"/>
      <c r="K1470" s="581"/>
      <c r="L1470" s="581"/>
      <c r="M1470" s="581"/>
      <c r="N1470" s="581"/>
      <c r="O1470" s="581"/>
      <c r="P1470" s="581"/>
      <c r="Q1470" s="581"/>
    </row>
    <row r="1471" spans="9:17" ht="22.8" thickBot="1">
      <c r="I1471" s="606" t="s">
        <v>729</v>
      </c>
      <c r="J1471" s="607"/>
      <c r="K1471" s="607"/>
      <c r="L1471" s="607"/>
      <c r="M1471" s="607"/>
      <c r="N1471" s="607"/>
      <c r="O1471" s="607"/>
      <c r="P1471" s="607"/>
      <c r="Q1471" s="608"/>
    </row>
    <row r="1472" spans="9:17" s="221" customFormat="1" ht="49.2" thickBot="1">
      <c r="I1472" s="92" t="s">
        <v>350</v>
      </c>
      <c r="J1472" s="92" t="s">
        <v>72</v>
      </c>
      <c r="K1472" s="92" t="s">
        <v>351</v>
      </c>
      <c r="L1472" s="347" t="s">
        <v>3</v>
      </c>
      <c r="M1472" s="231" t="s">
        <v>73</v>
      </c>
      <c r="N1472" s="404" t="s">
        <v>871</v>
      </c>
      <c r="O1472" s="404" t="s">
        <v>870</v>
      </c>
      <c r="P1472" s="404" t="s">
        <v>872</v>
      </c>
      <c r="Q1472" s="404" t="s">
        <v>903</v>
      </c>
    </row>
    <row r="1473" spans="9:17" s="221" customFormat="1" ht="16.2">
      <c r="I1473" s="344">
        <v>20000000</v>
      </c>
      <c r="J1473" s="345"/>
      <c r="K1473" s="345"/>
      <c r="L1473" s="254"/>
      <c r="M1473" s="274" t="s">
        <v>39</v>
      </c>
      <c r="N1473" s="275"/>
      <c r="O1473" s="275"/>
      <c r="P1473" s="275"/>
      <c r="Q1473" s="275"/>
    </row>
    <row r="1474" spans="9:17" s="221" customFormat="1" ht="16.2">
      <c r="I1474" s="332">
        <v>21000000</v>
      </c>
      <c r="J1474" s="254"/>
      <c r="K1474" s="254"/>
      <c r="L1474" s="254"/>
      <c r="M1474" s="348" t="s">
        <v>42</v>
      </c>
      <c r="N1474" s="251"/>
      <c r="O1474" s="251"/>
      <c r="P1474" s="251"/>
      <c r="Q1474" s="251"/>
    </row>
    <row r="1475" spans="9:17" s="221" customFormat="1" ht="16.2">
      <c r="I1475" s="332">
        <v>21010000</v>
      </c>
      <c r="J1475" s="254"/>
      <c r="K1475" s="254"/>
      <c r="L1475" s="254"/>
      <c r="M1475" s="348" t="s">
        <v>474</v>
      </c>
      <c r="N1475" s="251"/>
      <c r="O1475" s="251"/>
      <c r="P1475" s="251"/>
      <c r="Q1475" s="251"/>
    </row>
    <row r="1476" spans="9:17" s="221" customFormat="1" ht="15.6">
      <c r="I1476" s="332">
        <v>21010103</v>
      </c>
      <c r="J1476" s="277" t="s">
        <v>15</v>
      </c>
      <c r="K1476" s="254"/>
      <c r="L1476" s="218">
        <v>31923000</v>
      </c>
      <c r="M1476" s="349" t="s">
        <v>511</v>
      </c>
      <c r="N1476" s="234"/>
      <c r="O1476" s="235">
        <v>893800.90800000017</v>
      </c>
      <c r="P1476" s="234">
        <v>744834.0900000002</v>
      </c>
      <c r="Q1476" s="235">
        <v>920614.93524000014</v>
      </c>
    </row>
    <row r="1477" spans="9:17" s="221" customFormat="1" ht="15.6">
      <c r="I1477" s="332">
        <v>21010104</v>
      </c>
      <c r="J1477" s="277" t="s">
        <v>15</v>
      </c>
      <c r="K1477" s="254"/>
      <c r="L1477" s="218">
        <v>31923000</v>
      </c>
      <c r="M1477" s="349" t="s">
        <v>512</v>
      </c>
      <c r="N1477" s="234"/>
      <c r="O1477" s="235">
        <v>1453680.8747999999</v>
      </c>
      <c r="P1477" s="234">
        <v>1211400.7290000001</v>
      </c>
      <c r="Q1477" s="235">
        <v>1497291.3010439998</v>
      </c>
    </row>
    <row r="1478" spans="9:17" s="221" customFormat="1" ht="15.6">
      <c r="I1478" s="332" t="s">
        <v>721</v>
      </c>
      <c r="J1478" s="277" t="s">
        <v>15</v>
      </c>
      <c r="K1478" s="254"/>
      <c r="L1478" s="223"/>
      <c r="M1478" s="349" t="s">
        <v>513</v>
      </c>
      <c r="N1478" s="234"/>
      <c r="O1478" s="235">
        <v>1101344.2902000002</v>
      </c>
      <c r="P1478" s="234">
        <v>917786.90850000025</v>
      </c>
      <c r="Q1478" s="235">
        <v>1134384.6189060002</v>
      </c>
    </row>
    <row r="1479" spans="9:17" s="221" customFormat="1" ht="15.6">
      <c r="I1479" s="252">
        <v>21010106</v>
      </c>
      <c r="J1479" s="277" t="s">
        <v>15</v>
      </c>
      <c r="K1479" s="254"/>
      <c r="L1479" s="223"/>
      <c r="M1479" s="349" t="s">
        <v>531</v>
      </c>
      <c r="N1479" s="234"/>
      <c r="O1479" s="234"/>
      <c r="P1479" s="234">
        <v>0</v>
      </c>
      <c r="Q1479" s="234">
        <v>0</v>
      </c>
    </row>
    <row r="1480" spans="9:17" s="221" customFormat="1" ht="15.6">
      <c r="I1480" s="276"/>
      <c r="J1480" s="277" t="s">
        <v>15</v>
      </c>
      <c r="K1480" s="254"/>
      <c r="L1480" s="218">
        <v>31923000</v>
      </c>
      <c r="M1480" s="350" t="s">
        <v>580</v>
      </c>
      <c r="N1480" s="234"/>
      <c r="O1480" s="234"/>
      <c r="P1480" s="234">
        <v>0</v>
      </c>
      <c r="Q1480" s="234">
        <v>3840000</v>
      </c>
    </row>
    <row r="1481" spans="9:17" s="221" customFormat="1" ht="32.4">
      <c r="I1481" s="332">
        <v>21020300</v>
      </c>
      <c r="J1481" s="254"/>
      <c r="K1481" s="254"/>
      <c r="L1481" s="254"/>
      <c r="M1481" s="348" t="s">
        <v>516</v>
      </c>
      <c r="N1481" s="251"/>
      <c r="O1481" s="251"/>
      <c r="P1481" s="251"/>
      <c r="Q1481" s="251"/>
    </row>
    <row r="1482" spans="9:17" s="221" customFormat="1" ht="15.6">
      <c r="I1482" s="332">
        <v>21020301</v>
      </c>
      <c r="J1482" s="277" t="s">
        <v>15</v>
      </c>
      <c r="K1482" s="254"/>
      <c r="L1482" s="218">
        <v>31923000</v>
      </c>
      <c r="M1482" s="350" t="s">
        <v>517</v>
      </c>
      <c r="N1482" s="234"/>
      <c r="O1482" s="235">
        <v>298277.31780000002</v>
      </c>
      <c r="P1482" s="234">
        <v>248564.43150000004</v>
      </c>
      <c r="Q1482" s="235">
        <v>307225.63733400003</v>
      </c>
    </row>
    <row r="1483" spans="9:17" s="221" customFormat="1" ht="15.6">
      <c r="I1483" s="332">
        <v>21020302</v>
      </c>
      <c r="J1483" s="277" t="s">
        <v>15</v>
      </c>
      <c r="K1483" s="254"/>
      <c r="L1483" s="218">
        <v>31923000</v>
      </c>
      <c r="M1483" s="350" t="s">
        <v>518</v>
      </c>
      <c r="N1483" s="234"/>
      <c r="O1483" s="235">
        <v>170444.18159999998</v>
      </c>
      <c r="P1483" s="234">
        <v>142036.818</v>
      </c>
      <c r="Q1483" s="235">
        <v>175557.50704799997</v>
      </c>
    </row>
    <row r="1484" spans="9:17" s="221" customFormat="1" ht="15.6">
      <c r="I1484" s="332">
        <v>21020303</v>
      </c>
      <c r="J1484" s="277" t="s">
        <v>15</v>
      </c>
      <c r="K1484" s="254"/>
      <c r="L1484" s="218">
        <v>31923000</v>
      </c>
      <c r="M1484" s="350" t="s">
        <v>519</v>
      </c>
      <c r="N1484" s="234"/>
      <c r="O1484" s="235">
        <v>70331.045400000017</v>
      </c>
      <c r="P1484" s="234">
        <v>58609.204500000014</v>
      </c>
      <c r="Q1484" s="235">
        <v>72440.97676200002</v>
      </c>
    </row>
    <row r="1485" spans="9:17" s="221" customFormat="1" ht="15.6">
      <c r="I1485" s="332">
        <v>21020304</v>
      </c>
      <c r="J1485" s="277" t="s">
        <v>15</v>
      </c>
      <c r="K1485" s="254"/>
      <c r="L1485" s="218">
        <v>31923000</v>
      </c>
      <c r="M1485" s="350" t="s">
        <v>480</v>
      </c>
      <c r="N1485" s="234"/>
      <c r="O1485" s="235">
        <v>9979.2000000000007</v>
      </c>
      <c r="P1485" s="234">
        <v>8316</v>
      </c>
      <c r="Q1485" s="235">
        <v>10278.576000000001</v>
      </c>
    </row>
    <row r="1486" spans="9:17" s="221" customFormat="1" ht="15.6">
      <c r="I1486" s="332">
        <v>21020312</v>
      </c>
      <c r="J1486" s="277" t="s">
        <v>15</v>
      </c>
      <c r="K1486" s="254"/>
      <c r="L1486" s="223"/>
      <c r="M1486" s="350" t="s">
        <v>520</v>
      </c>
      <c r="N1486" s="234"/>
      <c r="O1486" s="235">
        <v>0</v>
      </c>
      <c r="P1486" s="234">
        <v>0</v>
      </c>
      <c r="Q1486" s="235">
        <v>0</v>
      </c>
    </row>
    <row r="1487" spans="9:17" s="221" customFormat="1" ht="15.6">
      <c r="I1487" s="332">
        <v>21020315</v>
      </c>
      <c r="J1487" s="277" t="s">
        <v>15</v>
      </c>
      <c r="K1487" s="254"/>
      <c r="L1487" s="218">
        <v>31923000</v>
      </c>
      <c r="M1487" s="350" t="s">
        <v>521</v>
      </c>
      <c r="N1487" s="234"/>
      <c r="O1487" s="235">
        <v>42611.045399999995</v>
      </c>
      <c r="P1487" s="234">
        <v>35509.2045</v>
      </c>
      <c r="Q1487" s="235">
        <v>43889.376761999993</v>
      </c>
    </row>
    <row r="1488" spans="9:17" s="221" customFormat="1" ht="15.6">
      <c r="I1488" s="252">
        <v>21020314</v>
      </c>
      <c r="J1488" s="277" t="s">
        <v>15</v>
      </c>
      <c r="K1488" s="254"/>
      <c r="L1488" s="223"/>
      <c r="M1488" s="350" t="s">
        <v>601</v>
      </c>
      <c r="N1488" s="234"/>
      <c r="O1488" s="234"/>
      <c r="P1488" s="234">
        <v>0</v>
      </c>
      <c r="Q1488" s="234">
        <v>0</v>
      </c>
    </row>
    <row r="1489" spans="9:17" s="221" customFormat="1" ht="15.6">
      <c r="I1489" s="252">
        <v>21020305</v>
      </c>
      <c r="J1489" s="277" t="s">
        <v>15</v>
      </c>
      <c r="K1489" s="254"/>
      <c r="L1489" s="223"/>
      <c r="M1489" s="350" t="s">
        <v>602</v>
      </c>
      <c r="N1489" s="234"/>
      <c r="O1489" s="234"/>
      <c r="P1489" s="234">
        <v>0</v>
      </c>
      <c r="Q1489" s="234">
        <v>0</v>
      </c>
    </row>
    <row r="1490" spans="9:17" s="221" customFormat="1" ht="15.6">
      <c r="I1490" s="252">
        <v>21020306</v>
      </c>
      <c r="J1490" s="277" t="s">
        <v>15</v>
      </c>
      <c r="K1490" s="254"/>
      <c r="L1490" s="223"/>
      <c r="M1490" s="350" t="s">
        <v>603</v>
      </c>
      <c r="N1490" s="234"/>
      <c r="O1490" s="234"/>
      <c r="P1490" s="234">
        <v>0</v>
      </c>
      <c r="Q1490" s="234">
        <v>0</v>
      </c>
    </row>
    <row r="1491" spans="9:17" s="221" customFormat="1" ht="16.2">
      <c r="I1491" s="332">
        <v>21020400</v>
      </c>
      <c r="J1491" s="254"/>
      <c r="K1491" s="254"/>
      <c r="L1491" s="254"/>
      <c r="M1491" s="348" t="s">
        <v>532</v>
      </c>
      <c r="N1491" s="251"/>
      <c r="O1491" s="251"/>
      <c r="P1491" s="251"/>
      <c r="Q1491" s="251"/>
    </row>
    <row r="1492" spans="9:17" s="221" customFormat="1" ht="15.6">
      <c r="I1492" s="332">
        <v>21020401</v>
      </c>
      <c r="J1492" s="277" t="s">
        <v>15</v>
      </c>
      <c r="K1492" s="254"/>
      <c r="L1492" s="218">
        <v>31923000</v>
      </c>
      <c r="M1492" s="350" t="s">
        <v>517</v>
      </c>
      <c r="N1492" s="234"/>
      <c r="O1492" s="235">
        <v>479682.30618000001</v>
      </c>
      <c r="P1492" s="234">
        <v>399735.25515000004</v>
      </c>
      <c r="Q1492" s="235">
        <v>494072.77536540001</v>
      </c>
    </row>
    <row r="1493" spans="9:17" s="221" customFormat="1" ht="15.6">
      <c r="I1493" s="332">
        <v>21020402</v>
      </c>
      <c r="J1493" s="277" t="s">
        <v>15</v>
      </c>
      <c r="K1493" s="254"/>
      <c r="L1493" s="218">
        <v>31923000</v>
      </c>
      <c r="M1493" s="350" t="s">
        <v>518</v>
      </c>
      <c r="N1493" s="234"/>
      <c r="O1493" s="235">
        <v>274104.17496000032</v>
      </c>
      <c r="P1493" s="234">
        <v>228420.14580000029</v>
      </c>
      <c r="Q1493" s="235">
        <v>282327.30020880036</v>
      </c>
    </row>
    <row r="1494" spans="9:17" s="221" customFormat="1" ht="15.6">
      <c r="I1494" s="332" t="s">
        <v>730</v>
      </c>
      <c r="J1494" s="277" t="s">
        <v>15</v>
      </c>
      <c r="K1494" s="254"/>
      <c r="L1494" s="218">
        <v>31923000</v>
      </c>
      <c r="M1494" s="350" t="s">
        <v>519</v>
      </c>
      <c r="N1494" s="234"/>
      <c r="O1494" s="235">
        <v>123966.04373999999</v>
      </c>
      <c r="P1494" s="234">
        <v>103305.03645</v>
      </c>
      <c r="Q1494" s="235">
        <v>127685.0250522</v>
      </c>
    </row>
    <row r="1495" spans="9:17" s="221" customFormat="1" ht="15.6">
      <c r="I1495" s="332">
        <v>21020404</v>
      </c>
      <c r="J1495" s="277" t="s">
        <v>15</v>
      </c>
      <c r="K1495" s="254"/>
      <c r="L1495" s="218">
        <v>31923000</v>
      </c>
      <c r="M1495" s="350" t="s">
        <v>480</v>
      </c>
      <c r="N1495" s="234"/>
      <c r="O1495" s="235">
        <v>19958.400000000001</v>
      </c>
      <c r="P1495" s="234">
        <v>16632</v>
      </c>
      <c r="Q1495" s="235">
        <v>20557.152000000002</v>
      </c>
    </row>
    <row r="1496" spans="9:17" s="221" customFormat="1" ht="15.6">
      <c r="I1496" s="332">
        <v>21020412</v>
      </c>
      <c r="J1496" s="277" t="s">
        <v>15</v>
      </c>
      <c r="K1496" s="254"/>
      <c r="L1496" s="223"/>
      <c r="M1496" s="350" t="s">
        <v>520</v>
      </c>
      <c r="N1496" s="234"/>
      <c r="O1496" s="235">
        <v>0</v>
      </c>
      <c r="P1496" s="234">
        <v>0</v>
      </c>
      <c r="Q1496" s="235">
        <v>0</v>
      </c>
    </row>
    <row r="1497" spans="9:17" s="221" customFormat="1" ht="15.6">
      <c r="I1497" s="332">
        <v>21020415</v>
      </c>
      <c r="J1497" s="277" t="s">
        <v>15</v>
      </c>
      <c r="K1497" s="254"/>
      <c r="L1497" s="218">
        <v>31923000</v>
      </c>
      <c r="M1497" s="350" t="s">
        <v>521</v>
      </c>
      <c r="N1497" s="234"/>
      <c r="O1497" s="235">
        <v>68526.043739999994</v>
      </c>
      <c r="P1497" s="234">
        <v>57105.036449999992</v>
      </c>
      <c r="Q1497" s="235">
        <v>70581.825052199987</v>
      </c>
    </row>
    <row r="1498" spans="9:17" s="221" customFormat="1" ht="16.2">
      <c r="I1498" s="331">
        <v>21020500</v>
      </c>
      <c r="J1498" s="249"/>
      <c r="K1498" s="249"/>
      <c r="L1498" s="249"/>
      <c r="M1498" s="348" t="s">
        <v>533</v>
      </c>
      <c r="N1498" s="251"/>
      <c r="O1498" s="251"/>
      <c r="P1498" s="251"/>
      <c r="Q1498" s="251"/>
    </row>
    <row r="1499" spans="9:17" s="221" customFormat="1" ht="15.6">
      <c r="I1499" s="332">
        <v>21020501</v>
      </c>
      <c r="J1499" s="277" t="s">
        <v>15</v>
      </c>
      <c r="K1499" s="254"/>
      <c r="L1499" s="218">
        <v>31923000</v>
      </c>
      <c r="M1499" s="350" t="s">
        <v>517</v>
      </c>
      <c r="N1499" s="234"/>
      <c r="O1499" s="235">
        <v>202102.70157000003</v>
      </c>
      <c r="P1499" s="234">
        <v>168418.91797500002</v>
      </c>
      <c r="Q1499" s="235">
        <v>208165.78261710005</v>
      </c>
    </row>
    <row r="1500" spans="9:17" s="221" customFormat="1" ht="15.6">
      <c r="I1500" s="333">
        <v>21020502</v>
      </c>
      <c r="J1500" s="277" t="s">
        <v>15</v>
      </c>
      <c r="K1500" s="260"/>
      <c r="L1500" s="218">
        <v>31923000</v>
      </c>
      <c r="M1500" s="350" t="s">
        <v>518</v>
      </c>
      <c r="N1500" s="234"/>
      <c r="O1500" s="235">
        <v>115487.25804000002</v>
      </c>
      <c r="P1500" s="234">
        <v>96239.381700000013</v>
      </c>
      <c r="Q1500" s="235">
        <v>118951.87578120001</v>
      </c>
    </row>
    <row r="1501" spans="9:17" s="221" customFormat="1" ht="15.6">
      <c r="I1501" s="333">
        <v>21020503</v>
      </c>
      <c r="J1501" s="277" t="s">
        <v>15</v>
      </c>
      <c r="K1501" s="260"/>
      <c r="L1501" s="218">
        <v>31923000</v>
      </c>
      <c r="M1501" s="350" t="s">
        <v>519</v>
      </c>
      <c r="N1501" s="234"/>
      <c r="O1501" s="235">
        <v>253804.64571000001</v>
      </c>
      <c r="P1501" s="234">
        <v>211503.87142500002</v>
      </c>
      <c r="Q1501" s="235">
        <v>261418.78508130001</v>
      </c>
    </row>
    <row r="1502" spans="9:17" s="221" customFormat="1" ht="15.6">
      <c r="I1502" s="333">
        <v>21020504</v>
      </c>
      <c r="J1502" s="277" t="s">
        <v>15</v>
      </c>
      <c r="K1502" s="260"/>
      <c r="L1502" s="218">
        <v>31923000</v>
      </c>
      <c r="M1502" s="350" t="s">
        <v>480</v>
      </c>
      <c r="N1502" s="234"/>
      <c r="O1502" s="235">
        <v>18711</v>
      </c>
      <c r="P1502" s="234">
        <v>15592.5</v>
      </c>
      <c r="Q1502" s="235">
        <v>19272.330000000002</v>
      </c>
    </row>
    <row r="1503" spans="9:17" s="221" customFormat="1" ht="15.6">
      <c r="I1503" s="333" t="s">
        <v>704</v>
      </c>
      <c r="J1503" s="277" t="s">
        <v>15</v>
      </c>
      <c r="K1503" s="260"/>
      <c r="L1503" s="223"/>
      <c r="M1503" s="350" t="s">
        <v>520</v>
      </c>
      <c r="N1503" s="234"/>
      <c r="O1503" s="235">
        <v>0</v>
      </c>
      <c r="P1503" s="234">
        <v>0</v>
      </c>
      <c r="Q1503" s="235">
        <v>0</v>
      </c>
    </row>
    <row r="1504" spans="9:17" s="221" customFormat="1" ht="15.6">
      <c r="I1504" s="333">
        <v>21020515</v>
      </c>
      <c r="J1504" s="277" t="s">
        <v>15</v>
      </c>
      <c r="K1504" s="260"/>
      <c r="L1504" s="218">
        <v>31923000</v>
      </c>
      <c r="M1504" s="350" t="s">
        <v>521</v>
      </c>
      <c r="N1504" s="234"/>
      <c r="O1504" s="235">
        <v>28871.814510000004</v>
      </c>
      <c r="P1504" s="234">
        <v>24059.845425000003</v>
      </c>
      <c r="Q1504" s="235">
        <v>29737.968945300003</v>
      </c>
    </row>
    <row r="1505" spans="9:17" s="221" customFormat="1" ht="16.2">
      <c r="I1505" s="257">
        <v>21020600</v>
      </c>
      <c r="J1505" s="258"/>
      <c r="K1505" s="258"/>
      <c r="L1505" s="258"/>
      <c r="M1505" s="250" t="s">
        <v>488</v>
      </c>
      <c r="N1505" s="251">
        <f>SUM(N1506)</f>
        <v>0</v>
      </c>
      <c r="O1505" s="251">
        <f>SUM(O1506)</f>
        <v>0</v>
      </c>
      <c r="P1505" s="251">
        <v>0</v>
      </c>
      <c r="Q1505" s="251">
        <v>0</v>
      </c>
    </row>
    <row r="1506" spans="9:17" s="221" customFormat="1" ht="15.6">
      <c r="I1506" s="309">
        <v>21020605</v>
      </c>
      <c r="J1506" s="277" t="s">
        <v>15</v>
      </c>
      <c r="K1506" s="260"/>
      <c r="L1506" s="223"/>
      <c r="M1506" s="255" t="s">
        <v>582</v>
      </c>
      <c r="N1506" s="234"/>
      <c r="O1506" s="235"/>
      <c r="P1506" s="234">
        <v>0</v>
      </c>
      <c r="Q1506" s="235">
        <v>0</v>
      </c>
    </row>
    <row r="1507" spans="9:17" s="221" customFormat="1" ht="16.2">
      <c r="I1507" s="335">
        <v>22020000</v>
      </c>
      <c r="J1507" s="223"/>
      <c r="K1507" s="223"/>
      <c r="L1507" s="223"/>
      <c r="M1507" s="351" t="s">
        <v>490</v>
      </c>
      <c r="N1507" s="251"/>
      <c r="O1507" s="251"/>
      <c r="P1507" s="251"/>
      <c r="Q1507" s="251"/>
    </row>
    <row r="1508" spans="9:17" s="221" customFormat="1" ht="16.2">
      <c r="I1508" s="335">
        <v>22020100</v>
      </c>
      <c r="J1508" s="223"/>
      <c r="K1508" s="223"/>
      <c r="L1508" s="223"/>
      <c r="M1508" s="351" t="s">
        <v>547</v>
      </c>
      <c r="N1508" s="234"/>
      <c r="O1508" s="234"/>
      <c r="P1508" s="234"/>
      <c r="Q1508" s="234"/>
    </row>
    <row r="1509" spans="9:17" s="221" customFormat="1" ht="15.6">
      <c r="I1509" s="295">
        <v>22020101</v>
      </c>
      <c r="J1509" s="277" t="s">
        <v>15</v>
      </c>
      <c r="K1509" s="295"/>
      <c r="L1509" s="295"/>
      <c r="M1509" s="352" t="s">
        <v>548</v>
      </c>
      <c r="N1509" s="234"/>
      <c r="O1509" s="234"/>
      <c r="P1509" s="234"/>
      <c r="Q1509" s="234"/>
    </row>
    <row r="1510" spans="9:17" s="221" customFormat="1" ht="15.6">
      <c r="I1510" s="295">
        <v>22020102</v>
      </c>
      <c r="J1510" s="277" t="s">
        <v>15</v>
      </c>
      <c r="K1510" s="295"/>
      <c r="L1510" s="218">
        <v>31923000</v>
      </c>
      <c r="M1510" s="352" t="s">
        <v>492</v>
      </c>
      <c r="N1510" s="234"/>
      <c r="O1510" s="234">
        <v>100000</v>
      </c>
      <c r="P1510" s="234"/>
      <c r="Q1510" s="234">
        <v>100000</v>
      </c>
    </row>
    <row r="1511" spans="9:17" s="221" customFormat="1" ht="15.6">
      <c r="I1511" s="295">
        <v>22020103</v>
      </c>
      <c r="J1511" s="277" t="s">
        <v>15</v>
      </c>
      <c r="K1511" s="295"/>
      <c r="L1511" s="295"/>
      <c r="M1511" s="352" t="s">
        <v>549</v>
      </c>
      <c r="N1511" s="234"/>
      <c r="O1511" s="234"/>
      <c r="P1511" s="234"/>
      <c r="Q1511" s="234"/>
    </row>
    <row r="1512" spans="9:17" s="221" customFormat="1" ht="15.6">
      <c r="I1512" s="295">
        <v>22020104</v>
      </c>
      <c r="J1512" s="277" t="s">
        <v>15</v>
      </c>
      <c r="K1512" s="295"/>
      <c r="L1512" s="295"/>
      <c r="M1512" s="352" t="s">
        <v>493</v>
      </c>
      <c r="N1512" s="234"/>
      <c r="O1512" s="234"/>
      <c r="P1512" s="234"/>
      <c r="Q1512" s="234"/>
    </row>
    <row r="1513" spans="9:17" s="221" customFormat="1" ht="16.2">
      <c r="I1513" s="332">
        <v>21020600</v>
      </c>
      <c r="J1513" s="254"/>
      <c r="K1513" s="254"/>
      <c r="L1513" s="254"/>
      <c r="M1513" s="353" t="s">
        <v>725</v>
      </c>
      <c r="N1513" s="234"/>
      <c r="O1513" s="234"/>
      <c r="P1513" s="234"/>
      <c r="Q1513" s="234"/>
    </row>
    <row r="1514" spans="9:17" s="221" customFormat="1" ht="16.2">
      <c r="I1514" s="335">
        <v>22020400</v>
      </c>
      <c r="J1514" s="223"/>
      <c r="K1514" s="223"/>
      <c r="L1514" s="223"/>
      <c r="M1514" s="351" t="s">
        <v>607</v>
      </c>
      <c r="N1514" s="234"/>
      <c r="O1514" s="234"/>
      <c r="P1514" s="234"/>
      <c r="Q1514" s="234"/>
    </row>
    <row r="1515" spans="9:17" s="221" customFormat="1" ht="31.2">
      <c r="I1515" s="335">
        <v>22020401</v>
      </c>
      <c r="J1515" s="277" t="s">
        <v>15</v>
      </c>
      <c r="K1515" s="223"/>
      <c r="L1515" s="218">
        <v>31923000</v>
      </c>
      <c r="M1515" s="354" t="s">
        <v>699</v>
      </c>
      <c r="N1515" s="234"/>
      <c r="O1515" s="234">
        <v>6000000</v>
      </c>
      <c r="P1515" s="234">
        <v>15091319</v>
      </c>
      <c r="Q1515" s="234">
        <v>6000000</v>
      </c>
    </row>
    <row r="1516" spans="9:17" s="221" customFormat="1" ht="15.6">
      <c r="I1516" s="335">
        <v>22020405</v>
      </c>
      <c r="J1516" s="277" t="s">
        <v>15</v>
      </c>
      <c r="K1516" s="223"/>
      <c r="L1516" s="218">
        <v>31923000</v>
      </c>
      <c r="M1516" s="354" t="s">
        <v>731</v>
      </c>
      <c r="N1516" s="234"/>
      <c r="O1516" s="234">
        <v>4500000</v>
      </c>
      <c r="P1516" s="234"/>
      <c r="Q1516" s="234">
        <v>4500000</v>
      </c>
    </row>
    <row r="1517" spans="9:17" s="221" customFormat="1" ht="15.6">
      <c r="I1517" s="335">
        <v>22020406</v>
      </c>
      <c r="J1517" s="277" t="s">
        <v>15</v>
      </c>
      <c r="K1517" s="223"/>
      <c r="L1517" s="223"/>
      <c r="M1517" s="354" t="s">
        <v>608</v>
      </c>
      <c r="N1517" s="234"/>
      <c r="O1517" s="234">
        <v>1500000</v>
      </c>
      <c r="P1517" s="234"/>
      <c r="Q1517" s="234">
        <v>1500000</v>
      </c>
    </row>
    <row r="1518" spans="9:17" s="221" customFormat="1" ht="16.2">
      <c r="I1518" s="335">
        <v>22020800</v>
      </c>
      <c r="J1518" s="223"/>
      <c r="K1518" s="223"/>
      <c r="L1518" s="223"/>
      <c r="M1518" s="351" t="s">
        <v>700</v>
      </c>
      <c r="N1518" s="234"/>
      <c r="O1518" s="234"/>
      <c r="P1518" s="234"/>
      <c r="Q1518" s="234"/>
    </row>
    <row r="1519" spans="9:17" s="221" customFormat="1" ht="15.6">
      <c r="I1519" s="335">
        <v>22020801</v>
      </c>
      <c r="J1519" s="277" t="s">
        <v>15</v>
      </c>
      <c r="K1519" s="223"/>
      <c r="L1519" s="218">
        <v>31923000</v>
      </c>
      <c r="M1519" s="350" t="s">
        <v>685</v>
      </c>
      <c r="N1519" s="234">
        <v>6450000</v>
      </c>
      <c r="O1519" s="234">
        <v>14000000</v>
      </c>
      <c r="P1519" s="234">
        <v>9600000</v>
      </c>
      <c r="Q1519" s="234">
        <v>14000000</v>
      </c>
    </row>
    <row r="1520" spans="9:17" s="221" customFormat="1" ht="15.6">
      <c r="I1520" s="335">
        <v>22020803</v>
      </c>
      <c r="J1520" s="277" t="s">
        <v>15</v>
      </c>
      <c r="K1520" s="223"/>
      <c r="L1520" s="218">
        <v>31923000</v>
      </c>
      <c r="M1520" s="350" t="s">
        <v>732</v>
      </c>
      <c r="N1520" s="234">
        <v>3551000</v>
      </c>
      <c r="O1520" s="234">
        <v>22000000</v>
      </c>
      <c r="P1520" s="234"/>
      <c r="Q1520" s="234">
        <v>22000000</v>
      </c>
    </row>
    <row r="1521" spans="9:17" s="221" customFormat="1" ht="31.2">
      <c r="I1521" s="335">
        <v>22020805</v>
      </c>
      <c r="J1521" s="277" t="s">
        <v>15</v>
      </c>
      <c r="K1521" s="223"/>
      <c r="L1521" s="218">
        <v>31923000</v>
      </c>
      <c r="M1521" s="350" t="s">
        <v>804</v>
      </c>
      <c r="N1521" s="234">
        <v>63729263</v>
      </c>
      <c r="O1521" s="234">
        <v>65000000</v>
      </c>
      <c r="P1521" s="234"/>
      <c r="Q1521" s="234">
        <v>65000000</v>
      </c>
    </row>
    <row r="1522" spans="9:17" s="221" customFormat="1" ht="16.2">
      <c r="I1522" s="335"/>
      <c r="J1522" s="223"/>
      <c r="K1522" s="223"/>
      <c r="L1522" s="223"/>
      <c r="M1522" s="355" t="s">
        <v>529</v>
      </c>
      <c r="N1522" s="251">
        <f>SUM(N1476:N1506)</f>
        <v>0</v>
      </c>
      <c r="O1522" s="251">
        <f t="shared" ref="O1522:Q1522" si="127">SUM(O1476:O1506)</f>
        <v>5625683.25165</v>
      </c>
      <c r="P1522" s="251">
        <f t="shared" si="127"/>
        <v>4688069.3763750009</v>
      </c>
      <c r="Q1522" s="251">
        <f t="shared" si="127"/>
        <v>9634453.7491995003</v>
      </c>
    </row>
    <row r="1523" spans="9:17" s="221" customFormat="1" ht="16.8" thickBot="1">
      <c r="I1523" s="340"/>
      <c r="J1523" s="341"/>
      <c r="K1523" s="341"/>
      <c r="L1523" s="341"/>
      <c r="M1523" s="356" t="s">
        <v>490</v>
      </c>
      <c r="N1523" s="268">
        <f>SUM(N1509:N1521)</f>
        <v>73730263</v>
      </c>
      <c r="O1523" s="268">
        <f t="shared" ref="O1523:Q1523" si="128">SUM(O1509:O1521)</f>
        <v>113100000</v>
      </c>
      <c r="P1523" s="268">
        <f t="shared" si="128"/>
        <v>24691319</v>
      </c>
      <c r="Q1523" s="268">
        <f t="shared" si="128"/>
        <v>113100000</v>
      </c>
    </row>
    <row r="1524" spans="9:17" s="221" customFormat="1" ht="16.8" thickBot="1">
      <c r="I1524" s="285"/>
      <c r="J1524" s="285"/>
      <c r="K1524" s="285"/>
      <c r="L1524" s="357"/>
      <c r="M1524" s="229" t="s">
        <v>46</v>
      </c>
      <c r="N1524" s="271">
        <f>N1522+N1523</f>
        <v>73730263</v>
      </c>
      <c r="O1524" s="271">
        <f t="shared" ref="O1524:Q1524" si="129">O1522+O1523</f>
        <v>118725683.25165001</v>
      </c>
      <c r="P1524" s="271">
        <f t="shared" si="129"/>
        <v>29379388.376375001</v>
      </c>
      <c r="Q1524" s="271">
        <f t="shared" si="129"/>
        <v>122734453.74919949</v>
      </c>
    </row>
    <row r="1525" spans="9:17" ht="34.799999999999997">
      <c r="I1525" s="588" t="s">
        <v>809</v>
      </c>
      <c r="J1525" s="589"/>
      <c r="K1525" s="589"/>
      <c r="L1525" s="589"/>
      <c r="M1525" s="589"/>
      <c r="N1525" s="589"/>
      <c r="O1525" s="589"/>
      <c r="P1525" s="589"/>
      <c r="Q1525" s="590"/>
    </row>
    <row r="1526" spans="9:17" ht="24.6">
      <c r="I1526" s="578" t="s">
        <v>0</v>
      </c>
      <c r="J1526" s="579"/>
      <c r="K1526" s="579"/>
      <c r="L1526" s="579"/>
      <c r="M1526" s="579"/>
      <c r="N1526" s="579"/>
      <c r="O1526" s="579"/>
      <c r="P1526" s="579"/>
      <c r="Q1526" s="580"/>
    </row>
    <row r="1527" spans="9:17" ht="25.5" customHeight="1">
      <c r="I1527" s="578" t="s">
        <v>902</v>
      </c>
      <c r="J1527" s="579"/>
      <c r="K1527" s="579"/>
      <c r="L1527" s="579"/>
      <c r="M1527" s="579"/>
      <c r="N1527" s="579"/>
      <c r="O1527" s="579"/>
      <c r="P1527" s="579"/>
      <c r="Q1527" s="580"/>
    </row>
    <row r="1528" spans="9:17" ht="25.2" thickBot="1">
      <c r="I1528" s="581" t="s">
        <v>454</v>
      </c>
      <c r="J1528" s="581"/>
      <c r="K1528" s="581"/>
      <c r="L1528" s="581"/>
      <c r="M1528" s="581"/>
      <c r="N1528" s="581"/>
      <c r="O1528" s="581"/>
      <c r="P1528" s="581"/>
      <c r="Q1528" s="581"/>
    </row>
    <row r="1529" spans="9:17" ht="22.8" thickBot="1">
      <c r="I1529" s="591" t="s">
        <v>733</v>
      </c>
      <c r="J1529" s="592"/>
      <c r="K1529" s="592"/>
      <c r="L1529" s="592"/>
      <c r="M1529" s="592"/>
      <c r="N1529" s="592"/>
      <c r="O1529" s="592"/>
      <c r="P1529" s="592"/>
      <c r="Q1529" s="593"/>
    </row>
    <row r="1530" spans="9:17" s="221" customFormat="1" ht="49.2" thickBot="1">
      <c r="I1530" s="92" t="s">
        <v>350</v>
      </c>
      <c r="J1530" s="92" t="s">
        <v>72</v>
      </c>
      <c r="K1530" s="92" t="s">
        <v>351</v>
      </c>
      <c r="L1530" s="92" t="s">
        <v>3</v>
      </c>
      <c r="M1530" s="231" t="s">
        <v>73</v>
      </c>
      <c r="N1530" s="404" t="s">
        <v>871</v>
      </c>
      <c r="O1530" s="404" t="s">
        <v>870</v>
      </c>
      <c r="P1530" s="404" t="s">
        <v>872</v>
      </c>
      <c r="Q1530" s="404" t="s">
        <v>903</v>
      </c>
    </row>
    <row r="1531" spans="9:17" s="221" customFormat="1" ht="16.2">
      <c r="I1531" s="330">
        <v>20000000</v>
      </c>
      <c r="J1531" s="273"/>
      <c r="K1531" s="273"/>
      <c r="L1531" s="273"/>
      <c r="M1531" s="274" t="s">
        <v>39</v>
      </c>
      <c r="N1531" s="275"/>
      <c r="O1531" s="275"/>
      <c r="P1531" s="275"/>
      <c r="Q1531" s="275"/>
    </row>
    <row r="1532" spans="9:17" s="221" customFormat="1" ht="16.2">
      <c r="I1532" s="331">
        <v>21000000</v>
      </c>
      <c r="J1532" s="249"/>
      <c r="K1532" s="249"/>
      <c r="L1532" s="249"/>
      <c r="M1532" s="250" t="s">
        <v>42</v>
      </c>
      <c r="N1532" s="251"/>
      <c r="O1532" s="251"/>
      <c r="P1532" s="251"/>
      <c r="Q1532" s="251"/>
    </row>
    <row r="1533" spans="9:17" s="221" customFormat="1" ht="16.2">
      <c r="I1533" s="331">
        <v>21010000</v>
      </c>
      <c r="J1533" s="249"/>
      <c r="K1533" s="249"/>
      <c r="L1533" s="249"/>
      <c r="M1533" s="250" t="s">
        <v>474</v>
      </c>
      <c r="N1533" s="251"/>
      <c r="O1533" s="251"/>
      <c r="P1533" s="251"/>
      <c r="Q1533" s="251"/>
    </row>
    <row r="1534" spans="9:17" s="221" customFormat="1" ht="15.6">
      <c r="I1534" s="332">
        <v>21010103</v>
      </c>
      <c r="J1534" s="277" t="s">
        <v>15</v>
      </c>
      <c r="K1534" s="254"/>
      <c r="L1534" s="218">
        <v>31923000</v>
      </c>
      <c r="M1534" s="255" t="s">
        <v>511</v>
      </c>
      <c r="N1534" s="234"/>
      <c r="O1534" s="235">
        <v>2506075.5257999999</v>
      </c>
      <c r="P1534" s="234">
        <v>2088396.2715</v>
      </c>
      <c r="Q1534" s="235">
        <v>2581257.7915739999</v>
      </c>
    </row>
    <row r="1535" spans="9:17" s="221" customFormat="1" ht="15.6">
      <c r="I1535" s="332">
        <v>21010104</v>
      </c>
      <c r="J1535" s="277" t="s">
        <v>15</v>
      </c>
      <c r="K1535" s="254"/>
      <c r="L1535" s="218">
        <v>31923000</v>
      </c>
      <c r="M1535" s="255" t="s">
        <v>512</v>
      </c>
      <c r="N1535" s="234"/>
      <c r="O1535" s="235">
        <v>2493709.3566000001</v>
      </c>
      <c r="P1535" s="234">
        <v>2078091.1305</v>
      </c>
      <c r="Q1535" s="235">
        <v>2568520.637298</v>
      </c>
    </row>
    <row r="1536" spans="9:17" s="221" customFormat="1" ht="15.6">
      <c r="I1536" s="332">
        <v>21010105</v>
      </c>
      <c r="J1536" s="277" t="s">
        <v>15</v>
      </c>
      <c r="K1536" s="254"/>
      <c r="L1536" s="223"/>
      <c r="M1536" s="255" t="s">
        <v>513</v>
      </c>
      <c r="N1536" s="234"/>
      <c r="O1536" s="235">
        <v>1112135.9634</v>
      </c>
      <c r="P1536" s="234">
        <v>926779.96950000001</v>
      </c>
      <c r="Q1536" s="235">
        <v>1145500.0423020001</v>
      </c>
    </row>
    <row r="1537" spans="9:17" s="221" customFormat="1" ht="15.6">
      <c r="I1537" s="252">
        <v>21010106</v>
      </c>
      <c r="J1537" s="277" t="s">
        <v>15</v>
      </c>
      <c r="K1537" s="254"/>
      <c r="L1537" s="223"/>
      <c r="M1537" s="255" t="s">
        <v>531</v>
      </c>
      <c r="N1537" s="234"/>
      <c r="O1537" s="235"/>
      <c r="P1537" s="234">
        <v>0</v>
      </c>
      <c r="Q1537" s="235">
        <v>0</v>
      </c>
    </row>
    <row r="1538" spans="9:17" s="221" customFormat="1" ht="15.6">
      <c r="I1538" s="276"/>
      <c r="J1538" s="277" t="s">
        <v>15</v>
      </c>
      <c r="K1538" s="254"/>
      <c r="L1538" s="218">
        <v>31923000</v>
      </c>
      <c r="M1538" s="88" t="s">
        <v>580</v>
      </c>
      <c r="N1538" s="234"/>
      <c r="O1538" s="235"/>
      <c r="P1538" s="234">
        <v>0</v>
      </c>
      <c r="Q1538" s="235">
        <v>4320000</v>
      </c>
    </row>
    <row r="1539" spans="9:17" s="221" customFormat="1" ht="32.4">
      <c r="I1539" s="331">
        <v>21020300</v>
      </c>
      <c r="J1539" s="249"/>
      <c r="K1539" s="249"/>
      <c r="L1539" s="249"/>
      <c r="M1539" s="250" t="s">
        <v>516</v>
      </c>
      <c r="N1539" s="251"/>
      <c r="O1539" s="251"/>
      <c r="P1539" s="251"/>
      <c r="Q1539" s="251"/>
    </row>
    <row r="1540" spans="9:17" s="221" customFormat="1" ht="15.6">
      <c r="I1540" s="332">
        <v>21020301</v>
      </c>
      <c r="J1540" s="277" t="s">
        <v>15</v>
      </c>
      <c r="K1540" s="254"/>
      <c r="L1540" s="218">
        <v>31923000</v>
      </c>
      <c r="M1540" s="88" t="s">
        <v>517</v>
      </c>
      <c r="N1540" s="234"/>
      <c r="O1540" s="235">
        <v>833467.43402999989</v>
      </c>
      <c r="P1540" s="234">
        <v>694556.19502499991</v>
      </c>
      <c r="Q1540" s="235">
        <v>858471.45705089986</v>
      </c>
    </row>
    <row r="1541" spans="9:17" s="221" customFormat="1" ht="15.6">
      <c r="I1541" s="332">
        <v>21020302</v>
      </c>
      <c r="J1541" s="277" t="s">
        <v>15</v>
      </c>
      <c r="K1541" s="254"/>
      <c r="L1541" s="218">
        <v>31923000</v>
      </c>
      <c r="M1541" s="88" t="s">
        <v>518</v>
      </c>
      <c r="N1541" s="234"/>
      <c r="O1541" s="235">
        <v>476267.10515999992</v>
      </c>
      <c r="P1541" s="234">
        <v>396889.25429999991</v>
      </c>
      <c r="Q1541" s="235">
        <v>490555.11831479991</v>
      </c>
    </row>
    <row r="1542" spans="9:17" s="221" customFormat="1" ht="15.6">
      <c r="I1542" s="332">
        <v>21020303</v>
      </c>
      <c r="J1542" s="277" t="s">
        <v>15</v>
      </c>
      <c r="K1542" s="254"/>
      <c r="L1542" s="218">
        <v>31923000</v>
      </c>
      <c r="M1542" s="88" t="s">
        <v>519</v>
      </c>
      <c r="N1542" s="234"/>
      <c r="O1542" s="235">
        <v>202226.77629000001</v>
      </c>
      <c r="P1542" s="234">
        <v>168522.31357500001</v>
      </c>
      <c r="Q1542" s="235">
        <v>208293.57957870001</v>
      </c>
    </row>
    <row r="1543" spans="9:17" s="221" customFormat="1" ht="15.6">
      <c r="I1543" s="332">
        <v>21020304</v>
      </c>
      <c r="J1543" s="277" t="s">
        <v>15</v>
      </c>
      <c r="K1543" s="254"/>
      <c r="L1543" s="218">
        <v>31923000</v>
      </c>
      <c r="M1543" s="88" t="s">
        <v>480</v>
      </c>
      <c r="N1543" s="234"/>
      <c r="O1543" s="235">
        <v>29937.599999999999</v>
      </c>
      <c r="P1543" s="234">
        <v>24948</v>
      </c>
      <c r="Q1543" s="235">
        <v>30835.727999999999</v>
      </c>
    </row>
    <row r="1544" spans="9:17" s="221" customFormat="1" ht="15.6">
      <c r="I1544" s="332">
        <v>21020312</v>
      </c>
      <c r="J1544" s="277" t="s">
        <v>15</v>
      </c>
      <c r="K1544" s="254"/>
      <c r="L1544" s="223"/>
      <c r="M1544" s="88" t="s">
        <v>520</v>
      </c>
      <c r="N1544" s="234"/>
      <c r="O1544" s="235">
        <v>0</v>
      </c>
      <c r="P1544" s="234">
        <v>0</v>
      </c>
      <c r="Q1544" s="235">
        <v>0</v>
      </c>
    </row>
    <row r="1545" spans="9:17" s="221" customFormat="1" ht="15.6">
      <c r="I1545" s="332">
        <v>21020315</v>
      </c>
      <c r="J1545" s="277" t="s">
        <v>15</v>
      </c>
      <c r="K1545" s="254"/>
      <c r="L1545" s="218">
        <v>31923000</v>
      </c>
      <c r="M1545" s="88" t="s">
        <v>521</v>
      </c>
      <c r="N1545" s="234"/>
      <c r="O1545" s="235">
        <v>119066.77628999998</v>
      </c>
      <c r="P1545" s="234">
        <v>99222.313574999978</v>
      </c>
      <c r="Q1545" s="235">
        <v>122638.77957869998</v>
      </c>
    </row>
    <row r="1546" spans="9:17" s="221" customFormat="1" ht="15.6">
      <c r="I1546" s="332" t="s">
        <v>722</v>
      </c>
      <c r="J1546" s="277" t="s">
        <v>15</v>
      </c>
      <c r="K1546" s="254"/>
      <c r="L1546" s="223"/>
      <c r="M1546" s="88" t="s">
        <v>601</v>
      </c>
      <c r="N1546" s="234"/>
      <c r="O1546" s="235"/>
      <c r="P1546" s="234">
        <v>0</v>
      </c>
      <c r="Q1546" s="235">
        <v>0</v>
      </c>
    </row>
    <row r="1547" spans="9:17" s="221" customFormat="1" ht="15.6">
      <c r="I1547" s="332" t="s">
        <v>723</v>
      </c>
      <c r="J1547" s="277" t="s">
        <v>15</v>
      </c>
      <c r="K1547" s="254"/>
      <c r="L1547" s="223"/>
      <c r="M1547" s="88" t="s">
        <v>602</v>
      </c>
      <c r="N1547" s="234"/>
      <c r="O1547" s="235"/>
      <c r="P1547" s="234">
        <v>0</v>
      </c>
      <c r="Q1547" s="235">
        <v>0</v>
      </c>
    </row>
    <row r="1548" spans="9:17" s="221" customFormat="1" ht="15.6">
      <c r="I1548" s="332" t="s">
        <v>724</v>
      </c>
      <c r="J1548" s="277" t="s">
        <v>15</v>
      </c>
      <c r="K1548" s="254"/>
      <c r="L1548" s="223"/>
      <c r="M1548" s="88" t="s">
        <v>603</v>
      </c>
      <c r="N1548" s="234"/>
      <c r="O1548" s="235"/>
      <c r="P1548" s="234">
        <v>0</v>
      </c>
      <c r="Q1548" s="235">
        <v>0</v>
      </c>
    </row>
    <row r="1549" spans="9:17" s="221" customFormat="1" ht="16.2">
      <c r="I1549" s="331">
        <v>21020400</v>
      </c>
      <c r="J1549" s="249"/>
      <c r="K1549" s="249"/>
      <c r="L1549" s="249"/>
      <c r="M1549" s="250" t="s">
        <v>532</v>
      </c>
      <c r="N1549" s="251"/>
      <c r="O1549" s="251"/>
      <c r="P1549" s="251"/>
      <c r="Q1549" s="251"/>
    </row>
    <row r="1550" spans="9:17" s="221" customFormat="1" ht="15.6">
      <c r="I1550" s="332">
        <v>21020401</v>
      </c>
      <c r="J1550" s="277" t="s">
        <v>15</v>
      </c>
      <c r="K1550" s="254"/>
      <c r="L1550" s="218">
        <v>31923000</v>
      </c>
      <c r="M1550" s="88" t="s">
        <v>517</v>
      </c>
      <c r="N1550" s="234"/>
      <c r="O1550" s="235">
        <v>800033.27480999997</v>
      </c>
      <c r="P1550" s="234">
        <v>666694.39567499992</v>
      </c>
      <c r="Q1550" s="235">
        <v>824034.27305429999</v>
      </c>
    </row>
    <row r="1551" spans="9:17" s="221" customFormat="1" ht="15.6">
      <c r="I1551" s="332">
        <v>21020402</v>
      </c>
      <c r="J1551" s="277" t="s">
        <v>15</v>
      </c>
      <c r="K1551" s="254"/>
      <c r="L1551" s="218">
        <v>31923000</v>
      </c>
      <c r="M1551" s="88" t="s">
        <v>518</v>
      </c>
      <c r="N1551" s="234"/>
      <c r="O1551" s="235">
        <v>457161.87132000009</v>
      </c>
      <c r="P1551" s="234">
        <v>380968.22610000009</v>
      </c>
      <c r="Q1551" s="235">
        <v>470876.72745960008</v>
      </c>
    </row>
    <row r="1552" spans="9:17" s="221" customFormat="1" ht="15.6">
      <c r="I1552" s="332">
        <v>21020403</v>
      </c>
      <c r="J1552" s="277" t="s">
        <v>15</v>
      </c>
      <c r="K1552" s="254"/>
      <c r="L1552" s="218">
        <v>31923000</v>
      </c>
      <c r="M1552" s="88" t="s">
        <v>519</v>
      </c>
      <c r="N1552" s="234"/>
      <c r="O1552" s="235">
        <v>252890.46782999998</v>
      </c>
      <c r="P1552" s="234">
        <v>210742.05652499999</v>
      </c>
      <c r="Q1552" s="235">
        <v>260477.18186489999</v>
      </c>
    </row>
    <row r="1553" spans="9:17" s="221" customFormat="1" ht="15.6">
      <c r="I1553" s="332">
        <v>21020404</v>
      </c>
      <c r="J1553" s="277" t="s">
        <v>15</v>
      </c>
      <c r="K1553" s="254"/>
      <c r="L1553" s="218">
        <v>31923000</v>
      </c>
      <c r="M1553" s="88" t="s">
        <v>480</v>
      </c>
      <c r="N1553" s="234"/>
      <c r="O1553" s="235">
        <v>46153.8</v>
      </c>
      <c r="P1553" s="234">
        <v>38461.5</v>
      </c>
      <c r="Q1553" s="235">
        <v>47538.414000000004</v>
      </c>
    </row>
    <row r="1554" spans="9:17" s="221" customFormat="1" ht="15.6">
      <c r="I1554" s="332">
        <v>21020412</v>
      </c>
      <c r="J1554" s="277" t="s">
        <v>15</v>
      </c>
      <c r="K1554" s="254"/>
      <c r="L1554" s="223"/>
      <c r="M1554" s="88" t="s">
        <v>520</v>
      </c>
      <c r="N1554" s="234"/>
      <c r="O1554" s="235">
        <v>0</v>
      </c>
      <c r="P1554" s="234">
        <v>0</v>
      </c>
      <c r="Q1554" s="235">
        <v>0</v>
      </c>
    </row>
    <row r="1555" spans="9:17" s="221" customFormat="1" ht="15.6">
      <c r="I1555" s="332">
        <v>21020415</v>
      </c>
      <c r="J1555" s="277" t="s">
        <v>15</v>
      </c>
      <c r="K1555" s="254"/>
      <c r="L1555" s="218">
        <v>31923000</v>
      </c>
      <c r="M1555" s="88" t="s">
        <v>521</v>
      </c>
      <c r="N1555" s="234"/>
      <c r="O1555" s="235">
        <v>114290.46783000002</v>
      </c>
      <c r="P1555" s="234">
        <v>95242.056525000022</v>
      </c>
      <c r="Q1555" s="235">
        <v>117719.18186490002</v>
      </c>
    </row>
    <row r="1556" spans="9:17" s="221" customFormat="1" ht="16.2">
      <c r="I1556" s="331">
        <v>21020500</v>
      </c>
      <c r="J1556" s="249"/>
      <c r="K1556" s="249"/>
      <c r="L1556" s="249"/>
      <c r="M1556" s="250" t="s">
        <v>533</v>
      </c>
      <c r="N1556" s="251"/>
      <c r="O1556" s="251"/>
      <c r="P1556" s="251"/>
      <c r="Q1556" s="251"/>
    </row>
    <row r="1557" spans="9:17" s="221" customFormat="1" ht="15.6">
      <c r="I1557" s="332">
        <v>21020501</v>
      </c>
      <c r="J1557" s="277" t="s">
        <v>15</v>
      </c>
      <c r="K1557" s="254"/>
      <c r="L1557" s="223"/>
      <c r="M1557" s="88" t="s">
        <v>517</v>
      </c>
      <c r="N1557" s="234"/>
      <c r="O1557" s="235">
        <v>205879.78719</v>
      </c>
      <c r="P1557" s="234">
        <v>171566.489325</v>
      </c>
      <c r="Q1557" s="235">
        <v>212056.18080570002</v>
      </c>
    </row>
    <row r="1558" spans="9:17" s="221" customFormat="1" ht="15.6">
      <c r="I1558" s="333">
        <v>21020502</v>
      </c>
      <c r="J1558" s="277" t="s">
        <v>15</v>
      </c>
      <c r="K1558" s="260"/>
      <c r="L1558" s="223"/>
      <c r="M1558" s="88" t="s">
        <v>518</v>
      </c>
      <c r="N1558" s="234"/>
      <c r="O1558" s="235">
        <v>117645.59268</v>
      </c>
      <c r="P1558" s="234">
        <v>98037.993900000001</v>
      </c>
      <c r="Q1558" s="235">
        <v>121174.96046040001</v>
      </c>
    </row>
    <row r="1559" spans="9:17" s="221" customFormat="1" ht="15.6">
      <c r="I1559" s="333">
        <v>21020503</v>
      </c>
      <c r="J1559" s="277" t="s">
        <v>15</v>
      </c>
      <c r="K1559" s="260"/>
      <c r="L1559" s="223"/>
      <c r="M1559" s="88" t="s">
        <v>519</v>
      </c>
      <c r="N1559" s="234"/>
      <c r="O1559" s="235">
        <v>254344.22937000002</v>
      </c>
      <c r="P1559" s="234">
        <v>211953.52447500001</v>
      </c>
      <c r="Q1559" s="235">
        <v>261974.5562511</v>
      </c>
    </row>
    <row r="1560" spans="9:17" s="221" customFormat="1" ht="15.6">
      <c r="I1560" s="333">
        <v>21020504</v>
      </c>
      <c r="J1560" s="277" t="s">
        <v>15</v>
      </c>
      <c r="K1560" s="260"/>
      <c r="L1560" s="223"/>
      <c r="M1560" s="88" t="s">
        <v>480</v>
      </c>
      <c r="N1560" s="234"/>
      <c r="O1560" s="235">
        <v>18711</v>
      </c>
      <c r="P1560" s="234">
        <v>15592.5</v>
      </c>
      <c r="Q1560" s="235">
        <v>19272.330000000002</v>
      </c>
    </row>
    <row r="1561" spans="9:17" s="221" customFormat="1" ht="15.6">
      <c r="I1561" s="333">
        <v>21020512</v>
      </c>
      <c r="J1561" s="277" t="s">
        <v>15</v>
      </c>
      <c r="K1561" s="260"/>
      <c r="L1561" s="223"/>
      <c r="M1561" s="88" t="s">
        <v>520</v>
      </c>
      <c r="N1561" s="234"/>
      <c r="O1561" s="235">
        <v>0</v>
      </c>
      <c r="P1561" s="234">
        <v>0</v>
      </c>
      <c r="Q1561" s="235">
        <v>0</v>
      </c>
    </row>
    <row r="1562" spans="9:17" s="221" customFormat="1" ht="15.6">
      <c r="I1562" s="333">
        <v>21020515</v>
      </c>
      <c r="J1562" s="277" t="s">
        <v>15</v>
      </c>
      <c r="K1562" s="260"/>
      <c r="L1562" s="223"/>
      <c r="M1562" s="88" t="s">
        <v>521</v>
      </c>
      <c r="N1562" s="234"/>
      <c r="O1562" s="235">
        <v>29411.39817</v>
      </c>
      <c r="P1562" s="234">
        <v>24509.498475</v>
      </c>
      <c r="Q1562" s="235">
        <v>30293.740115100001</v>
      </c>
    </row>
    <row r="1563" spans="9:17" s="221" customFormat="1" ht="16.2">
      <c r="I1563" s="257">
        <v>21020600</v>
      </c>
      <c r="J1563" s="258"/>
      <c r="K1563" s="258"/>
      <c r="L1563" s="258"/>
      <c r="M1563" s="250" t="s">
        <v>488</v>
      </c>
      <c r="N1563" s="251">
        <f>SUM(N1564)</f>
        <v>0</v>
      </c>
      <c r="O1563" s="251">
        <f>SUM(O1564)</f>
        <v>0</v>
      </c>
      <c r="P1563" s="251"/>
      <c r="Q1563" s="251"/>
    </row>
    <row r="1564" spans="9:17" s="221" customFormat="1" ht="15.6">
      <c r="I1564" s="309">
        <v>21020605</v>
      </c>
      <c r="J1564" s="277" t="s">
        <v>15</v>
      </c>
      <c r="K1564" s="260"/>
      <c r="L1564" s="223"/>
      <c r="M1564" s="255" t="s">
        <v>582</v>
      </c>
      <c r="N1564" s="234"/>
      <c r="O1564" s="235"/>
      <c r="P1564" s="234"/>
      <c r="Q1564" s="235"/>
    </row>
    <row r="1565" spans="9:17" s="221" customFormat="1" ht="16.2">
      <c r="I1565" s="325">
        <v>22020000</v>
      </c>
      <c r="J1565" s="263"/>
      <c r="K1565" s="263"/>
      <c r="L1565" s="263"/>
      <c r="M1565" s="266" t="s">
        <v>490</v>
      </c>
      <c r="N1565" s="251"/>
      <c r="O1565" s="251"/>
      <c r="P1565" s="251"/>
      <c r="Q1565" s="251"/>
    </row>
    <row r="1566" spans="9:17" s="221" customFormat="1" ht="16.2">
      <c r="I1566" s="325">
        <v>22020100</v>
      </c>
      <c r="J1566" s="263"/>
      <c r="K1566" s="263"/>
      <c r="L1566" s="263"/>
      <c r="M1566" s="266" t="s">
        <v>547</v>
      </c>
      <c r="N1566" s="234"/>
      <c r="O1566" s="235"/>
      <c r="P1566" s="234"/>
      <c r="Q1566" s="235"/>
    </row>
    <row r="1567" spans="9:17" s="221" customFormat="1" ht="15.6">
      <c r="I1567" s="295">
        <v>22020101</v>
      </c>
      <c r="J1567" s="277" t="s">
        <v>15</v>
      </c>
      <c r="K1567" s="295"/>
      <c r="L1567" s="295"/>
      <c r="M1567" s="296" t="s">
        <v>548</v>
      </c>
      <c r="N1567" s="234"/>
      <c r="O1567" s="235"/>
      <c r="P1567" s="234"/>
      <c r="Q1567" s="235"/>
    </row>
    <row r="1568" spans="9:17" s="221" customFormat="1" ht="15.6">
      <c r="I1568" s="295">
        <v>22020102</v>
      </c>
      <c r="J1568" s="277" t="s">
        <v>15</v>
      </c>
      <c r="K1568" s="295"/>
      <c r="L1568" s="218">
        <v>31923000</v>
      </c>
      <c r="M1568" s="296" t="s">
        <v>492</v>
      </c>
      <c r="N1568" s="234"/>
      <c r="O1568" s="235">
        <v>50000</v>
      </c>
      <c r="P1568" s="234"/>
      <c r="Q1568" s="235">
        <v>50000</v>
      </c>
    </row>
    <row r="1569" spans="9:17" s="221" customFormat="1" ht="15.6">
      <c r="I1569" s="295">
        <v>22020103</v>
      </c>
      <c r="J1569" s="277" t="s">
        <v>15</v>
      </c>
      <c r="K1569" s="295"/>
      <c r="L1569" s="295"/>
      <c r="M1569" s="296" t="s">
        <v>549</v>
      </c>
      <c r="N1569" s="234"/>
      <c r="O1569" s="235"/>
      <c r="P1569" s="234"/>
      <c r="Q1569" s="235"/>
    </row>
    <row r="1570" spans="9:17" s="221" customFormat="1" ht="15.6">
      <c r="I1570" s="295">
        <v>22020104</v>
      </c>
      <c r="J1570" s="277" t="s">
        <v>15</v>
      </c>
      <c r="K1570" s="295"/>
      <c r="L1570" s="295"/>
      <c r="M1570" s="296" t="s">
        <v>493</v>
      </c>
      <c r="N1570" s="234"/>
      <c r="O1570" s="235"/>
      <c r="P1570" s="234"/>
      <c r="Q1570" s="235"/>
    </row>
    <row r="1571" spans="9:17" s="221" customFormat="1" ht="16.2">
      <c r="I1571" s="325">
        <v>22020200</v>
      </c>
      <c r="J1571" s="263"/>
      <c r="K1571" s="263"/>
      <c r="L1571" s="263"/>
      <c r="M1571" s="266" t="s">
        <v>734</v>
      </c>
      <c r="N1571" s="234"/>
      <c r="O1571" s="235"/>
      <c r="P1571" s="234"/>
      <c r="Q1571" s="235"/>
    </row>
    <row r="1572" spans="9:17" s="221" customFormat="1" ht="15.6">
      <c r="I1572" s="335">
        <v>22020201</v>
      </c>
      <c r="J1572" s="277" t="s">
        <v>15</v>
      </c>
      <c r="K1572" s="223"/>
      <c r="L1572" s="218">
        <v>31923000</v>
      </c>
      <c r="M1572" s="262" t="s">
        <v>735</v>
      </c>
      <c r="N1572" s="234"/>
      <c r="O1572" s="235">
        <v>1800000</v>
      </c>
      <c r="P1572" s="234"/>
      <c r="Q1572" s="235">
        <v>1800000</v>
      </c>
    </row>
    <row r="1573" spans="9:17" s="221" customFormat="1" ht="16.2">
      <c r="I1573" s="325">
        <v>22020300</v>
      </c>
      <c r="J1573" s="263"/>
      <c r="K1573" s="263"/>
      <c r="L1573" s="263"/>
      <c r="M1573" s="266" t="s">
        <v>536</v>
      </c>
      <c r="N1573" s="234"/>
      <c r="O1573" s="235"/>
      <c r="P1573" s="234"/>
      <c r="Q1573" s="235"/>
    </row>
    <row r="1574" spans="9:17" s="221" customFormat="1" ht="15.6">
      <c r="I1574" s="335">
        <v>22020313</v>
      </c>
      <c r="J1574" s="223" t="s">
        <v>15</v>
      </c>
      <c r="K1574" s="223"/>
      <c r="L1574" s="218">
        <v>31923000</v>
      </c>
      <c r="M1574" s="262" t="s">
        <v>527</v>
      </c>
      <c r="N1574" s="234"/>
      <c r="O1574" s="235"/>
      <c r="P1574" s="234"/>
      <c r="Q1574" s="235"/>
    </row>
    <row r="1575" spans="9:17" s="221" customFormat="1" ht="16.2">
      <c r="I1575" s="325">
        <v>22020400</v>
      </c>
      <c r="J1575" s="263"/>
      <c r="K1575" s="263"/>
      <c r="L1575" s="263"/>
      <c r="M1575" s="266" t="s">
        <v>607</v>
      </c>
      <c r="N1575" s="234"/>
      <c r="O1575" s="235"/>
      <c r="P1575" s="234"/>
      <c r="Q1575" s="235"/>
    </row>
    <row r="1576" spans="9:17" s="221" customFormat="1" ht="15.6">
      <c r="I1576" s="335">
        <v>22020406</v>
      </c>
      <c r="J1576" s="277" t="s">
        <v>15</v>
      </c>
      <c r="K1576" s="223"/>
      <c r="L1576" s="218">
        <v>31923000</v>
      </c>
      <c r="M1576" s="262" t="s">
        <v>608</v>
      </c>
      <c r="N1576" s="234">
        <v>40000</v>
      </c>
      <c r="O1576" s="235">
        <v>11500000</v>
      </c>
      <c r="P1576" s="234"/>
      <c r="Q1576" s="235">
        <v>11500000</v>
      </c>
    </row>
    <row r="1577" spans="9:17" s="221" customFormat="1" ht="15.6">
      <c r="I1577" s="335">
        <v>22020410</v>
      </c>
      <c r="J1577" s="277" t="s">
        <v>15</v>
      </c>
      <c r="K1577" s="223"/>
      <c r="L1577" s="218">
        <v>31923000</v>
      </c>
      <c r="M1577" s="262" t="s">
        <v>736</v>
      </c>
      <c r="N1577" s="234"/>
      <c r="O1577" s="235"/>
      <c r="P1577" s="234"/>
      <c r="Q1577" s="235"/>
    </row>
    <row r="1578" spans="9:17" s="221" customFormat="1" ht="16.2">
      <c r="I1578" s="325"/>
      <c r="J1578" s="263"/>
      <c r="K1578" s="263"/>
      <c r="L1578" s="263"/>
      <c r="M1578" s="264" t="s">
        <v>529</v>
      </c>
      <c r="N1578" s="251">
        <f>SUM(N1534:N1564)</f>
        <v>0</v>
      </c>
      <c r="O1578" s="251">
        <f t="shared" ref="O1578:Q1578" si="130">SUM(O1534:O1564)</f>
        <v>10069408.426770002</v>
      </c>
      <c r="P1578" s="251">
        <f t="shared" si="130"/>
        <v>8391173.6889749989</v>
      </c>
      <c r="Q1578" s="251">
        <f t="shared" si="130"/>
        <v>14691490.679573104</v>
      </c>
    </row>
    <row r="1579" spans="9:17" s="221" customFormat="1" ht="16.8" thickBot="1">
      <c r="I1579" s="326"/>
      <c r="J1579" s="241"/>
      <c r="K1579" s="241"/>
      <c r="L1579" s="241"/>
      <c r="M1579" s="279" t="s">
        <v>490</v>
      </c>
      <c r="N1579" s="268">
        <f>SUM(N1567:N1577)</f>
        <v>40000</v>
      </c>
      <c r="O1579" s="268">
        <f t="shared" ref="O1579:Q1579" si="131">SUM(O1567:O1577)</f>
        <v>13350000</v>
      </c>
      <c r="P1579" s="268">
        <f t="shared" si="131"/>
        <v>0</v>
      </c>
      <c r="Q1579" s="268">
        <f t="shared" si="131"/>
        <v>13350000</v>
      </c>
    </row>
    <row r="1580" spans="9:17" s="221" customFormat="1" ht="16.8" thickBot="1">
      <c r="I1580" s="291"/>
      <c r="J1580" s="291"/>
      <c r="K1580" s="291"/>
      <c r="L1580" s="291"/>
      <c r="M1580" s="301" t="s">
        <v>46</v>
      </c>
      <c r="N1580" s="271">
        <f>N1578+N1579</f>
        <v>40000</v>
      </c>
      <c r="O1580" s="271">
        <f t="shared" ref="O1580:Q1580" si="132">O1578+O1579</f>
        <v>23419408.426770002</v>
      </c>
      <c r="P1580" s="271">
        <f t="shared" si="132"/>
        <v>8391173.6889749989</v>
      </c>
      <c r="Q1580" s="271">
        <f t="shared" si="132"/>
        <v>28041490.679573104</v>
      </c>
    </row>
    <row r="1581" spans="9:17" ht="34.799999999999997">
      <c r="I1581" s="588" t="s">
        <v>809</v>
      </c>
      <c r="J1581" s="589"/>
      <c r="K1581" s="589"/>
      <c r="L1581" s="589"/>
      <c r="M1581" s="589"/>
      <c r="N1581" s="589"/>
      <c r="O1581" s="589"/>
      <c r="P1581" s="589"/>
      <c r="Q1581" s="590"/>
    </row>
    <row r="1582" spans="9:17" ht="24.6">
      <c r="I1582" s="578" t="s">
        <v>0</v>
      </c>
      <c r="J1582" s="579"/>
      <c r="K1582" s="579"/>
      <c r="L1582" s="579"/>
      <c r="M1582" s="579"/>
      <c r="N1582" s="579"/>
      <c r="O1582" s="579"/>
      <c r="P1582" s="579"/>
      <c r="Q1582" s="580"/>
    </row>
    <row r="1583" spans="9:17" ht="25.5" customHeight="1">
      <c r="I1583" s="578" t="s">
        <v>902</v>
      </c>
      <c r="J1583" s="579"/>
      <c r="K1583" s="579"/>
      <c r="L1583" s="579"/>
      <c r="M1583" s="579"/>
      <c r="N1583" s="579"/>
      <c r="O1583" s="579"/>
      <c r="P1583" s="579"/>
      <c r="Q1583" s="580"/>
    </row>
    <row r="1584" spans="9:17" ht="25.2" thickBot="1">
      <c r="I1584" s="581" t="s">
        <v>454</v>
      </c>
      <c r="J1584" s="581"/>
      <c r="K1584" s="581"/>
      <c r="L1584" s="581"/>
      <c r="M1584" s="581"/>
      <c r="N1584" s="581"/>
      <c r="O1584" s="581"/>
      <c r="P1584" s="581"/>
      <c r="Q1584" s="581"/>
    </row>
    <row r="1585" spans="9:17" ht="22.8" thickBot="1">
      <c r="I1585" s="591" t="s">
        <v>737</v>
      </c>
      <c r="J1585" s="592"/>
      <c r="K1585" s="592"/>
      <c r="L1585" s="592"/>
      <c r="M1585" s="592"/>
      <c r="N1585" s="592"/>
      <c r="O1585" s="592"/>
      <c r="P1585" s="592"/>
      <c r="Q1585" s="593"/>
    </row>
    <row r="1586" spans="9:17" s="221" customFormat="1" ht="49.2" thickBot="1">
      <c r="I1586" s="92" t="s">
        <v>350</v>
      </c>
      <c r="J1586" s="92" t="s">
        <v>72</v>
      </c>
      <c r="K1586" s="92" t="s">
        <v>351</v>
      </c>
      <c r="L1586" s="92" t="s">
        <v>3</v>
      </c>
      <c r="M1586" s="231" t="s">
        <v>73</v>
      </c>
      <c r="N1586" s="404" t="s">
        <v>871</v>
      </c>
      <c r="O1586" s="404" t="s">
        <v>870</v>
      </c>
      <c r="P1586" s="404" t="s">
        <v>872</v>
      </c>
      <c r="Q1586" s="404" t="s">
        <v>903</v>
      </c>
    </row>
    <row r="1587" spans="9:17" s="221" customFormat="1" ht="16.2">
      <c r="I1587" s="330">
        <v>20000000</v>
      </c>
      <c r="J1587" s="273"/>
      <c r="K1587" s="273"/>
      <c r="L1587" s="273"/>
      <c r="M1587" s="274" t="s">
        <v>39</v>
      </c>
      <c r="N1587" s="275"/>
      <c r="O1587" s="275"/>
      <c r="P1587" s="275"/>
      <c r="Q1587" s="275"/>
    </row>
    <row r="1588" spans="9:17" s="221" customFormat="1" ht="16.2">
      <c r="I1588" s="331">
        <v>21000000</v>
      </c>
      <c r="J1588" s="249"/>
      <c r="K1588" s="249"/>
      <c r="L1588" s="249"/>
      <c r="M1588" s="250" t="s">
        <v>42</v>
      </c>
      <c r="N1588" s="251"/>
      <c r="O1588" s="251"/>
      <c r="P1588" s="251"/>
      <c r="Q1588" s="251"/>
    </row>
    <row r="1589" spans="9:17" s="221" customFormat="1" ht="16.2">
      <c r="I1589" s="331">
        <v>21010000</v>
      </c>
      <c r="J1589" s="249"/>
      <c r="K1589" s="249"/>
      <c r="L1589" s="249"/>
      <c r="M1589" s="250" t="s">
        <v>474</v>
      </c>
      <c r="N1589" s="251"/>
      <c r="O1589" s="251"/>
      <c r="P1589" s="251"/>
      <c r="Q1589" s="251"/>
    </row>
    <row r="1590" spans="9:17" s="221" customFormat="1" ht="15.6">
      <c r="I1590" s="332">
        <v>21010103</v>
      </c>
      <c r="J1590" s="277" t="s">
        <v>15</v>
      </c>
      <c r="K1590" s="254"/>
      <c r="L1590" s="218">
        <v>31923000</v>
      </c>
      <c r="M1590" s="255" t="s">
        <v>511</v>
      </c>
      <c r="N1590" s="234"/>
      <c r="O1590" s="235">
        <v>2015438.4558000001</v>
      </c>
      <c r="P1590" s="234">
        <v>1679532.0465000002</v>
      </c>
      <c r="Q1590" s="235">
        <v>2075901.6094740001</v>
      </c>
    </row>
    <row r="1591" spans="9:17" s="221" customFormat="1" ht="15.6">
      <c r="I1591" s="332" t="s">
        <v>738</v>
      </c>
      <c r="J1591" s="277" t="s">
        <v>15</v>
      </c>
      <c r="K1591" s="254"/>
      <c r="L1591" s="218">
        <v>31923000</v>
      </c>
      <c r="M1591" s="255" t="s">
        <v>512</v>
      </c>
      <c r="N1591" s="234"/>
      <c r="O1591" s="235">
        <v>1433988.1710000003</v>
      </c>
      <c r="P1591" s="234">
        <v>1194990.1425000003</v>
      </c>
      <c r="Q1591" s="235">
        <v>1477007.8161300004</v>
      </c>
    </row>
    <row r="1592" spans="9:17" s="221" customFormat="1" ht="15.6">
      <c r="I1592" s="332" t="s">
        <v>721</v>
      </c>
      <c r="J1592" s="277" t="s">
        <v>15</v>
      </c>
      <c r="K1592" s="254"/>
      <c r="L1592" s="218">
        <v>31923000</v>
      </c>
      <c r="M1592" s="255" t="s">
        <v>739</v>
      </c>
      <c r="N1592" s="234"/>
      <c r="O1592" s="235">
        <v>722683.96200000006</v>
      </c>
      <c r="P1592" s="234">
        <v>602236.63500000013</v>
      </c>
      <c r="Q1592" s="235">
        <v>744364.48086000001</v>
      </c>
    </row>
    <row r="1593" spans="9:17" s="221" customFormat="1" ht="15.6">
      <c r="I1593" s="252">
        <v>21010106</v>
      </c>
      <c r="J1593" s="277" t="s">
        <v>15</v>
      </c>
      <c r="K1593" s="254"/>
      <c r="L1593" s="223"/>
      <c r="M1593" s="255" t="s">
        <v>531</v>
      </c>
      <c r="N1593" s="234"/>
      <c r="O1593" s="234"/>
      <c r="P1593" s="234">
        <v>0</v>
      </c>
      <c r="Q1593" s="234">
        <v>0</v>
      </c>
    </row>
    <row r="1594" spans="9:17" s="221" customFormat="1" ht="15.6">
      <c r="I1594" s="276"/>
      <c r="J1594" s="277" t="s">
        <v>15</v>
      </c>
      <c r="K1594" s="254"/>
      <c r="L1594" s="218">
        <v>31923000</v>
      </c>
      <c r="M1594" s="88" t="s">
        <v>580</v>
      </c>
      <c r="N1594" s="234"/>
      <c r="O1594" s="234"/>
      <c r="P1594" s="234">
        <v>0</v>
      </c>
      <c r="Q1594" s="234">
        <v>4800000</v>
      </c>
    </row>
    <row r="1595" spans="9:17" s="221" customFormat="1" ht="32.4">
      <c r="I1595" s="331">
        <v>21020300</v>
      </c>
      <c r="J1595" s="249"/>
      <c r="K1595" s="249"/>
      <c r="L1595" s="249"/>
      <c r="M1595" s="250" t="s">
        <v>516</v>
      </c>
      <c r="N1595" s="251"/>
      <c r="O1595" s="251"/>
      <c r="P1595" s="251"/>
      <c r="Q1595" s="251"/>
    </row>
    <row r="1596" spans="9:17" s="221" customFormat="1" ht="15.6">
      <c r="I1596" s="332">
        <v>21020301</v>
      </c>
      <c r="J1596" s="277" t="s">
        <v>15</v>
      </c>
      <c r="K1596" s="254"/>
      <c r="L1596" s="218">
        <v>31923000</v>
      </c>
      <c r="M1596" s="88" t="s">
        <v>517</v>
      </c>
      <c r="N1596" s="234"/>
      <c r="O1596" s="235">
        <v>690850.46415000013</v>
      </c>
      <c r="P1596" s="234">
        <v>575708.72012500011</v>
      </c>
      <c r="Q1596" s="235">
        <v>711575.9780745001</v>
      </c>
    </row>
    <row r="1597" spans="9:17" s="221" customFormat="1" ht="15.6">
      <c r="I1597" s="332">
        <v>21020302</v>
      </c>
      <c r="J1597" s="277" t="s">
        <v>15</v>
      </c>
      <c r="K1597" s="254"/>
      <c r="L1597" s="218">
        <v>31923000</v>
      </c>
      <c r="M1597" s="88" t="s">
        <v>518</v>
      </c>
      <c r="N1597" s="234"/>
      <c r="O1597" s="235">
        <v>394771.68885000004</v>
      </c>
      <c r="P1597" s="234">
        <v>328976.40737500001</v>
      </c>
      <c r="Q1597" s="235">
        <v>406614.83951550006</v>
      </c>
    </row>
    <row r="1598" spans="9:17" s="221" customFormat="1" ht="15.6">
      <c r="I1598" s="332">
        <v>21020303</v>
      </c>
      <c r="J1598" s="277" t="s">
        <v>15</v>
      </c>
      <c r="K1598" s="254"/>
      <c r="L1598" s="218">
        <v>31923000</v>
      </c>
      <c r="M1598" s="88" t="s">
        <v>519</v>
      </c>
      <c r="N1598" s="234"/>
      <c r="O1598" s="235">
        <v>154132.92510000002</v>
      </c>
      <c r="P1598" s="234">
        <v>128444.10425000002</v>
      </c>
      <c r="Q1598" s="235">
        <v>158756.91285300002</v>
      </c>
    </row>
    <row r="1599" spans="9:17" s="221" customFormat="1" ht="15.6">
      <c r="I1599" s="332">
        <v>21020304</v>
      </c>
      <c r="J1599" s="277" t="s">
        <v>15</v>
      </c>
      <c r="K1599" s="254"/>
      <c r="L1599" s="218">
        <v>31923000</v>
      </c>
      <c r="M1599" s="88" t="s">
        <v>480</v>
      </c>
      <c r="N1599" s="234"/>
      <c r="O1599" s="235">
        <v>21205.8</v>
      </c>
      <c r="P1599" s="234">
        <v>17671.5</v>
      </c>
      <c r="Q1599" s="235">
        <v>21841.973999999998</v>
      </c>
    </row>
    <row r="1600" spans="9:17" s="221" customFormat="1" ht="15.6">
      <c r="I1600" s="332">
        <v>21020312</v>
      </c>
      <c r="J1600" s="277" t="s">
        <v>15</v>
      </c>
      <c r="K1600" s="254"/>
      <c r="L1600" s="223"/>
      <c r="M1600" s="88" t="s">
        <v>520</v>
      </c>
      <c r="N1600" s="234"/>
      <c r="O1600" s="235">
        <v>0</v>
      </c>
      <c r="P1600" s="234">
        <v>0</v>
      </c>
      <c r="Q1600" s="235">
        <v>0</v>
      </c>
    </row>
    <row r="1601" spans="9:17" s="221" customFormat="1" ht="15.6">
      <c r="I1601" s="332">
        <v>21020315</v>
      </c>
      <c r="J1601" s="277" t="s">
        <v>15</v>
      </c>
      <c r="K1601" s="254"/>
      <c r="L1601" s="223"/>
      <c r="M1601" s="88" t="s">
        <v>521</v>
      </c>
      <c r="N1601" s="234"/>
      <c r="O1601" s="235">
        <v>98692.925099999993</v>
      </c>
      <c r="P1601" s="234">
        <v>82244.104249999989</v>
      </c>
      <c r="Q1601" s="235">
        <v>101653.71285299999</v>
      </c>
    </row>
    <row r="1602" spans="9:17" s="221" customFormat="1" ht="15.6">
      <c r="I1602" s="332" t="s">
        <v>722</v>
      </c>
      <c r="J1602" s="277" t="s">
        <v>15</v>
      </c>
      <c r="K1602" s="254"/>
      <c r="L1602" s="223"/>
      <c r="M1602" s="88" t="s">
        <v>601</v>
      </c>
      <c r="N1602" s="234"/>
      <c r="O1602" s="235">
        <v>317923.17479999998</v>
      </c>
      <c r="P1602" s="234">
        <v>264935.97899999999</v>
      </c>
      <c r="Q1602" s="235">
        <v>327460.87004399998</v>
      </c>
    </row>
    <row r="1603" spans="9:17" s="221" customFormat="1" ht="15.6">
      <c r="I1603" s="332" t="s">
        <v>723</v>
      </c>
      <c r="J1603" s="277" t="s">
        <v>15</v>
      </c>
      <c r="K1603" s="254"/>
      <c r="L1603" s="223"/>
      <c r="M1603" s="88" t="s">
        <v>602</v>
      </c>
      <c r="N1603" s="234"/>
      <c r="O1603" s="235">
        <v>548927.59845000005</v>
      </c>
      <c r="P1603" s="234">
        <v>457439.66537500004</v>
      </c>
      <c r="Q1603" s="235">
        <v>565395.42640350002</v>
      </c>
    </row>
    <row r="1604" spans="9:17" s="221" customFormat="1" ht="15.6">
      <c r="I1604" s="332" t="s">
        <v>724</v>
      </c>
      <c r="J1604" s="277" t="s">
        <v>15</v>
      </c>
      <c r="K1604" s="254"/>
      <c r="L1604" s="223"/>
      <c r="M1604" s="88" t="s">
        <v>603</v>
      </c>
      <c r="N1604" s="234"/>
      <c r="O1604" s="235">
        <v>8316</v>
      </c>
      <c r="P1604" s="234">
        <v>6930</v>
      </c>
      <c r="Q1604" s="235">
        <v>8565.48</v>
      </c>
    </row>
    <row r="1605" spans="9:17" s="221" customFormat="1" ht="16.2">
      <c r="I1605" s="331">
        <v>21020400</v>
      </c>
      <c r="J1605" s="249"/>
      <c r="K1605" s="249"/>
      <c r="L1605" s="249"/>
      <c r="M1605" s="250" t="s">
        <v>532</v>
      </c>
      <c r="N1605" s="251"/>
      <c r="O1605" s="251"/>
      <c r="P1605" s="251"/>
      <c r="Q1605" s="251"/>
    </row>
    <row r="1606" spans="9:17" s="221" customFormat="1" ht="15.6">
      <c r="I1606" s="332">
        <v>21020401</v>
      </c>
      <c r="J1606" s="277" t="s">
        <v>15</v>
      </c>
      <c r="K1606" s="254"/>
      <c r="L1606" s="218">
        <v>31923000</v>
      </c>
      <c r="M1606" s="88" t="s">
        <v>517</v>
      </c>
      <c r="N1606" s="234"/>
      <c r="O1606" s="235">
        <v>458236.85985000001</v>
      </c>
      <c r="P1606" s="234">
        <v>381864.04987500003</v>
      </c>
      <c r="Q1606" s="235">
        <v>471983.96564549999</v>
      </c>
    </row>
    <row r="1607" spans="9:17" s="221" customFormat="1" ht="15.6">
      <c r="I1607" s="332">
        <v>21020402</v>
      </c>
      <c r="J1607" s="277" t="s">
        <v>15</v>
      </c>
      <c r="K1607" s="254"/>
      <c r="L1607" s="218">
        <v>31923000</v>
      </c>
      <c r="M1607" s="88" t="s">
        <v>518</v>
      </c>
      <c r="N1607" s="234"/>
      <c r="O1607" s="235">
        <v>261849.63420000003</v>
      </c>
      <c r="P1607" s="234">
        <v>218208.02850000001</v>
      </c>
      <c r="Q1607" s="235">
        <v>269705.12322600005</v>
      </c>
    </row>
    <row r="1608" spans="9:17" s="221" customFormat="1" ht="15.6">
      <c r="I1608" s="332">
        <v>21020403</v>
      </c>
      <c r="J1608" s="277" t="s">
        <v>15</v>
      </c>
      <c r="K1608" s="254"/>
      <c r="L1608" s="218">
        <v>31923000</v>
      </c>
      <c r="M1608" s="88" t="s">
        <v>519</v>
      </c>
      <c r="N1608" s="234"/>
      <c r="O1608" s="235">
        <v>148622.40855000002</v>
      </c>
      <c r="P1608" s="234">
        <v>123852.00712500002</v>
      </c>
      <c r="Q1608" s="235">
        <v>153081.08080650002</v>
      </c>
    </row>
    <row r="1609" spans="9:17" s="221" customFormat="1" ht="15.6">
      <c r="I1609" s="332">
        <v>21020404</v>
      </c>
      <c r="J1609" s="277" t="s">
        <v>15</v>
      </c>
      <c r="K1609" s="254"/>
      <c r="L1609" s="218">
        <v>31923000</v>
      </c>
      <c r="M1609" s="88" t="s">
        <v>480</v>
      </c>
      <c r="N1609" s="234"/>
      <c r="O1609" s="235">
        <v>27442.799999999999</v>
      </c>
      <c r="P1609" s="234">
        <v>22869</v>
      </c>
      <c r="Q1609" s="235">
        <v>28266.083999999999</v>
      </c>
    </row>
    <row r="1610" spans="9:17" s="221" customFormat="1" ht="15.6">
      <c r="I1610" s="332">
        <v>21020412</v>
      </c>
      <c r="J1610" s="277" t="s">
        <v>15</v>
      </c>
      <c r="K1610" s="254"/>
      <c r="L1610" s="223"/>
      <c r="M1610" s="88" t="s">
        <v>520</v>
      </c>
      <c r="N1610" s="234"/>
      <c r="O1610" s="235">
        <v>0</v>
      </c>
      <c r="P1610" s="234">
        <v>0</v>
      </c>
      <c r="Q1610" s="235">
        <v>0</v>
      </c>
    </row>
    <row r="1611" spans="9:17" s="221" customFormat="1" ht="15.6">
      <c r="I1611" s="332">
        <v>21020415</v>
      </c>
      <c r="J1611" s="277" t="s">
        <v>15</v>
      </c>
      <c r="K1611" s="254"/>
      <c r="L1611" s="218">
        <v>31923000</v>
      </c>
      <c r="M1611" s="88" t="s">
        <v>521</v>
      </c>
      <c r="N1611" s="234"/>
      <c r="O1611" s="235">
        <v>65462.408550000007</v>
      </c>
      <c r="P1611" s="234">
        <v>54552.007125000004</v>
      </c>
      <c r="Q1611" s="235">
        <v>67426.280806500014</v>
      </c>
    </row>
    <row r="1612" spans="9:17" s="221" customFormat="1" ht="16.2">
      <c r="I1612" s="331">
        <v>21020500</v>
      </c>
      <c r="J1612" s="249"/>
      <c r="K1612" s="249"/>
      <c r="L1612" s="249"/>
      <c r="M1612" s="250" t="s">
        <v>533</v>
      </c>
      <c r="N1612" s="251"/>
      <c r="O1612" s="251"/>
      <c r="P1612" s="251"/>
      <c r="Q1612" s="251"/>
    </row>
    <row r="1613" spans="9:17" s="221" customFormat="1" ht="15.6">
      <c r="I1613" s="332">
        <v>21020501</v>
      </c>
      <c r="J1613" s="277" t="s">
        <v>15</v>
      </c>
      <c r="K1613" s="254"/>
      <c r="L1613" s="218">
        <v>31923000</v>
      </c>
      <c r="M1613" s="88" t="s">
        <v>517</v>
      </c>
      <c r="N1613" s="234"/>
      <c r="O1613" s="235">
        <v>130694.18669999998</v>
      </c>
      <c r="P1613" s="234">
        <v>108911.82224999998</v>
      </c>
      <c r="Q1613" s="235">
        <v>134615.01230099998</v>
      </c>
    </row>
    <row r="1614" spans="9:17" s="221" customFormat="1" ht="15.6">
      <c r="I1614" s="333">
        <v>21020502</v>
      </c>
      <c r="J1614" s="277" t="s">
        <v>15</v>
      </c>
      <c r="K1614" s="260"/>
      <c r="L1614" s="218">
        <v>31923000</v>
      </c>
      <c r="M1614" s="88" t="s">
        <v>518</v>
      </c>
      <c r="N1614" s="234"/>
      <c r="O1614" s="235">
        <v>74682.392399999997</v>
      </c>
      <c r="P1614" s="234">
        <v>62235.326999999997</v>
      </c>
      <c r="Q1614" s="235">
        <v>76922.864172000001</v>
      </c>
    </row>
    <row r="1615" spans="9:17" s="221" customFormat="1" ht="15.6">
      <c r="I1615" s="333">
        <v>21020503</v>
      </c>
      <c r="J1615" s="277" t="s">
        <v>15</v>
      </c>
      <c r="K1615" s="260"/>
      <c r="L1615" s="218">
        <v>31923000</v>
      </c>
      <c r="M1615" s="88" t="s">
        <v>519</v>
      </c>
      <c r="N1615" s="234"/>
      <c r="O1615" s="235">
        <v>168625.81890000001</v>
      </c>
      <c r="P1615" s="234">
        <v>140521.51575000002</v>
      </c>
      <c r="Q1615" s="235">
        <v>173684.593467</v>
      </c>
    </row>
    <row r="1616" spans="9:17" s="221" customFormat="1" ht="15.6">
      <c r="I1616" s="333">
        <v>21020504</v>
      </c>
      <c r="J1616" s="277" t="s">
        <v>15</v>
      </c>
      <c r="K1616" s="260"/>
      <c r="L1616" s="218">
        <v>31923000</v>
      </c>
      <c r="M1616" s="88" t="s">
        <v>480</v>
      </c>
      <c r="N1616" s="234"/>
      <c r="O1616" s="235">
        <v>12474</v>
      </c>
      <c r="P1616" s="234">
        <v>10395</v>
      </c>
      <c r="Q1616" s="235">
        <v>12848.22</v>
      </c>
    </row>
    <row r="1617" spans="9:17" s="221" customFormat="1" ht="15.6">
      <c r="I1617" s="333">
        <v>21020512</v>
      </c>
      <c r="J1617" s="277" t="s">
        <v>15</v>
      </c>
      <c r="K1617" s="260"/>
      <c r="L1617" s="223"/>
      <c r="M1617" s="88" t="s">
        <v>520</v>
      </c>
      <c r="N1617" s="234"/>
      <c r="O1617" s="235">
        <v>0</v>
      </c>
      <c r="P1617" s="234">
        <v>0</v>
      </c>
      <c r="Q1617" s="235">
        <v>0</v>
      </c>
    </row>
    <row r="1618" spans="9:17" s="221" customFormat="1" ht="15.6">
      <c r="I1618" s="333">
        <v>21020515</v>
      </c>
      <c r="J1618" s="277" t="s">
        <v>15</v>
      </c>
      <c r="K1618" s="260"/>
      <c r="L1618" s="218">
        <v>31923000</v>
      </c>
      <c r="M1618" s="88" t="s">
        <v>521</v>
      </c>
      <c r="N1618" s="234"/>
      <c r="O1618" s="235">
        <v>18670.598099999999</v>
      </c>
      <c r="P1618" s="234">
        <v>15558.831749999999</v>
      </c>
      <c r="Q1618" s="235">
        <v>19230.716043</v>
      </c>
    </row>
    <row r="1619" spans="9:17" s="221" customFormat="1" ht="16.2">
      <c r="I1619" s="257">
        <v>21020600</v>
      </c>
      <c r="J1619" s="258"/>
      <c r="K1619" s="258"/>
      <c r="L1619" s="258"/>
      <c r="M1619" s="250" t="s">
        <v>488</v>
      </c>
      <c r="N1619" s="251">
        <f>SUM(N1620)</f>
        <v>0</v>
      </c>
      <c r="O1619" s="251">
        <f>SUM(O1620)</f>
        <v>0</v>
      </c>
      <c r="P1619" s="251"/>
      <c r="Q1619" s="251"/>
    </row>
    <row r="1620" spans="9:17" s="221" customFormat="1" ht="15.6">
      <c r="I1620" s="309">
        <v>21020605</v>
      </c>
      <c r="J1620" s="277" t="s">
        <v>15</v>
      </c>
      <c r="K1620" s="260"/>
      <c r="L1620" s="223"/>
      <c r="M1620" s="255" t="s">
        <v>582</v>
      </c>
      <c r="N1620" s="234"/>
      <c r="O1620" s="235"/>
      <c r="P1620" s="234"/>
      <c r="Q1620" s="235"/>
    </row>
    <row r="1621" spans="9:17" s="221" customFormat="1" ht="16.2">
      <c r="I1621" s="325">
        <v>22020000</v>
      </c>
      <c r="J1621" s="263"/>
      <c r="K1621" s="263"/>
      <c r="L1621" s="263"/>
      <c r="M1621" s="266" t="s">
        <v>490</v>
      </c>
      <c r="N1621" s="251"/>
      <c r="O1621" s="251"/>
      <c r="P1621" s="251"/>
      <c r="Q1621" s="251"/>
    </row>
    <row r="1622" spans="9:17" s="221" customFormat="1" ht="16.2">
      <c r="I1622" s="325">
        <v>22020100</v>
      </c>
      <c r="J1622" s="263"/>
      <c r="K1622" s="263"/>
      <c r="L1622" s="263"/>
      <c r="M1622" s="266" t="s">
        <v>547</v>
      </c>
      <c r="N1622" s="234"/>
      <c r="O1622" s="234"/>
      <c r="P1622" s="234"/>
      <c r="Q1622" s="234"/>
    </row>
    <row r="1623" spans="9:17" s="221" customFormat="1" ht="15.6">
      <c r="I1623" s="295">
        <v>22020101</v>
      </c>
      <c r="J1623" s="277" t="s">
        <v>15</v>
      </c>
      <c r="K1623" s="295"/>
      <c r="L1623" s="295"/>
      <c r="M1623" s="296" t="s">
        <v>548</v>
      </c>
      <c r="N1623" s="234"/>
      <c r="O1623" s="234"/>
      <c r="P1623" s="234"/>
      <c r="Q1623" s="234"/>
    </row>
    <row r="1624" spans="9:17" s="221" customFormat="1" ht="15.6">
      <c r="I1624" s="295">
        <v>22020102</v>
      </c>
      <c r="J1624" s="277" t="s">
        <v>15</v>
      </c>
      <c r="K1624" s="295"/>
      <c r="L1624" s="218">
        <v>31923000</v>
      </c>
      <c r="M1624" s="296" t="s">
        <v>492</v>
      </c>
      <c r="N1624" s="234"/>
      <c r="O1624" s="234"/>
      <c r="P1624" s="234"/>
      <c r="Q1624" s="234"/>
    </row>
    <row r="1625" spans="9:17" s="221" customFormat="1" ht="15.6">
      <c r="I1625" s="295">
        <v>22020103</v>
      </c>
      <c r="J1625" s="277" t="s">
        <v>15</v>
      </c>
      <c r="K1625" s="295"/>
      <c r="L1625" s="295"/>
      <c r="M1625" s="296" t="s">
        <v>549</v>
      </c>
      <c r="N1625" s="234"/>
      <c r="O1625" s="234"/>
      <c r="P1625" s="234"/>
      <c r="Q1625" s="234"/>
    </row>
    <row r="1626" spans="9:17" s="221" customFormat="1" ht="15.6">
      <c r="I1626" s="295">
        <v>22020104</v>
      </c>
      <c r="J1626" s="277" t="s">
        <v>15</v>
      </c>
      <c r="K1626" s="295"/>
      <c r="L1626" s="295"/>
      <c r="M1626" s="296" t="s">
        <v>493</v>
      </c>
      <c r="N1626" s="234"/>
      <c r="O1626" s="234"/>
      <c r="P1626" s="234"/>
      <c r="Q1626" s="234"/>
    </row>
    <row r="1627" spans="9:17" s="221" customFormat="1" ht="16.2">
      <c r="I1627" s="325">
        <v>22020000</v>
      </c>
      <c r="J1627" s="263"/>
      <c r="K1627" s="263"/>
      <c r="L1627" s="263"/>
      <c r="M1627" s="266" t="s">
        <v>490</v>
      </c>
      <c r="N1627" s="234"/>
      <c r="O1627" s="234"/>
      <c r="P1627" s="234"/>
      <c r="Q1627" s="234"/>
    </row>
    <row r="1628" spans="9:17" s="221" customFormat="1" ht="16.2">
      <c r="I1628" s="325">
        <v>22020100</v>
      </c>
      <c r="J1628" s="263"/>
      <c r="K1628" s="263"/>
      <c r="L1628" s="263"/>
      <c r="M1628" s="266" t="s">
        <v>547</v>
      </c>
      <c r="N1628" s="234"/>
      <c r="O1628" s="234"/>
      <c r="P1628" s="234"/>
      <c r="Q1628" s="234"/>
    </row>
    <row r="1629" spans="9:17" s="221" customFormat="1" ht="15.6">
      <c r="I1629" s="335">
        <v>22020102</v>
      </c>
      <c r="J1629" s="277" t="s">
        <v>15</v>
      </c>
      <c r="K1629" s="223"/>
      <c r="L1629" s="223"/>
      <c r="M1629" s="262" t="s">
        <v>492</v>
      </c>
      <c r="N1629" s="234"/>
      <c r="O1629" s="234">
        <v>100000</v>
      </c>
      <c r="P1629" s="234"/>
      <c r="Q1629" s="234">
        <v>100000</v>
      </c>
    </row>
    <row r="1630" spans="9:17" s="221" customFormat="1" ht="16.2">
      <c r="I1630" s="325">
        <v>22020200</v>
      </c>
      <c r="J1630" s="263"/>
      <c r="K1630" s="263"/>
      <c r="L1630" s="263"/>
      <c r="M1630" s="266" t="s">
        <v>734</v>
      </c>
      <c r="N1630" s="234"/>
      <c r="O1630" s="234"/>
      <c r="P1630" s="234"/>
      <c r="Q1630" s="234"/>
    </row>
    <row r="1631" spans="9:17" s="221" customFormat="1" ht="15.6">
      <c r="I1631" s="335">
        <v>22020206</v>
      </c>
      <c r="J1631" s="277" t="s">
        <v>15</v>
      </c>
      <c r="K1631" s="223"/>
      <c r="L1631" s="223"/>
      <c r="M1631" s="262" t="s">
        <v>740</v>
      </c>
      <c r="N1631" s="234"/>
      <c r="O1631" s="234"/>
      <c r="P1631" s="234"/>
      <c r="Q1631" s="234"/>
    </row>
    <row r="1632" spans="9:17" s="221" customFormat="1" ht="16.2">
      <c r="I1632" s="325">
        <v>22020400</v>
      </c>
      <c r="J1632" s="263"/>
      <c r="K1632" s="263"/>
      <c r="L1632" s="263"/>
      <c r="M1632" s="266" t="s">
        <v>607</v>
      </c>
      <c r="N1632" s="234"/>
      <c r="O1632" s="234"/>
      <c r="P1632" s="234"/>
      <c r="Q1632" s="234"/>
    </row>
    <row r="1633" spans="9:17" s="221" customFormat="1" ht="15.6">
      <c r="I1633" s="335">
        <v>22020402</v>
      </c>
      <c r="J1633" s="277" t="s">
        <v>15</v>
      </c>
      <c r="K1633" s="223"/>
      <c r="L1633" s="218">
        <v>31923000</v>
      </c>
      <c r="M1633" s="262" t="s">
        <v>741</v>
      </c>
      <c r="N1633" s="234"/>
      <c r="O1633" s="234">
        <v>5000000</v>
      </c>
      <c r="P1633" s="234"/>
      <c r="Q1633" s="234">
        <v>5000000</v>
      </c>
    </row>
    <row r="1634" spans="9:17" s="221" customFormat="1" ht="31.2">
      <c r="I1634" s="335">
        <v>22020403</v>
      </c>
      <c r="J1634" s="277" t="s">
        <v>15</v>
      </c>
      <c r="K1634" s="223"/>
      <c r="L1634" s="218">
        <v>31923000</v>
      </c>
      <c r="M1634" s="262" t="s">
        <v>742</v>
      </c>
      <c r="N1634" s="234">
        <v>3927272.72</v>
      </c>
      <c r="O1634" s="234">
        <v>16000000</v>
      </c>
      <c r="P1634" s="234"/>
      <c r="Q1634" s="234">
        <v>16000000</v>
      </c>
    </row>
    <row r="1635" spans="9:17" s="221" customFormat="1" ht="15.6">
      <c r="I1635" s="335">
        <v>22020406</v>
      </c>
      <c r="J1635" s="277" t="s">
        <v>15</v>
      </c>
      <c r="K1635" s="223"/>
      <c r="L1635" s="218">
        <v>31923000</v>
      </c>
      <c r="M1635" s="262" t="s">
        <v>608</v>
      </c>
      <c r="N1635" s="234"/>
      <c r="O1635" s="234"/>
      <c r="P1635" s="234"/>
      <c r="Q1635" s="234"/>
    </row>
    <row r="1636" spans="9:17" s="221" customFormat="1" ht="15.6">
      <c r="I1636" s="335">
        <v>22020412</v>
      </c>
      <c r="J1636" s="277" t="s">
        <v>15</v>
      </c>
      <c r="K1636" s="223"/>
      <c r="L1636" s="218">
        <v>31923000</v>
      </c>
      <c r="M1636" s="262" t="s">
        <v>743</v>
      </c>
      <c r="N1636" s="234"/>
      <c r="O1636" s="234">
        <v>26500000</v>
      </c>
      <c r="P1636" s="234"/>
      <c r="Q1636" s="234">
        <v>26500000</v>
      </c>
    </row>
    <row r="1637" spans="9:17" s="221" customFormat="1" ht="16.2">
      <c r="I1637" s="325">
        <v>22020600</v>
      </c>
      <c r="J1637" s="263"/>
      <c r="K1637" s="263"/>
      <c r="L1637" s="263"/>
      <c r="M1637" s="266" t="s">
        <v>499</v>
      </c>
      <c r="N1637" s="234"/>
      <c r="O1637" s="235"/>
      <c r="P1637" s="234"/>
      <c r="Q1637" s="235"/>
    </row>
    <row r="1638" spans="9:17" s="221" customFormat="1" ht="15.6">
      <c r="I1638" s="335">
        <v>22020602</v>
      </c>
      <c r="J1638" s="277" t="s">
        <v>15</v>
      </c>
      <c r="K1638" s="223"/>
      <c r="L1638" s="218">
        <v>31923000</v>
      </c>
      <c r="M1638" s="262" t="s">
        <v>744</v>
      </c>
      <c r="N1638" s="234"/>
      <c r="O1638" s="235">
        <v>200000</v>
      </c>
      <c r="P1638" s="234"/>
      <c r="Q1638" s="235">
        <v>200000</v>
      </c>
    </row>
    <row r="1639" spans="9:17" s="221" customFormat="1" ht="15.6">
      <c r="I1639" s="335">
        <v>22020603</v>
      </c>
      <c r="J1639" s="277" t="s">
        <v>15</v>
      </c>
      <c r="K1639" s="223"/>
      <c r="L1639" s="218">
        <v>31923000</v>
      </c>
      <c r="M1639" s="262" t="s">
        <v>745</v>
      </c>
      <c r="N1639" s="234"/>
      <c r="O1639" s="235">
        <v>500000</v>
      </c>
      <c r="P1639" s="234"/>
      <c r="Q1639" s="235">
        <v>500000</v>
      </c>
    </row>
    <row r="1640" spans="9:17" s="221" customFormat="1" ht="16.2">
      <c r="I1640" s="325"/>
      <c r="J1640" s="263"/>
      <c r="K1640" s="263"/>
      <c r="L1640" s="263"/>
      <c r="M1640" s="264" t="s">
        <v>529</v>
      </c>
      <c r="N1640" s="251">
        <f>SUM(N1590:N1620)</f>
        <v>0</v>
      </c>
      <c r="O1640" s="251">
        <f t="shared" ref="O1640:Q1640" si="133">SUM(O1590:O1620)</f>
        <v>7773692.2725000009</v>
      </c>
      <c r="P1640" s="251">
        <f t="shared" si="133"/>
        <v>6478076.8937500017</v>
      </c>
      <c r="Q1640" s="251">
        <f t="shared" si="133"/>
        <v>12806903.040675003</v>
      </c>
    </row>
    <row r="1641" spans="9:17" s="221" customFormat="1" ht="16.8" thickBot="1">
      <c r="I1641" s="326"/>
      <c r="J1641" s="241"/>
      <c r="K1641" s="241"/>
      <c r="L1641" s="241"/>
      <c r="M1641" s="279" t="s">
        <v>490</v>
      </c>
      <c r="N1641" s="268">
        <f>SUM(N1623:N1639)</f>
        <v>3927272.72</v>
      </c>
      <c r="O1641" s="268">
        <f t="shared" ref="O1641:Q1641" si="134">SUM(O1623:O1639)</f>
        <v>48300000</v>
      </c>
      <c r="P1641" s="268">
        <f t="shared" si="134"/>
        <v>0</v>
      </c>
      <c r="Q1641" s="268">
        <f t="shared" si="134"/>
        <v>48300000</v>
      </c>
    </row>
    <row r="1642" spans="9:17" s="221" customFormat="1" ht="16.8" thickBot="1">
      <c r="I1642" s="270"/>
      <c r="J1642" s="270"/>
      <c r="K1642" s="270"/>
      <c r="L1642" s="270"/>
      <c r="M1642" s="301" t="s">
        <v>46</v>
      </c>
      <c r="N1642" s="271">
        <f>N1640+N1641</f>
        <v>3927272.72</v>
      </c>
      <c r="O1642" s="271">
        <f t="shared" ref="O1642:Q1642" si="135">O1640+O1641</f>
        <v>56073692.272500001</v>
      </c>
      <c r="P1642" s="271">
        <f t="shared" si="135"/>
        <v>6478076.8937500017</v>
      </c>
      <c r="Q1642" s="271">
        <f t="shared" si="135"/>
        <v>61106903.040674999</v>
      </c>
    </row>
    <row r="1643" spans="9:17" ht="34.799999999999997">
      <c r="I1643" s="588" t="s">
        <v>809</v>
      </c>
      <c r="J1643" s="589"/>
      <c r="K1643" s="589"/>
      <c r="L1643" s="589"/>
      <c r="M1643" s="589"/>
      <c r="N1643" s="589"/>
      <c r="O1643" s="589"/>
      <c r="P1643" s="589"/>
      <c r="Q1643" s="590"/>
    </row>
    <row r="1644" spans="9:17" ht="24.6">
      <c r="I1644" s="578" t="s">
        <v>0</v>
      </c>
      <c r="J1644" s="579"/>
      <c r="K1644" s="579"/>
      <c r="L1644" s="579"/>
      <c r="M1644" s="579"/>
      <c r="N1644" s="579"/>
      <c r="O1644" s="579"/>
      <c r="P1644" s="579"/>
      <c r="Q1644" s="580"/>
    </row>
    <row r="1645" spans="9:17" ht="25.5" customHeight="1">
      <c r="I1645" s="578" t="s">
        <v>902</v>
      </c>
      <c r="J1645" s="579"/>
      <c r="K1645" s="579"/>
      <c r="L1645" s="579"/>
      <c r="M1645" s="579"/>
      <c r="N1645" s="579"/>
      <c r="O1645" s="579"/>
      <c r="P1645" s="579"/>
      <c r="Q1645" s="580"/>
    </row>
    <row r="1646" spans="9:17" ht="25.2" thickBot="1">
      <c r="I1646" s="581" t="s">
        <v>454</v>
      </c>
      <c r="J1646" s="581"/>
      <c r="K1646" s="581"/>
      <c r="L1646" s="581"/>
      <c r="M1646" s="581"/>
      <c r="N1646" s="581"/>
      <c r="O1646" s="581"/>
      <c r="P1646" s="581"/>
      <c r="Q1646" s="581"/>
    </row>
    <row r="1647" spans="9:17" ht="22.8" thickBot="1">
      <c r="I1647" s="606" t="s">
        <v>746</v>
      </c>
      <c r="J1647" s="607"/>
      <c r="K1647" s="607"/>
      <c r="L1647" s="607"/>
      <c r="M1647" s="607"/>
      <c r="N1647" s="607"/>
      <c r="O1647" s="607"/>
      <c r="P1647" s="607"/>
      <c r="Q1647" s="608"/>
    </row>
    <row r="1648" spans="9:17" s="221" customFormat="1" ht="49.2" thickBot="1">
      <c r="I1648" s="92" t="s">
        <v>350</v>
      </c>
      <c r="J1648" s="92" t="s">
        <v>72</v>
      </c>
      <c r="K1648" s="92" t="s">
        <v>351</v>
      </c>
      <c r="L1648" s="92" t="s">
        <v>3</v>
      </c>
      <c r="M1648" s="231" t="s">
        <v>73</v>
      </c>
      <c r="N1648" s="404" t="s">
        <v>871</v>
      </c>
      <c r="O1648" s="404" t="s">
        <v>870</v>
      </c>
      <c r="P1648" s="404" t="s">
        <v>872</v>
      </c>
      <c r="Q1648" s="404" t="s">
        <v>903</v>
      </c>
    </row>
    <row r="1649" spans="9:17" s="221" customFormat="1" ht="16.2">
      <c r="I1649" s="358">
        <v>20000000</v>
      </c>
      <c r="J1649" s="245"/>
      <c r="K1649" s="245"/>
      <c r="L1649" s="245"/>
      <c r="M1649" s="359" t="s">
        <v>39</v>
      </c>
      <c r="N1649" s="247"/>
      <c r="O1649" s="247"/>
      <c r="P1649" s="247"/>
      <c r="Q1649" s="247"/>
    </row>
    <row r="1650" spans="9:17" s="221" customFormat="1" ht="16.2">
      <c r="I1650" s="331">
        <v>21000000</v>
      </c>
      <c r="J1650" s="249"/>
      <c r="K1650" s="249"/>
      <c r="L1650" s="249"/>
      <c r="M1650" s="348" t="s">
        <v>42</v>
      </c>
      <c r="N1650" s="251"/>
      <c r="O1650" s="251"/>
      <c r="P1650" s="251"/>
      <c r="Q1650" s="251"/>
    </row>
    <row r="1651" spans="9:17" s="221" customFormat="1" ht="16.2">
      <c r="I1651" s="331">
        <v>21010000</v>
      </c>
      <c r="J1651" s="249"/>
      <c r="K1651" s="249"/>
      <c r="L1651" s="249"/>
      <c r="M1651" s="250" t="s">
        <v>474</v>
      </c>
      <c r="N1651" s="251"/>
      <c r="O1651" s="251"/>
      <c r="P1651" s="251"/>
      <c r="Q1651" s="251"/>
    </row>
    <row r="1652" spans="9:17" s="221" customFormat="1" ht="15.6">
      <c r="I1652" s="332">
        <v>21010103</v>
      </c>
      <c r="J1652" s="277" t="s">
        <v>15</v>
      </c>
      <c r="K1652" s="254"/>
      <c r="L1652" s="218">
        <v>31923000</v>
      </c>
      <c r="M1652" s="255" t="s">
        <v>511</v>
      </c>
      <c r="N1652" s="234"/>
      <c r="O1652" s="235">
        <v>818422.6050000001</v>
      </c>
      <c r="P1652" s="234">
        <v>682018.83750000002</v>
      </c>
      <c r="Q1652" s="235">
        <v>842975.28315000015</v>
      </c>
    </row>
    <row r="1653" spans="9:17" s="221" customFormat="1" ht="15.6">
      <c r="I1653" s="332" t="s">
        <v>738</v>
      </c>
      <c r="J1653" s="277" t="s">
        <v>15</v>
      </c>
      <c r="K1653" s="254"/>
      <c r="L1653" s="223"/>
      <c r="M1653" s="255" t="s">
        <v>512</v>
      </c>
      <c r="N1653" s="234"/>
      <c r="O1653" s="235">
        <v>495015.85980000009</v>
      </c>
      <c r="P1653" s="234">
        <v>412513.2165000001</v>
      </c>
      <c r="Q1653" s="235">
        <v>509866.33559400012</v>
      </c>
    </row>
    <row r="1654" spans="9:17" s="221" customFormat="1" ht="15.6">
      <c r="I1654" s="332" t="s">
        <v>721</v>
      </c>
      <c r="J1654" s="277" t="s">
        <v>15</v>
      </c>
      <c r="K1654" s="254"/>
      <c r="L1654" s="223"/>
      <c r="M1654" s="255" t="s">
        <v>739</v>
      </c>
      <c r="N1654" s="234"/>
      <c r="O1654" s="235"/>
      <c r="P1654" s="234">
        <v>0</v>
      </c>
      <c r="Q1654" s="235">
        <v>0</v>
      </c>
    </row>
    <row r="1655" spans="9:17" s="221" customFormat="1" ht="15.6">
      <c r="I1655" s="252">
        <v>21010106</v>
      </c>
      <c r="J1655" s="277" t="s">
        <v>15</v>
      </c>
      <c r="K1655" s="254"/>
      <c r="L1655" s="223"/>
      <c r="M1655" s="255" t="s">
        <v>531</v>
      </c>
      <c r="N1655" s="234"/>
      <c r="O1655" s="235"/>
      <c r="P1655" s="234">
        <v>0</v>
      </c>
      <c r="Q1655" s="235">
        <v>0</v>
      </c>
    </row>
    <row r="1656" spans="9:17" s="221" customFormat="1" ht="15.6">
      <c r="I1656" s="276"/>
      <c r="J1656" s="277" t="s">
        <v>15</v>
      </c>
      <c r="K1656" s="254"/>
      <c r="L1656" s="218">
        <v>31923000</v>
      </c>
      <c r="M1656" s="88" t="s">
        <v>580</v>
      </c>
      <c r="N1656" s="234"/>
      <c r="O1656" s="235"/>
      <c r="P1656" s="234">
        <v>0</v>
      </c>
      <c r="Q1656" s="235">
        <v>2400000</v>
      </c>
    </row>
    <row r="1657" spans="9:17" s="221" customFormat="1" ht="32.4">
      <c r="I1657" s="331">
        <v>21020300</v>
      </c>
      <c r="J1657" s="249"/>
      <c r="K1657" s="249"/>
      <c r="L1657" s="249"/>
      <c r="M1657" s="250" t="s">
        <v>516</v>
      </c>
      <c r="N1657" s="251"/>
      <c r="O1657" s="251"/>
      <c r="P1657" s="251"/>
      <c r="Q1657" s="251"/>
    </row>
    <row r="1658" spans="9:17" s="221" customFormat="1" ht="15.6">
      <c r="I1658" s="332">
        <v>21020301</v>
      </c>
      <c r="J1658" s="277" t="s">
        <v>15</v>
      </c>
      <c r="K1658" s="254"/>
      <c r="L1658" s="218">
        <v>31923000</v>
      </c>
      <c r="M1658" s="88" t="s">
        <v>517</v>
      </c>
      <c r="N1658" s="234"/>
      <c r="O1658" s="235">
        <v>601894.91174999997</v>
      </c>
      <c r="P1658" s="234">
        <v>501579.09312499996</v>
      </c>
      <c r="Q1658" s="235">
        <v>619951.75910249993</v>
      </c>
    </row>
    <row r="1659" spans="9:17" s="221" customFormat="1" ht="15.6">
      <c r="I1659" s="332">
        <v>21020302</v>
      </c>
      <c r="J1659" s="277" t="s">
        <v>15</v>
      </c>
      <c r="K1659" s="254"/>
      <c r="L1659" s="218">
        <v>31923000</v>
      </c>
      <c r="M1659" s="88" t="s">
        <v>518</v>
      </c>
      <c r="N1659" s="234"/>
      <c r="O1659" s="235">
        <v>265368.52100000001</v>
      </c>
      <c r="P1659" s="234">
        <v>221140.43416666667</v>
      </c>
      <c r="Q1659" s="235">
        <v>273329.57663000003</v>
      </c>
    </row>
    <row r="1660" spans="9:17" s="221" customFormat="1" ht="15.6">
      <c r="I1660" s="332">
        <v>21020303</v>
      </c>
      <c r="J1660" s="277" t="s">
        <v>15</v>
      </c>
      <c r="K1660" s="254"/>
      <c r="L1660" s="218">
        <v>31923000</v>
      </c>
      <c r="M1660" s="88" t="s">
        <v>519</v>
      </c>
      <c r="N1660" s="234"/>
      <c r="O1660" s="235">
        <v>66562.130250000002</v>
      </c>
      <c r="P1660" s="234">
        <v>55468.441874999997</v>
      </c>
      <c r="Q1660" s="235">
        <v>68558.994157499998</v>
      </c>
    </row>
    <row r="1661" spans="9:17" s="221" customFormat="1" ht="15.6">
      <c r="I1661" s="332">
        <v>21020304</v>
      </c>
      <c r="J1661" s="277" t="s">
        <v>15</v>
      </c>
      <c r="K1661" s="254"/>
      <c r="L1661" s="218">
        <v>31923000</v>
      </c>
      <c r="M1661" s="88" t="s">
        <v>480</v>
      </c>
      <c r="N1661" s="234"/>
      <c r="O1661" s="235">
        <v>9979.2000000000007</v>
      </c>
      <c r="P1661" s="234">
        <v>8316</v>
      </c>
      <c r="Q1661" s="235">
        <v>10278.576000000001</v>
      </c>
    </row>
    <row r="1662" spans="9:17" s="221" customFormat="1" ht="15.6">
      <c r="I1662" s="332">
        <v>21020312</v>
      </c>
      <c r="J1662" s="277" t="s">
        <v>15</v>
      </c>
      <c r="K1662" s="254"/>
      <c r="L1662" s="223"/>
      <c r="M1662" s="88" t="s">
        <v>520</v>
      </c>
      <c r="N1662" s="234"/>
      <c r="O1662" s="235">
        <v>0</v>
      </c>
      <c r="P1662" s="234">
        <v>0</v>
      </c>
      <c r="Q1662" s="235">
        <v>0</v>
      </c>
    </row>
    <row r="1663" spans="9:17" s="221" customFormat="1" ht="15.6">
      <c r="I1663" s="332">
        <v>21020315</v>
      </c>
      <c r="J1663" s="277" t="s">
        <v>15</v>
      </c>
      <c r="K1663" s="254"/>
      <c r="L1663" s="218">
        <v>31923000</v>
      </c>
      <c r="M1663" s="88" t="s">
        <v>521</v>
      </c>
      <c r="N1663" s="234"/>
      <c r="O1663" s="235">
        <v>38842.130250000002</v>
      </c>
      <c r="P1663" s="234">
        <v>32368.441875</v>
      </c>
      <c r="Q1663" s="235">
        <v>40007.394157499999</v>
      </c>
    </row>
    <row r="1664" spans="9:17" s="221" customFormat="1" ht="15.6">
      <c r="I1664" s="332" t="s">
        <v>722</v>
      </c>
      <c r="J1664" s="277" t="s">
        <v>15</v>
      </c>
      <c r="K1664" s="254"/>
      <c r="L1664" s="223"/>
      <c r="M1664" s="88" t="s">
        <v>601</v>
      </c>
      <c r="N1664" s="234"/>
      <c r="O1664" s="235">
        <v>8731.7999999999993</v>
      </c>
      <c r="P1664" s="234">
        <v>7276.5</v>
      </c>
      <c r="Q1664" s="235">
        <v>8993.753999999999</v>
      </c>
    </row>
    <row r="1665" spans="9:17" s="221" customFormat="1" ht="15.6">
      <c r="I1665" s="332" t="s">
        <v>723</v>
      </c>
      <c r="J1665" s="277" t="s">
        <v>15</v>
      </c>
      <c r="K1665" s="254"/>
      <c r="L1665" s="223"/>
      <c r="M1665" s="88" t="s">
        <v>602</v>
      </c>
      <c r="N1665" s="234"/>
      <c r="O1665" s="235">
        <v>317892.96000000002</v>
      </c>
      <c r="P1665" s="234">
        <v>264910.8</v>
      </c>
      <c r="Q1665" s="235">
        <v>327429.7488</v>
      </c>
    </row>
    <row r="1666" spans="9:17" s="221" customFormat="1" ht="15.6">
      <c r="I1666" s="332" t="s">
        <v>724</v>
      </c>
      <c r="J1666" s="277" t="s">
        <v>15</v>
      </c>
      <c r="K1666" s="254"/>
      <c r="L1666" s="223"/>
      <c r="M1666" s="88" t="s">
        <v>603</v>
      </c>
      <c r="N1666" s="234"/>
      <c r="O1666" s="235">
        <v>453111.12</v>
      </c>
      <c r="P1666" s="234">
        <v>377592.60000000003</v>
      </c>
      <c r="Q1666" s="235">
        <v>466704.45360000001</v>
      </c>
    </row>
    <row r="1667" spans="9:17" s="221" customFormat="1" ht="16.2">
      <c r="I1667" s="331">
        <v>21020400</v>
      </c>
      <c r="J1667" s="249"/>
      <c r="K1667" s="249"/>
      <c r="L1667" s="249"/>
      <c r="M1667" s="250" t="s">
        <v>532</v>
      </c>
      <c r="N1667" s="251"/>
      <c r="O1667" s="251"/>
      <c r="P1667" s="251"/>
      <c r="Q1667" s="251"/>
    </row>
    <row r="1668" spans="9:17" s="221" customFormat="1" ht="15.6">
      <c r="I1668" s="332">
        <v>21020401</v>
      </c>
      <c r="J1668" s="277" t="s">
        <v>15</v>
      </c>
      <c r="K1668" s="254"/>
      <c r="L1668" s="223"/>
      <c r="M1668" s="88" t="s">
        <v>517</v>
      </c>
      <c r="N1668" s="234"/>
      <c r="O1668" s="235">
        <v>158702.55093</v>
      </c>
      <c r="P1668" s="234">
        <v>132252.12577499999</v>
      </c>
      <c r="Q1668" s="235">
        <v>163463.6274579</v>
      </c>
    </row>
    <row r="1669" spans="9:17" s="221" customFormat="1" ht="15.6">
      <c r="I1669" s="332">
        <v>21020402</v>
      </c>
      <c r="J1669" s="277" t="s">
        <v>15</v>
      </c>
      <c r="K1669" s="254"/>
      <c r="L1669" s="223"/>
      <c r="M1669" s="88" t="s">
        <v>518</v>
      </c>
      <c r="N1669" s="234"/>
      <c r="O1669" s="235">
        <v>90687.171960000021</v>
      </c>
      <c r="P1669" s="234">
        <v>75572.643300000011</v>
      </c>
      <c r="Q1669" s="235">
        <v>93407.787118800028</v>
      </c>
    </row>
    <row r="1670" spans="9:17" s="221" customFormat="1" ht="15.6">
      <c r="I1670" s="332">
        <v>21020403</v>
      </c>
      <c r="J1670" s="277" t="s">
        <v>15</v>
      </c>
      <c r="K1670" s="254"/>
      <c r="L1670" s="223"/>
      <c r="M1670" s="88" t="s">
        <v>519</v>
      </c>
      <c r="N1670" s="234"/>
      <c r="O1670" s="235">
        <v>50391.792990000002</v>
      </c>
      <c r="P1670" s="234">
        <v>41993.160824999999</v>
      </c>
      <c r="Q1670" s="235">
        <v>51903.546779700002</v>
      </c>
    </row>
    <row r="1671" spans="9:17" s="221" customFormat="1" ht="15.6">
      <c r="I1671" s="332">
        <v>21020404</v>
      </c>
      <c r="J1671" s="277" t="s">
        <v>15</v>
      </c>
      <c r="K1671" s="254"/>
      <c r="L1671" s="223"/>
      <c r="M1671" s="88" t="s">
        <v>480</v>
      </c>
      <c r="N1671" s="234"/>
      <c r="O1671" s="235">
        <v>8731.7999999999993</v>
      </c>
      <c r="P1671" s="234">
        <v>7276.5</v>
      </c>
      <c r="Q1671" s="235">
        <v>8993.753999999999</v>
      </c>
    </row>
    <row r="1672" spans="9:17" s="221" customFormat="1" ht="15.6">
      <c r="I1672" s="332">
        <v>21020412</v>
      </c>
      <c r="J1672" s="277" t="s">
        <v>15</v>
      </c>
      <c r="K1672" s="254"/>
      <c r="L1672" s="223"/>
      <c r="M1672" s="88" t="s">
        <v>520</v>
      </c>
      <c r="N1672" s="234"/>
      <c r="O1672" s="235">
        <v>0</v>
      </c>
      <c r="P1672" s="234">
        <v>0</v>
      </c>
      <c r="Q1672" s="235">
        <v>0</v>
      </c>
    </row>
    <row r="1673" spans="9:17" s="221" customFormat="1" ht="15.6">
      <c r="I1673" s="332">
        <v>21020415</v>
      </c>
      <c r="J1673" s="277" t="s">
        <v>15</v>
      </c>
      <c r="K1673" s="254"/>
      <c r="L1673" s="223"/>
      <c r="M1673" s="88" t="s">
        <v>521</v>
      </c>
      <c r="N1673" s="234"/>
      <c r="O1673" s="235">
        <v>22671.792990000005</v>
      </c>
      <c r="P1673" s="234">
        <v>18893.160825000003</v>
      </c>
      <c r="Q1673" s="235">
        <v>23351.946779700007</v>
      </c>
    </row>
    <row r="1674" spans="9:17" s="221" customFormat="1" ht="16.2">
      <c r="I1674" s="331">
        <v>21020500</v>
      </c>
      <c r="J1674" s="249"/>
      <c r="K1674" s="249"/>
      <c r="L1674" s="249"/>
      <c r="M1674" s="250" t="s">
        <v>533</v>
      </c>
      <c r="N1674" s="251">
        <f>SUM(N1675:N1680)</f>
        <v>0</v>
      </c>
      <c r="O1674" s="251">
        <f>SUM(O1675:O1680)</f>
        <v>0</v>
      </c>
      <c r="P1674" s="251">
        <v>0</v>
      </c>
      <c r="Q1674" s="251">
        <v>0</v>
      </c>
    </row>
    <row r="1675" spans="9:17" s="221" customFormat="1" ht="15.6">
      <c r="I1675" s="332">
        <v>21020501</v>
      </c>
      <c r="J1675" s="277" t="s">
        <v>15</v>
      </c>
      <c r="K1675" s="254"/>
      <c r="L1675" s="223"/>
      <c r="M1675" s="88" t="s">
        <v>517</v>
      </c>
      <c r="N1675" s="234"/>
      <c r="O1675" s="235"/>
      <c r="P1675" s="234">
        <v>0</v>
      </c>
      <c r="Q1675" s="235">
        <v>0</v>
      </c>
    </row>
    <row r="1676" spans="9:17" s="221" customFormat="1" ht="15.6">
      <c r="I1676" s="333">
        <v>21020502</v>
      </c>
      <c r="J1676" s="277" t="s">
        <v>15</v>
      </c>
      <c r="K1676" s="260"/>
      <c r="L1676" s="223"/>
      <c r="M1676" s="88" t="s">
        <v>518</v>
      </c>
      <c r="N1676" s="234"/>
      <c r="O1676" s="235"/>
      <c r="P1676" s="234">
        <v>0</v>
      </c>
      <c r="Q1676" s="235">
        <v>0</v>
      </c>
    </row>
    <row r="1677" spans="9:17" s="221" customFormat="1" ht="15.6">
      <c r="I1677" s="333">
        <v>21020503</v>
      </c>
      <c r="J1677" s="277" t="s">
        <v>15</v>
      </c>
      <c r="K1677" s="260"/>
      <c r="L1677" s="223"/>
      <c r="M1677" s="88" t="s">
        <v>519</v>
      </c>
      <c r="N1677" s="234"/>
      <c r="O1677" s="235"/>
      <c r="P1677" s="234">
        <v>0</v>
      </c>
      <c r="Q1677" s="235">
        <v>0</v>
      </c>
    </row>
    <row r="1678" spans="9:17" s="221" customFormat="1" ht="23.25" customHeight="1">
      <c r="I1678" s="333">
        <v>21020504</v>
      </c>
      <c r="J1678" s="277" t="s">
        <v>15</v>
      </c>
      <c r="K1678" s="260"/>
      <c r="L1678" s="223"/>
      <c r="M1678" s="88" t="s">
        <v>480</v>
      </c>
      <c r="N1678" s="234"/>
      <c r="O1678" s="235"/>
      <c r="P1678" s="234">
        <v>0</v>
      </c>
      <c r="Q1678" s="235">
        <v>0</v>
      </c>
    </row>
    <row r="1679" spans="9:17" s="221" customFormat="1" ht="23.25" customHeight="1">
      <c r="I1679" s="333">
        <v>21020512</v>
      </c>
      <c r="J1679" s="277" t="s">
        <v>15</v>
      </c>
      <c r="K1679" s="260"/>
      <c r="L1679" s="223"/>
      <c r="M1679" s="88" t="s">
        <v>520</v>
      </c>
      <c r="N1679" s="234"/>
      <c r="O1679" s="235"/>
      <c r="P1679" s="234">
        <v>0</v>
      </c>
      <c r="Q1679" s="235">
        <v>0</v>
      </c>
    </row>
    <row r="1680" spans="9:17" s="221" customFormat="1" ht="23.25" customHeight="1">
      <c r="I1680" s="333">
        <v>21020515</v>
      </c>
      <c r="J1680" s="277" t="s">
        <v>15</v>
      </c>
      <c r="K1680" s="260"/>
      <c r="L1680" s="223"/>
      <c r="M1680" s="88" t="s">
        <v>521</v>
      </c>
      <c r="N1680" s="234"/>
      <c r="O1680" s="235"/>
      <c r="P1680" s="234">
        <v>0</v>
      </c>
      <c r="Q1680" s="235">
        <v>0</v>
      </c>
    </row>
    <row r="1681" spans="9:17" s="221" customFormat="1" ht="23.25" customHeight="1">
      <c r="I1681" s="257">
        <v>21020600</v>
      </c>
      <c r="J1681" s="258"/>
      <c r="K1681" s="258"/>
      <c r="L1681" s="258"/>
      <c r="M1681" s="250" t="s">
        <v>488</v>
      </c>
      <c r="N1681" s="251">
        <f>SUM(N1682)</f>
        <v>0</v>
      </c>
      <c r="O1681" s="251">
        <f>SUM(O1682)</f>
        <v>0</v>
      </c>
      <c r="P1681" s="251"/>
      <c r="Q1681" s="251"/>
    </row>
    <row r="1682" spans="9:17" s="221" customFormat="1" ht="23.25" customHeight="1">
      <c r="I1682" s="309">
        <v>21020605</v>
      </c>
      <c r="J1682" s="277" t="s">
        <v>15</v>
      </c>
      <c r="K1682" s="260"/>
      <c r="L1682" s="223"/>
      <c r="M1682" s="255" t="s">
        <v>582</v>
      </c>
      <c r="N1682" s="234"/>
      <c r="O1682" s="235"/>
      <c r="P1682" s="234"/>
      <c r="Q1682" s="235"/>
    </row>
    <row r="1683" spans="9:17" s="221" customFormat="1" ht="23.25" customHeight="1">
      <c r="I1683" s="325">
        <v>22020000</v>
      </c>
      <c r="J1683" s="263"/>
      <c r="K1683" s="263"/>
      <c r="L1683" s="263"/>
      <c r="M1683" s="266" t="s">
        <v>490</v>
      </c>
      <c r="N1683" s="251"/>
      <c r="O1683" s="251"/>
      <c r="P1683" s="251"/>
      <c r="Q1683" s="251"/>
    </row>
    <row r="1684" spans="9:17" s="221" customFormat="1" ht="23.25" customHeight="1">
      <c r="I1684" s="325">
        <v>22020100</v>
      </c>
      <c r="J1684" s="263"/>
      <c r="K1684" s="263"/>
      <c r="L1684" s="263"/>
      <c r="M1684" s="266" t="s">
        <v>547</v>
      </c>
      <c r="N1684" s="234"/>
      <c r="O1684" s="235"/>
      <c r="P1684" s="234"/>
      <c r="Q1684" s="235"/>
    </row>
    <row r="1685" spans="9:17" s="221" customFormat="1" ht="23.25" customHeight="1">
      <c r="I1685" s="295">
        <v>22020101</v>
      </c>
      <c r="J1685" s="277" t="s">
        <v>15</v>
      </c>
      <c r="K1685" s="295"/>
      <c r="L1685" s="295"/>
      <c r="M1685" s="296" t="s">
        <v>548</v>
      </c>
      <c r="N1685" s="234"/>
      <c r="O1685" s="235"/>
      <c r="P1685" s="234"/>
      <c r="Q1685" s="235"/>
    </row>
    <row r="1686" spans="9:17" s="221" customFormat="1" ht="23.25" customHeight="1">
      <c r="I1686" s="295">
        <v>22020102</v>
      </c>
      <c r="J1686" s="277" t="s">
        <v>15</v>
      </c>
      <c r="K1686" s="295"/>
      <c r="L1686" s="218">
        <v>31923000</v>
      </c>
      <c r="M1686" s="296" t="s">
        <v>492</v>
      </c>
      <c r="N1686" s="234"/>
      <c r="O1686" s="235">
        <v>50000</v>
      </c>
      <c r="P1686" s="234"/>
      <c r="Q1686" s="235">
        <v>50000</v>
      </c>
    </row>
    <row r="1687" spans="9:17" s="221" customFormat="1" ht="23.25" customHeight="1">
      <c r="I1687" s="295">
        <v>22020103</v>
      </c>
      <c r="J1687" s="277" t="s">
        <v>15</v>
      </c>
      <c r="K1687" s="295"/>
      <c r="L1687" s="295"/>
      <c r="M1687" s="296" t="s">
        <v>549</v>
      </c>
      <c r="N1687" s="234"/>
      <c r="O1687" s="235"/>
      <c r="P1687" s="234"/>
      <c r="Q1687" s="235"/>
    </row>
    <row r="1688" spans="9:17" s="221" customFormat="1" ht="23.25" customHeight="1">
      <c r="I1688" s="295">
        <v>22020104</v>
      </c>
      <c r="J1688" s="277" t="s">
        <v>15</v>
      </c>
      <c r="K1688" s="295"/>
      <c r="L1688" s="295"/>
      <c r="M1688" s="296" t="s">
        <v>493</v>
      </c>
      <c r="N1688" s="234"/>
      <c r="O1688" s="235"/>
      <c r="P1688" s="234"/>
      <c r="Q1688" s="235"/>
    </row>
    <row r="1689" spans="9:17" s="221" customFormat="1" ht="23.25" customHeight="1">
      <c r="I1689" s="325">
        <v>22020300</v>
      </c>
      <c r="J1689" s="263"/>
      <c r="K1689" s="263"/>
      <c r="L1689" s="263"/>
      <c r="M1689" s="266" t="s">
        <v>536</v>
      </c>
      <c r="N1689" s="234"/>
      <c r="O1689" s="235"/>
      <c r="P1689" s="234"/>
      <c r="Q1689" s="235"/>
    </row>
    <row r="1690" spans="9:17" s="221" customFormat="1" ht="23.25" customHeight="1">
      <c r="I1690" s="335">
        <v>22020313</v>
      </c>
      <c r="J1690" s="277" t="s">
        <v>15</v>
      </c>
      <c r="K1690" s="223"/>
      <c r="L1690" s="218">
        <v>31923000</v>
      </c>
      <c r="M1690" s="262" t="s">
        <v>527</v>
      </c>
      <c r="N1690" s="234"/>
      <c r="O1690" s="235">
        <v>1000000</v>
      </c>
      <c r="P1690" s="234"/>
      <c r="Q1690" s="235">
        <v>1000000</v>
      </c>
    </row>
    <row r="1691" spans="9:17" s="221" customFormat="1" ht="31.5" customHeight="1">
      <c r="I1691" s="325">
        <v>22020700</v>
      </c>
      <c r="J1691" s="263"/>
      <c r="K1691" s="263"/>
      <c r="L1691" s="263"/>
      <c r="M1691" s="266" t="s">
        <v>747</v>
      </c>
      <c r="N1691" s="234"/>
      <c r="O1691" s="235"/>
      <c r="P1691" s="234"/>
      <c r="Q1691" s="235"/>
    </row>
    <row r="1692" spans="9:17" s="221" customFormat="1" ht="23.25" customHeight="1">
      <c r="I1692" s="335">
        <v>22020706</v>
      </c>
      <c r="J1692" s="277" t="s">
        <v>15</v>
      </c>
      <c r="K1692" s="223"/>
      <c r="L1692" s="218">
        <v>31923000</v>
      </c>
      <c r="M1692" s="88" t="s">
        <v>748</v>
      </c>
      <c r="N1692" s="234"/>
      <c r="O1692" s="235">
        <v>2000000</v>
      </c>
      <c r="P1692" s="234"/>
      <c r="Q1692" s="235">
        <v>2000000</v>
      </c>
    </row>
    <row r="1693" spans="9:17" s="221" customFormat="1" ht="23.25" customHeight="1">
      <c r="I1693" s="325"/>
      <c r="J1693" s="263"/>
      <c r="K1693" s="263"/>
      <c r="L1693" s="263"/>
      <c r="M1693" s="264" t="s">
        <v>529</v>
      </c>
      <c r="N1693" s="251">
        <f>SUM(N1652:N1682)</f>
        <v>0</v>
      </c>
      <c r="O1693" s="251">
        <f t="shared" ref="O1693:Q1693" si="136">SUM(O1652:O1682)</f>
        <v>3407006.3469199999</v>
      </c>
      <c r="P1693" s="251">
        <f t="shared" si="136"/>
        <v>2839171.9557666671</v>
      </c>
      <c r="Q1693" s="251">
        <f t="shared" si="136"/>
        <v>5909216.5373275988</v>
      </c>
    </row>
    <row r="1694" spans="9:17" s="221" customFormat="1" ht="23.25" customHeight="1" thickBot="1">
      <c r="I1694" s="326"/>
      <c r="J1694" s="241"/>
      <c r="K1694" s="241"/>
      <c r="L1694" s="241"/>
      <c r="M1694" s="279" t="s">
        <v>490</v>
      </c>
      <c r="N1694" s="268">
        <f>SUM(N1685:N1692)</f>
        <v>0</v>
      </c>
      <c r="O1694" s="268">
        <f t="shared" ref="O1694:Q1694" si="137">SUM(O1685:O1692)</f>
        <v>3050000</v>
      </c>
      <c r="P1694" s="268">
        <f t="shared" si="137"/>
        <v>0</v>
      </c>
      <c r="Q1694" s="268">
        <f t="shared" si="137"/>
        <v>3050000</v>
      </c>
    </row>
    <row r="1695" spans="9:17" s="221" customFormat="1" ht="23.25" customHeight="1" thickBot="1">
      <c r="I1695" s="270"/>
      <c r="J1695" s="270"/>
      <c r="K1695" s="270"/>
      <c r="L1695" s="270"/>
      <c r="M1695" s="269" t="s">
        <v>46</v>
      </c>
      <c r="N1695" s="271">
        <f>N1693+N1694</f>
        <v>0</v>
      </c>
      <c r="O1695" s="271">
        <f t="shared" ref="O1695:Q1695" si="138">O1693+O1694</f>
        <v>6457006.3469200004</v>
      </c>
      <c r="P1695" s="271">
        <f t="shared" si="138"/>
        <v>2839171.9557666671</v>
      </c>
      <c r="Q1695" s="271">
        <f t="shared" si="138"/>
        <v>8959216.5373275988</v>
      </c>
    </row>
    <row r="1696" spans="9:17" ht="34.799999999999997">
      <c r="I1696" s="588" t="s">
        <v>809</v>
      </c>
      <c r="J1696" s="589"/>
      <c r="K1696" s="589"/>
      <c r="L1696" s="589"/>
      <c r="M1696" s="589"/>
      <c r="N1696" s="589"/>
      <c r="O1696" s="589"/>
      <c r="P1696" s="589"/>
      <c r="Q1696" s="590"/>
    </row>
    <row r="1697" spans="9:17" ht="24.6">
      <c r="I1697" s="578" t="s">
        <v>0</v>
      </c>
      <c r="J1697" s="579"/>
      <c r="K1697" s="579"/>
      <c r="L1697" s="579"/>
      <c r="M1697" s="579"/>
      <c r="N1697" s="579"/>
      <c r="O1697" s="579"/>
      <c r="P1697" s="579"/>
      <c r="Q1697" s="580"/>
    </row>
    <row r="1698" spans="9:17" ht="25.5" customHeight="1">
      <c r="I1698" s="578" t="s">
        <v>902</v>
      </c>
      <c r="J1698" s="579"/>
      <c r="K1698" s="579"/>
      <c r="L1698" s="579"/>
      <c r="M1698" s="579"/>
      <c r="N1698" s="579"/>
      <c r="O1698" s="579"/>
      <c r="P1698" s="579"/>
      <c r="Q1698" s="580"/>
    </row>
    <row r="1699" spans="9:17" ht="25.2" thickBot="1">
      <c r="I1699" s="581" t="s">
        <v>454</v>
      </c>
      <c r="J1699" s="581"/>
      <c r="K1699" s="581"/>
      <c r="L1699" s="581"/>
      <c r="M1699" s="581"/>
      <c r="N1699" s="581"/>
      <c r="O1699" s="581"/>
      <c r="P1699" s="581"/>
      <c r="Q1699" s="581"/>
    </row>
    <row r="1700" spans="9:17" ht="22.8" thickBot="1">
      <c r="I1700" s="600" t="s">
        <v>749</v>
      </c>
      <c r="J1700" s="601"/>
      <c r="K1700" s="601"/>
      <c r="L1700" s="601"/>
      <c r="M1700" s="601"/>
      <c r="N1700" s="601"/>
      <c r="O1700" s="601"/>
      <c r="P1700" s="601"/>
      <c r="Q1700" s="602"/>
    </row>
    <row r="1701" spans="9:17" s="221" customFormat="1" ht="49.2" thickBot="1">
      <c r="I1701" s="92" t="s">
        <v>350</v>
      </c>
      <c r="J1701" s="92" t="s">
        <v>72</v>
      </c>
      <c r="K1701" s="92" t="s">
        <v>351</v>
      </c>
      <c r="L1701" s="92" t="s">
        <v>3</v>
      </c>
      <c r="M1701" s="231" t="s">
        <v>73</v>
      </c>
      <c r="N1701" s="404" t="s">
        <v>871</v>
      </c>
      <c r="O1701" s="404" t="s">
        <v>870</v>
      </c>
      <c r="P1701" s="404" t="s">
        <v>872</v>
      </c>
      <c r="Q1701" s="404" t="s">
        <v>903</v>
      </c>
    </row>
    <row r="1702" spans="9:17" s="221" customFormat="1" ht="16.2">
      <c r="I1702" s="358">
        <v>20000000</v>
      </c>
      <c r="J1702" s="245"/>
      <c r="K1702" s="245"/>
      <c r="L1702" s="245"/>
      <c r="M1702" s="246" t="s">
        <v>39</v>
      </c>
      <c r="N1702" s="247"/>
      <c r="O1702" s="247"/>
      <c r="P1702" s="247"/>
      <c r="Q1702" s="247"/>
    </row>
    <row r="1703" spans="9:17" s="221" customFormat="1" ht="16.2">
      <c r="I1703" s="331">
        <v>21000000</v>
      </c>
      <c r="J1703" s="249"/>
      <c r="K1703" s="249"/>
      <c r="L1703" s="249"/>
      <c r="M1703" s="250" t="s">
        <v>42</v>
      </c>
      <c r="N1703" s="251"/>
      <c r="O1703" s="251"/>
      <c r="P1703" s="251"/>
      <c r="Q1703" s="251"/>
    </row>
    <row r="1704" spans="9:17" s="221" customFormat="1" ht="16.2">
      <c r="I1704" s="331">
        <v>21010000</v>
      </c>
      <c r="J1704" s="249"/>
      <c r="K1704" s="249"/>
      <c r="L1704" s="249"/>
      <c r="M1704" s="360" t="s">
        <v>474</v>
      </c>
      <c r="N1704" s="251"/>
      <c r="O1704" s="251"/>
      <c r="P1704" s="251"/>
      <c r="Q1704" s="251"/>
    </row>
    <row r="1705" spans="9:17" s="221" customFormat="1" ht="15.6">
      <c r="I1705" s="332">
        <v>21010103</v>
      </c>
      <c r="J1705" s="277" t="s">
        <v>15</v>
      </c>
      <c r="K1705" s="254"/>
      <c r="L1705" s="223"/>
      <c r="M1705" s="319" t="s">
        <v>511</v>
      </c>
      <c r="N1705" s="234"/>
      <c r="O1705" s="235">
        <v>772776.08100000001</v>
      </c>
      <c r="P1705" s="234">
        <v>643980.0675</v>
      </c>
      <c r="Q1705" s="235">
        <v>795959.36343000003</v>
      </c>
    </row>
    <row r="1706" spans="9:17" s="221" customFormat="1" ht="15.6">
      <c r="I1706" s="332" t="s">
        <v>738</v>
      </c>
      <c r="J1706" s="277" t="s">
        <v>15</v>
      </c>
      <c r="K1706" s="254"/>
      <c r="L1706" s="218">
        <v>31923000</v>
      </c>
      <c r="M1706" s="319" t="s">
        <v>512</v>
      </c>
      <c r="N1706" s="234"/>
      <c r="O1706" s="235">
        <v>402063.76980000007</v>
      </c>
      <c r="P1706" s="234">
        <v>335053.14150000009</v>
      </c>
      <c r="Q1706" s="235">
        <v>414125.68289400009</v>
      </c>
    </row>
    <row r="1707" spans="9:17" s="221" customFormat="1" ht="15.6">
      <c r="I1707" s="332" t="s">
        <v>721</v>
      </c>
      <c r="J1707" s="277" t="s">
        <v>15</v>
      </c>
      <c r="K1707" s="254"/>
      <c r="L1707" s="223"/>
      <c r="M1707" s="319" t="s">
        <v>739</v>
      </c>
      <c r="N1707" s="234"/>
      <c r="O1707" s="235">
        <v>938125.04940000013</v>
      </c>
      <c r="P1707" s="234">
        <v>781770.87450000003</v>
      </c>
      <c r="Q1707" s="235">
        <v>966268.80088200013</v>
      </c>
    </row>
    <row r="1708" spans="9:17" s="221" customFormat="1" ht="15.6">
      <c r="I1708" s="252">
        <v>21010106</v>
      </c>
      <c r="J1708" s="277" t="s">
        <v>15</v>
      </c>
      <c r="K1708" s="254"/>
      <c r="L1708" s="223"/>
      <c r="M1708" s="319" t="s">
        <v>531</v>
      </c>
      <c r="N1708" s="234"/>
      <c r="O1708" s="235"/>
      <c r="P1708" s="234">
        <v>0</v>
      </c>
      <c r="Q1708" s="235">
        <v>0</v>
      </c>
    </row>
    <row r="1709" spans="9:17" s="221" customFormat="1" ht="15.6">
      <c r="I1709" s="276"/>
      <c r="J1709" s="277" t="s">
        <v>15</v>
      </c>
      <c r="K1709" s="254"/>
      <c r="L1709" s="218">
        <v>31923000</v>
      </c>
      <c r="M1709" s="361" t="s">
        <v>580</v>
      </c>
      <c r="N1709" s="234"/>
      <c r="O1709" s="235"/>
      <c r="P1709" s="234">
        <v>0</v>
      </c>
      <c r="Q1709" s="235">
        <v>1440000</v>
      </c>
    </row>
    <row r="1710" spans="9:17" s="221" customFormat="1" ht="32.4">
      <c r="I1710" s="331">
        <v>21020300</v>
      </c>
      <c r="J1710" s="249"/>
      <c r="K1710" s="249"/>
      <c r="L1710" s="249"/>
      <c r="M1710" s="360" t="s">
        <v>516</v>
      </c>
      <c r="N1710" s="251"/>
      <c r="O1710" s="251"/>
      <c r="P1710" s="251"/>
      <c r="Q1710" s="251"/>
    </row>
    <row r="1711" spans="9:17" s="221" customFormat="1" ht="15.6">
      <c r="I1711" s="332">
        <v>21020301</v>
      </c>
      <c r="J1711" s="277" t="s">
        <v>15</v>
      </c>
      <c r="K1711" s="254"/>
      <c r="L1711" s="223"/>
      <c r="M1711" s="361" t="s">
        <v>517</v>
      </c>
      <c r="N1711" s="234"/>
      <c r="O1711" s="235">
        <v>255918.62835000001</v>
      </c>
      <c r="P1711" s="234">
        <v>213265.523625</v>
      </c>
      <c r="Q1711" s="235">
        <v>263596.18720049999</v>
      </c>
    </row>
    <row r="1712" spans="9:17" s="221" customFormat="1" ht="15.6">
      <c r="I1712" s="332">
        <v>21020302</v>
      </c>
      <c r="J1712" s="277" t="s">
        <v>15</v>
      </c>
      <c r="K1712" s="254"/>
      <c r="L1712" s="223"/>
      <c r="M1712" s="361" t="s">
        <v>518</v>
      </c>
      <c r="N1712" s="234"/>
      <c r="O1712" s="235">
        <v>146239.21620000002</v>
      </c>
      <c r="P1712" s="234">
        <v>121866.01350000002</v>
      </c>
      <c r="Q1712" s="235">
        <v>150626.39268600004</v>
      </c>
    </row>
    <row r="1713" spans="9:17" s="221" customFormat="1" ht="15.6">
      <c r="I1713" s="332">
        <v>21020303</v>
      </c>
      <c r="J1713" s="277" t="s">
        <v>15</v>
      </c>
      <c r="K1713" s="254"/>
      <c r="L1713" s="223"/>
      <c r="M1713" s="361" t="s">
        <v>519</v>
      </c>
      <c r="N1713" s="234"/>
      <c r="O1713" s="235">
        <v>64279.804049999999</v>
      </c>
      <c r="P1713" s="234">
        <v>53566.503375</v>
      </c>
      <c r="Q1713" s="235">
        <v>66208.1981715</v>
      </c>
    </row>
    <row r="1714" spans="9:17" s="221" customFormat="1" ht="15.6">
      <c r="I1714" s="332">
        <v>21020304</v>
      </c>
      <c r="J1714" s="277" t="s">
        <v>15</v>
      </c>
      <c r="K1714" s="254"/>
      <c r="L1714" s="223"/>
      <c r="M1714" s="361" t="s">
        <v>480</v>
      </c>
      <c r="N1714" s="234"/>
      <c r="O1714" s="235">
        <v>9979.2000000000007</v>
      </c>
      <c r="P1714" s="234">
        <v>8316</v>
      </c>
      <c r="Q1714" s="235">
        <v>10278.576000000001</v>
      </c>
    </row>
    <row r="1715" spans="9:17" s="221" customFormat="1" ht="15.6">
      <c r="I1715" s="332">
        <v>21020312</v>
      </c>
      <c r="J1715" s="277" t="s">
        <v>15</v>
      </c>
      <c r="K1715" s="254"/>
      <c r="L1715" s="223"/>
      <c r="M1715" s="361" t="s">
        <v>520</v>
      </c>
      <c r="N1715" s="234"/>
      <c r="O1715" s="235">
        <v>0</v>
      </c>
      <c r="P1715" s="234">
        <v>0</v>
      </c>
      <c r="Q1715" s="235">
        <v>0</v>
      </c>
    </row>
    <row r="1716" spans="9:17" s="221" customFormat="1" ht="15.6">
      <c r="I1716" s="332">
        <v>21020315</v>
      </c>
      <c r="J1716" s="277" t="s">
        <v>15</v>
      </c>
      <c r="K1716" s="254"/>
      <c r="L1716" s="223"/>
      <c r="M1716" s="361" t="s">
        <v>521</v>
      </c>
      <c r="N1716" s="234"/>
      <c r="O1716" s="235">
        <v>36559.804050000006</v>
      </c>
      <c r="P1716" s="234">
        <v>30466.503375000004</v>
      </c>
      <c r="Q1716" s="235">
        <v>37656.598171500009</v>
      </c>
    </row>
    <row r="1717" spans="9:17" s="221" customFormat="1" ht="15.6">
      <c r="I1717" s="332" t="s">
        <v>722</v>
      </c>
      <c r="J1717" s="277" t="s">
        <v>15</v>
      </c>
      <c r="K1717" s="254"/>
      <c r="L1717" s="223"/>
      <c r="M1717" s="361" t="s">
        <v>601</v>
      </c>
      <c r="N1717" s="234"/>
      <c r="O1717" s="235"/>
      <c r="P1717" s="234">
        <v>0</v>
      </c>
      <c r="Q1717" s="235">
        <v>0</v>
      </c>
    </row>
    <row r="1718" spans="9:17" s="221" customFormat="1" ht="15.6">
      <c r="I1718" s="332" t="s">
        <v>723</v>
      </c>
      <c r="J1718" s="277" t="s">
        <v>15</v>
      </c>
      <c r="K1718" s="254"/>
      <c r="L1718" s="223"/>
      <c r="M1718" s="361" t="s">
        <v>602</v>
      </c>
      <c r="N1718" s="234"/>
      <c r="O1718" s="235"/>
      <c r="P1718" s="234">
        <v>0</v>
      </c>
      <c r="Q1718" s="235">
        <v>0</v>
      </c>
    </row>
    <row r="1719" spans="9:17" s="221" customFormat="1" ht="15.6">
      <c r="I1719" s="332" t="s">
        <v>724</v>
      </c>
      <c r="J1719" s="277" t="s">
        <v>15</v>
      </c>
      <c r="K1719" s="254"/>
      <c r="L1719" s="223"/>
      <c r="M1719" s="361" t="s">
        <v>603</v>
      </c>
      <c r="N1719" s="234"/>
      <c r="O1719" s="235"/>
      <c r="P1719" s="234">
        <v>0</v>
      </c>
      <c r="Q1719" s="235">
        <v>0</v>
      </c>
    </row>
    <row r="1720" spans="9:17" s="221" customFormat="1" ht="16.2">
      <c r="I1720" s="331">
        <v>21020400</v>
      </c>
      <c r="J1720" s="249"/>
      <c r="K1720" s="249"/>
      <c r="L1720" s="249"/>
      <c r="M1720" s="360" t="s">
        <v>532</v>
      </c>
      <c r="N1720" s="251"/>
      <c r="O1720" s="251"/>
      <c r="P1720" s="251"/>
      <c r="Q1720" s="251"/>
    </row>
    <row r="1721" spans="9:17" s="221" customFormat="1" ht="15.6">
      <c r="I1721" s="332">
        <v>21020401</v>
      </c>
      <c r="J1721" s="277" t="s">
        <v>15</v>
      </c>
      <c r="K1721" s="254"/>
      <c r="L1721" s="218">
        <v>31923000</v>
      </c>
      <c r="M1721" s="361" t="s">
        <v>517</v>
      </c>
      <c r="N1721" s="234"/>
      <c r="O1721" s="235">
        <v>126169.31942999999</v>
      </c>
      <c r="P1721" s="234">
        <v>105141.09952499998</v>
      </c>
      <c r="Q1721" s="235">
        <v>129954.39901289999</v>
      </c>
    </row>
    <row r="1722" spans="9:17" s="221" customFormat="1" ht="15.6">
      <c r="I1722" s="332">
        <v>21020402</v>
      </c>
      <c r="J1722" s="277" t="s">
        <v>15</v>
      </c>
      <c r="K1722" s="254"/>
      <c r="L1722" s="218">
        <v>31923000</v>
      </c>
      <c r="M1722" s="361" t="s">
        <v>518</v>
      </c>
      <c r="N1722" s="234"/>
      <c r="O1722" s="235">
        <v>72096.753960000002</v>
      </c>
      <c r="P1722" s="234">
        <v>60080.628300000004</v>
      </c>
      <c r="Q1722" s="235">
        <v>74259.656578800001</v>
      </c>
    </row>
    <row r="1723" spans="9:17" s="221" customFormat="1" ht="15.6">
      <c r="I1723" s="332">
        <v>21020403</v>
      </c>
      <c r="J1723" s="277" t="s">
        <v>15</v>
      </c>
      <c r="K1723" s="254"/>
      <c r="L1723" s="218">
        <v>31923000</v>
      </c>
      <c r="M1723" s="361" t="s">
        <v>519</v>
      </c>
      <c r="N1723" s="234"/>
      <c r="O1723" s="235">
        <v>45744.18849</v>
      </c>
      <c r="P1723" s="234">
        <v>38120.157075000003</v>
      </c>
      <c r="Q1723" s="235">
        <v>47116.514144699999</v>
      </c>
    </row>
    <row r="1724" spans="9:17" s="221" customFormat="1" ht="15.6">
      <c r="I1724" s="332">
        <v>21020404</v>
      </c>
      <c r="J1724" s="277" t="s">
        <v>15</v>
      </c>
      <c r="K1724" s="254"/>
      <c r="L1724" s="218">
        <v>31923000</v>
      </c>
      <c r="M1724" s="361" t="s">
        <v>480</v>
      </c>
      <c r="N1724" s="234"/>
      <c r="O1724" s="235">
        <v>8731.7999999999993</v>
      </c>
      <c r="P1724" s="234">
        <v>7276.5</v>
      </c>
      <c r="Q1724" s="235">
        <v>8993.753999999999</v>
      </c>
    </row>
    <row r="1725" spans="9:17" s="221" customFormat="1" ht="15.6">
      <c r="I1725" s="332">
        <v>21020412</v>
      </c>
      <c r="J1725" s="277" t="s">
        <v>15</v>
      </c>
      <c r="K1725" s="254"/>
      <c r="L1725" s="223"/>
      <c r="M1725" s="361" t="s">
        <v>520</v>
      </c>
      <c r="N1725" s="234"/>
      <c r="O1725" s="235">
        <v>0</v>
      </c>
      <c r="P1725" s="234">
        <v>0</v>
      </c>
      <c r="Q1725" s="235">
        <v>0</v>
      </c>
    </row>
    <row r="1726" spans="9:17" s="221" customFormat="1" ht="15.6">
      <c r="I1726" s="332">
        <v>21020415</v>
      </c>
      <c r="J1726" s="277" t="s">
        <v>15</v>
      </c>
      <c r="K1726" s="254"/>
      <c r="L1726" s="218">
        <v>31923000</v>
      </c>
      <c r="M1726" s="361" t="s">
        <v>521</v>
      </c>
      <c r="N1726" s="234"/>
      <c r="O1726" s="235">
        <v>18024.18849</v>
      </c>
      <c r="P1726" s="234">
        <v>15020.157075000001</v>
      </c>
      <c r="Q1726" s="235">
        <v>18564.9141447</v>
      </c>
    </row>
    <row r="1727" spans="9:17" s="221" customFormat="1" ht="16.2">
      <c r="I1727" s="331">
        <v>21020500</v>
      </c>
      <c r="J1727" s="249"/>
      <c r="K1727" s="249"/>
      <c r="L1727" s="249"/>
      <c r="M1727" s="360" t="s">
        <v>533</v>
      </c>
      <c r="N1727" s="251"/>
      <c r="O1727" s="251"/>
      <c r="P1727" s="251"/>
      <c r="Q1727" s="251"/>
    </row>
    <row r="1728" spans="9:17" s="221" customFormat="1" ht="15.6">
      <c r="I1728" s="332">
        <v>21020501</v>
      </c>
      <c r="J1728" s="277" t="s">
        <v>15</v>
      </c>
      <c r="K1728" s="254"/>
      <c r="L1728" s="223"/>
      <c r="M1728" s="361" t="s">
        <v>517</v>
      </c>
      <c r="N1728" s="234"/>
      <c r="O1728" s="235">
        <v>144975.96729</v>
      </c>
      <c r="P1728" s="234">
        <v>120813.30607500001</v>
      </c>
      <c r="Q1728" s="235">
        <v>149325.24630870001</v>
      </c>
    </row>
    <row r="1729" spans="9:17" s="221" customFormat="1" ht="15.6">
      <c r="I1729" s="333">
        <v>21020502</v>
      </c>
      <c r="J1729" s="277" t="s">
        <v>15</v>
      </c>
      <c r="K1729" s="260"/>
      <c r="L1729" s="223"/>
      <c r="M1729" s="361" t="s">
        <v>518</v>
      </c>
      <c r="N1729" s="234"/>
      <c r="O1729" s="235">
        <v>82843.409879999992</v>
      </c>
      <c r="P1729" s="234">
        <v>69036.174899999998</v>
      </c>
      <c r="Q1729" s="235">
        <v>85328.712176399989</v>
      </c>
    </row>
    <row r="1730" spans="9:17" s="221" customFormat="1" ht="15.6">
      <c r="I1730" s="333">
        <v>21020503</v>
      </c>
      <c r="J1730" s="277" t="s">
        <v>15</v>
      </c>
      <c r="K1730" s="260"/>
      <c r="L1730" s="223"/>
      <c r="M1730" s="361" t="s">
        <v>519</v>
      </c>
      <c r="N1730" s="234"/>
      <c r="O1730" s="235">
        <v>245643.68367000006</v>
      </c>
      <c r="P1730" s="234">
        <v>204703.06972500007</v>
      </c>
      <c r="Q1730" s="235">
        <v>253012.99418010007</v>
      </c>
    </row>
    <row r="1731" spans="9:17" s="221" customFormat="1" ht="15.6">
      <c r="I1731" s="333">
        <v>21020504</v>
      </c>
      <c r="J1731" s="277" t="s">
        <v>15</v>
      </c>
      <c r="K1731" s="260"/>
      <c r="L1731" s="223"/>
      <c r="M1731" s="361" t="s">
        <v>480</v>
      </c>
      <c r="N1731" s="234"/>
      <c r="O1731" s="235">
        <v>18711</v>
      </c>
      <c r="P1731" s="234">
        <v>15592.5</v>
      </c>
      <c r="Q1731" s="235">
        <v>19272.330000000002</v>
      </c>
    </row>
    <row r="1732" spans="9:17" s="221" customFormat="1" ht="15.6">
      <c r="I1732" s="333">
        <v>21020512</v>
      </c>
      <c r="J1732" s="277" t="s">
        <v>15</v>
      </c>
      <c r="K1732" s="260"/>
      <c r="L1732" s="223"/>
      <c r="M1732" s="361" t="s">
        <v>520</v>
      </c>
      <c r="N1732" s="234"/>
      <c r="O1732" s="235">
        <v>0</v>
      </c>
      <c r="P1732" s="234">
        <v>0</v>
      </c>
      <c r="Q1732" s="235">
        <v>0</v>
      </c>
    </row>
    <row r="1733" spans="9:17" s="221" customFormat="1" ht="15.6">
      <c r="I1733" s="333">
        <v>21020515</v>
      </c>
      <c r="J1733" s="277" t="s">
        <v>15</v>
      </c>
      <c r="K1733" s="260"/>
      <c r="L1733" s="223"/>
      <c r="M1733" s="361" t="s">
        <v>521</v>
      </c>
      <c r="N1733" s="234"/>
      <c r="O1733" s="235">
        <v>20710.852469999998</v>
      </c>
      <c r="P1733" s="234">
        <v>17259.043725</v>
      </c>
      <c r="Q1733" s="235">
        <v>21332.178044099997</v>
      </c>
    </row>
    <row r="1734" spans="9:17" s="221" customFormat="1" ht="16.2">
      <c r="I1734" s="257">
        <v>21020600</v>
      </c>
      <c r="J1734" s="258"/>
      <c r="K1734" s="258"/>
      <c r="L1734" s="258"/>
      <c r="M1734" s="250" t="s">
        <v>488</v>
      </c>
      <c r="N1734" s="251">
        <f>SUM(N1735)</f>
        <v>0</v>
      </c>
      <c r="O1734" s="251">
        <f>SUM(O1735)</f>
        <v>0</v>
      </c>
      <c r="P1734" s="251">
        <v>0</v>
      </c>
      <c r="Q1734" s="251">
        <v>0</v>
      </c>
    </row>
    <row r="1735" spans="9:17" s="221" customFormat="1" ht="15.6">
      <c r="I1735" s="309">
        <v>21020605</v>
      </c>
      <c r="J1735" s="277" t="s">
        <v>15</v>
      </c>
      <c r="K1735" s="260"/>
      <c r="L1735" s="223"/>
      <c r="M1735" s="255" t="s">
        <v>582</v>
      </c>
      <c r="N1735" s="234"/>
      <c r="O1735" s="235"/>
      <c r="P1735" s="234">
        <v>0</v>
      </c>
      <c r="Q1735" s="235">
        <v>0</v>
      </c>
    </row>
    <row r="1736" spans="9:17" s="221" customFormat="1" ht="16.2">
      <c r="I1736" s="325">
        <v>22020000</v>
      </c>
      <c r="J1736" s="263"/>
      <c r="K1736" s="263"/>
      <c r="L1736" s="263"/>
      <c r="M1736" s="362" t="s">
        <v>490</v>
      </c>
      <c r="N1736" s="251"/>
      <c r="O1736" s="251"/>
      <c r="P1736" s="251"/>
      <c r="Q1736" s="251"/>
    </row>
    <row r="1737" spans="9:17" s="221" customFormat="1" ht="16.2">
      <c r="I1737" s="325">
        <v>22020100</v>
      </c>
      <c r="J1737" s="263"/>
      <c r="K1737" s="263"/>
      <c r="L1737" s="263"/>
      <c r="M1737" s="362" t="s">
        <v>547</v>
      </c>
      <c r="N1737" s="234"/>
      <c r="O1737" s="235"/>
      <c r="P1737" s="234"/>
      <c r="Q1737" s="235"/>
    </row>
    <row r="1738" spans="9:17" s="221" customFormat="1" ht="15.6">
      <c r="I1738" s="295">
        <v>22020101</v>
      </c>
      <c r="J1738" s="277" t="s">
        <v>15</v>
      </c>
      <c r="K1738" s="295"/>
      <c r="L1738" s="218">
        <v>31923000</v>
      </c>
      <c r="M1738" s="363" t="s">
        <v>548</v>
      </c>
      <c r="N1738" s="234"/>
      <c r="O1738" s="235"/>
      <c r="P1738" s="234"/>
      <c r="Q1738" s="235"/>
    </row>
    <row r="1739" spans="9:17" s="221" customFormat="1" ht="15.6">
      <c r="I1739" s="295">
        <v>22020102</v>
      </c>
      <c r="J1739" s="277" t="s">
        <v>15</v>
      </c>
      <c r="K1739" s="295"/>
      <c r="L1739" s="295"/>
      <c r="M1739" s="363" t="s">
        <v>492</v>
      </c>
      <c r="N1739" s="234"/>
      <c r="O1739" s="235">
        <v>100000</v>
      </c>
      <c r="P1739" s="234"/>
      <c r="Q1739" s="235">
        <v>100000</v>
      </c>
    </row>
    <row r="1740" spans="9:17" s="221" customFormat="1" ht="15.6">
      <c r="I1740" s="295">
        <v>22020103</v>
      </c>
      <c r="J1740" s="277" t="s">
        <v>15</v>
      </c>
      <c r="K1740" s="295"/>
      <c r="L1740" s="295"/>
      <c r="M1740" s="363" t="s">
        <v>549</v>
      </c>
      <c r="N1740" s="234"/>
      <c r="O1740" s="235"/>
      <c r="P1740" s="234"/>
      <c r="Q1740" s="235"/>
    </row>
    <row r="1741" spans="9:17" s="221" customFormat="1" ht="15.6">
      <c r="I1741" s="295">
        <v>22020104</v>
      </c>
      <c r="J1741" s="277" t="s">
        <v>15</v>
      </c>
      <c r="K1741" s="295"/>
      <c r="L1741" s="295"/>
      <c r="M1741" s="363" t="s">
        <v>493</v>
      </c>
      <c r="N1741" s="234"/>
      <c r="O1741" s="235"/>
      <c r="P1741" s="234"/>
      <c r="Q1741" s="235"/>
    </row>
    <row r="1742" spans="9:17" s="221" customFormat="1" ht="16.2">
      <c r="I1742" s="325">
        <v>22020300</v>
      </c>
      <c r="J1742" s="263"/>
      <c r="K1742" s="263"/>
      <c r="L1742" s="263"/>
      <c r="M1742" s="362" t="s">
        <v>536</v>
      </c>
      <c r="N1742" s="234"/>
      <c r="O1742" s="235"/>
      <c r="P1742" s="234"/>
      <c r="Q1742" s="235"/>
    </row>
    <row r="1743" spans="9:17" s="221" customFormat="1" ht="15.6">
      <c r="I1743" s="335">
        <v>22020313</v>
      </c>
      <c r="J1743" s="277" t="s">
        <v>15</v>
      </c>
      <c r="K1743" s="223"/>
      <c r="L1743" s="223"/>
      <c r="M1743" s="364" t="s">
        <v>527</v>
      </c>
      <c r="N1743" s="234"/>
      <c r="O1743" s="235">
        <v>2500000</v>
      </c>
      <c r="P1743" s="234"/>
      <c r="Q1743" s="235">
        <v>2500000</v>
      </c>
    </row>
    <row r="1744" spans="9:17" s="221" customFormat="1" ht="16.2">
      <c r="I1744" s="325">
        <v>22020000</v>
      </c>
      <c r="J1744" s="263"/>
      <c r="K1744" s="263"/>
      <c r="L1744" s="263"/>
      <c r="M1744" s="362" t="s">
        <v>490</v>
      </c>
      <c r="N1744" s="234"/>
      <c r="O1744" s="235"/>
      <c r="P1744" s="234"/>
      <c r="Q1744" s="235"/>
    </row>
    <row r="1745" spans="9:17" s="221" customFormat="1" ht="16.2">
      <c r="I1745" s="325" t="s">
        <v>750</v>
      </c>
      <c r="J1745" s="277"/>
      <c r="K1745" s="223"/>
      <c r="L1745" s="223"/>
      <c r="M1745" s="365" t="s">
        <v>751</v>
      </c>
      <c r="N1745" s="234"/>
      <c r="O1745" s="366"/>
      <c r="P1745" s="234"/>
      <c r="Q1745" s="366"/>
    </row>
    <row r="1746" spans="9:17" s="221" customFormat="1" ht="16.2">
      <c r="I1746" s="335" t="s">
        <v>752</v>
      </c>
      <c r="J1746" s="277" t="s">
        <v>15</v>
      </c>
      <c r="K1746" s="263"/>
      <c r="L1746" s="263"/>
      <c r="M1746" s="367" t="s">
        <v>741</v>
      </c>
      <c r="N1746" s="234"/>
      <c r="O1746" s="235"/>
      <c r="P1746" s="234"/>
      <c r="Q1746" s="235"/>
    </row>
    <row r="1747" spans="9:17" s="221" customFormat="1" ht="16.2">
      <c r="I1747" s="335" t="s">
        <v>753</v>
      </c>
      <c r="J1747" s="277" t="s">
        <v>15</v>
      </c>
      <c r="K1747" s="263"/>
      <c r="L1747" s="263"/>
      <c r="M1747" s="367" t="s">
        <v>754</v>
      </c>
      <c r="N1747" s="234"/>
      <c r="O1747" s="235">
        <v>6000000</v>
      </c>
      <c r="P1747" s="234"/>
      <c r="Q1747" s="235">
        <v>6000000</v>
      </c>
    </row>
    <row r="1748" spans="9:17" s="221" customFormat="1" ht="16.2">
      <c r="I1748" s="325">
        <v>22020600</v>
      </c>
      <c r="J1748" s="277"/>
      <c r="K1748" s="263"/>
      <c r="L1748" s="263"/>
      <c r="M1748" s="362" t="s">
        <v>499</v>
      </c>
      <c r="N1748" s="234"/>
      <c r="O1748" s="235"/>
      <c r="P1748" s="234"/>
      <c r="Q1748" s="235"/>
    </row>
    <row r="1749" spans="9:17" s="221" customFormat="1" ht="15.6">
      <c r="I1749" s="335">
        <v>22020602</v>
      </c>
      <c r="J1749" s="277" t="s">
        <v>15</v>
      </c>
      <c r="K1749" s="223"/>
      <c r="L1749" s="218">
        <v>31923000</v>
      </c>
      <c r="M1749" s="364" t="s">
        <v>744</v>
      </c>
      <c r="N1749" s="234"/>
      <c r="O1749" s="235">
        <v>3000000</v>
      </c>
      <c r="P1749" s="234"/>
      <c r="Q1749" s="235">
        <v>3000000</v>
      </c>
    </row>
    <row r="1750" spans="9:17" s="221" customFormat="1" ht="15.6">
      <c r="I1750" s="335">
        <v>22020603</v>
      </c>
      <c r="J1750" s="277" t="s">
        <v>15</v>
      </c>
      <c r="K1750" s="223"/>
      <c r="L1750" s="218">
        <v>31923000</v>
      </c>
      <c r="M1750" s="364" t="s">
        <v>745</v>
      </c>
      <c r="N1750" s="234"/>
      <c r="O1750" s="235">
        <v>4000000</v>
      </c>
      <c r="P1750" s="234"/>
      <c r="Q1750" s="235">
        <v>4000000</v>
      </c>
    </row>
    <row r="1751" spans="9:17" s="221" customFormat="1" ht="16.2">
      <c r="I1751" s="325"/>
      <c r="J1751" s="263"/>
      <c r="K1751" s="263"/>
      <c r="L1751" s="263"/>
      <c r="M1751" s="264" t="s">
        <v>529</v>
      </c>
      <c r="N1751" s="251">
        <f>SUM(N1705:N1735)</f>
        <v>0</v>
      </c>
      <c r="O1751" s="251">
        <f t="shared" ref="O1751:Q1751" si="139">SUM(O1705:O1735)</f>
        <v>3409592.7165300003</v>
      </c>
      <c r="P1751" s="251">
        <f t="shared" si="139"/>
        <v>2841327.2637750008</v>
      </c>
      <c r="Q1751" s="251">
        <f t="shared" si="139"/>
        <v>4951880.4980259016</v>
      </c>
    </row>
    <row r="1752" spans="9:17" s="221" customFormat="1" ht="16.8" thickBot="1">
      <c r="I1752" s="326"/>
      <c r="J1752" s="368"/>
      <c r="K1752" s="241"/>
      <c r="L1752" s="241"/>
      <c r="M1752" s="279" t="s">
        <v>490</v>
      </c>
      <c r="N1752" s="268">
        <f>SUM(N1738:N1750)</f>
        <v>0</v>
      </c>
      <c r="O1752" s="268">
        <f t="shared" ref="O1752:Q1752" si="140">SUM(O1738:O1750)</f>
        <v>15600000</v>
      </c>
      <c r="P1752" s="268">
        <f t="shared" si="140"/>
        <v>0</v>
      </c>
      <c r="Q1752" s="268">
        <f t="shared" si="140"/>
        <v>15600000</v>
      </c>
    </row>
    <row r="1753" spans="9:17" s="221" customFormat="1" ht="16.8" thickBot="1">
      <c r="I1753" s="270"/>
      <c r="J1753" s="270"/>
      <c r="K1753" s="270"/>
      <c r="L1753" s="270"/>
      <c r="M1753" s="301" t="s">
        <v>46</v>
      </c>
      <c r="N1753" s="271">
        <f>N1751+N1752</f>
        <v>0</v>
      </c>
      <c r="O1753" s="271">
        <f t="shared" ref="O1753:Q1753" si="141">O1751+O1752</f>
        <v>19009592.716529999</v>
      </c>
      <c r="P1753" s="271">
        <f t="shared" si="141"/>
        <v>2841327.2637750008</v>
      </c>
      <c r="Q1753" s="271">
        <f t="shared" si="141"/>
        <v>20551880.498025902</v>
      </c>
    </row>
    <row r="1754" spans="9:17" ht="34.799999999999997">
      <c r="I1754" s="588" t="s">
        <v>809</v>
      </c>
      <c r="J1754" s="589"/>
      <c r="K1754" s="589"/>
      <c r="L1754" s="589"/>
      <c r="M1754" s="589"/>
      <c r="N1754" s="589"/>
      <c r="O1754" s="589"/>
      <c r="P1754" s="589"/>
      <c r="Q1754" s="590"/>
    </row>
    <row r="1755" spans="9:17" ht="24.6">
      <c r="I1755" s="578" t="s">
        <v>0</v>
      </c>
      <c r="J1755" s="579"/>
      <c r="K1755" s="579"/>
      <c r="L1755" s="579"/>
      <c r="M1755" s="579"/>
      <c r="N1755" s="579"/>
      <c r="O1755" s="579"/>
      <c r="P1755" s="579"/>
      <c r="Q1755" s="580"/>
    </row>
    <row r="1756" spans="9:17" ht="25.5" customHeight="1">
      <c r="I1756" s="578" t="s">
        <v>902</v>
      </c>
      <c r="J1756" s="579"/>
      <c r="K1756" s="579"/>
      <c r="L1756" s="579"/>
      <c r="M1756" s="579"/>
      <c r="N1756" s="579"/>
      <c r="O1756" s="579"/>
      <c r="P1756" s="579"/>
      <c r="Q1756" s="580"/>
    </row>
    <row r="1757" spans="9:17" ht="25.2" thickBot="1">
      <c r="I1757" s="581" t="s">
        <v>560</v>
      </c>
      <c r="J1757" s="581"/>
      <c r="K1757" s="581"/>
      <c r="L1757" s="581"/>
      <c r="M1757" s="581"/>
      <c r="N1757" s="581"/>
      <c r="O1757" s="581"/>
      <c r="P1757" s="581"/>
      <c r="Q1757" s="581"/>
    </row>
    <row r="1758" spans="9:17" ht="22.8" thickBot="1">
      <c r="I1758" s="591" t="s">
        <v>755</v>
      </c>
      <c r="J1758" s="592"/>
      <c r="K1758" s="592"/>
      <c r="L1758" s="592"/>
      <c r="M1758" s="592"/>
      <c r="N1758" s="592"/>
      <c r="O1758" s="592"/>
      <c r="P1758" s="592"/>
      <c r="Q1758" s="593"/>
    </row>
    <row r="1759" spans="9:17" s="221" customFormat="1" ht="49.2" thickBot="1">
      <c r="I1759" s="92" t="s">
        <v>690</v>
      </c>
      <c r="J1759" s="92" t="s">
        <v>72</v>
      </c>
      <c r="K1759" s="92" t="s">
        <v>351</v>
      </c>
      <c r="L1759" s="92" t="s">
        <v>3</v>
      </c>
      <c r="M1759" s="231" t="s">
        <v>73</v>
      </c>
      <c r="N1759" s="404" t="s">
        <v>871</v>
      </c>
      <c r="O1759" s="404" t="s">
        <v>870</v>
      </c>
      <c r="P1759" s="404" t="s">
        <v>872</v>
      </c>
      <c r="Q1759" s="404" t="s">
        <v>903</v>
      </c>
    </row>
    <row r="1760" spans="9:17" s="221" customFormat="1" ht="38.25" customHeight="1">
      <c r="I1760" s="329">
        <v>55100200100</v>
      </c>
      <c r="J1760" s="277" t="s">
        <v>15</v>
      </c>
      <c r="K1760" s="238"/>
      <c r="L1760" s="238"/>
      <c r="M1760" s="288" t="s">
        <v>756</v>
      </c>
      <c r="N1760" s="289">
        <f>N1820</f>
        <v>35810555.520000003</v>
      </c>
      <c r="O1760" s="289">
        <f>O1820</f>
        <v>269318605.65213966</v>
      </c>
      <c r="P1760" s="289">
        <f>P1820</f>
        <v>177915338.04344976</v>
      </c>
      <c r="Q1760" s="289">
        <f>Q1820</f>
        <v>390789057.82170391</v>
      </c>
    </row>
    <row r="1761" spans="9:17" s="221" customFormat="1" ht="38.25" customHeight="1" thickBot="1">
      <c r="I1761" s="325"/>
      <c r="J1761" s="263"/>
      <c r="K1761" s="263"/>
      <c r="L1761" s="263"/>
      <c r="M1761" s="290"/>
      <c r="N1761" s="224"/>
      <c r="O1761" s="234"/>
      <c r="P1761" s="234"/>
      <c r="Q1761" s="235"/>
    </row>
    <row r="1762" spans="9:17" s="221" customFormat="1" ht="38.25" customHeight="1" thickBot="1">
      <c r="I1762" s="291"/>
      <c r="J1762" s="291"/>
      <c r="K1762" s="291"/>
      <c r="L1762" s="291"/>
      <c r="M1762" s="292" t="s">
        <v>46</v>
      </c>
      <c r="N1762" s="230">
        <f>SUM(N1760:N1761)</f>
        <v>35810555.520000003</v>
      </c>
      <c r="O1762" s="230">
        <f>SUM(O1760:O1761)</f>
        <v>269318605.65213966</v>
      </c>
      <c r="P1762" s="230">
        <f>SUM(P1760:P1761)</f>
        <v>177915338.04344976</v>
      </c>
      <c r="Q1762" s="230">
        <f>SUM(Q1760:Q1761)</f>
        <v>390789057.82170391</v>
      </c>
    </row>
    <row r="1763" spans="9:17" s="221" customFormat="1" ht="38.25" customHeight="1" thickBot="1">
      <c r="I1763" s="603" t="s">
        <v>467</v>
      </c>
      <c r="J1763" s="604"/>
      <c r="K1763" s="604"/>
      <c r="L1763" s="604"/>
      <c r="M1763" s="604"/>
      <c r="N1763" s="604"/>
      <c r="O1763" s="604"/>
      <c r="P1763" s="604"/>
      <c r="Q1763" s="605"/>
    </row>
    <row r="1764" spans="9:17" s="221" customFormat="1" ht="38.25" customHeight="1">
      <c r="I1764" s="329"/>
      <c r="J1764" s="238"/>
      <c r="K1764" s="238"/>
      <c r="L1764" s="238"/>
      <c r="M1764" s="293" t="s">
        <v>42</v>
      </c>
      <c r="N1764" s="240">
        <f>N1819</f>
        <v>35810555.520000003</v>
      </c>
      <c r="O1764" s="240">
        <f t="shared" ref="O1764:Q1764" si="142">O1819</f>
        <v>55820200</v>
      </c>
      <c r="P1764" s="240">
        <f t="shared" si="142"/>
        <v>0</v>
      </c>
      <c r="Q1764" s="240">
        <f t="shared" si="142"/>
        <v>55820200</v>
      </c>
    </row>
    <row r="1765" spans="9:17" s="221" customFormat="1" ht="38.25" customHeight="1" thickBot="1">
      <c r="I1765" s="326"/>
      <c r="J1765" s="368"/>
      <c r="K1765" s="241"/>
      <c r="L1765" s="241"/>
      <c r="M1765" s="294" t="s">
        <v>490</v>
      </c>
      <c r="N1765" s="243">
        <f>N1818</f>
        <v>0</v>
      </c>
      <c r="O1765" s="243">
        <f t="shared" ref="O1765:Q1765" si="143">O1818</f>
        <v>213498405.65213969</v>
      </c>
      <c r="P1765" s="243">
        <f t="shared" si="143"/>
        <v>177915338.04344976</v>
      </c>
      <c r="Q1765" s="243">
        <f t="shared" si="143"/>
        <v>334968857.82170391</v>
      </c>
    </row>
    <row r="1766" spans="9:17" s="221" customFormat="1" ht="38.25" customHeight="1" thickBot="1">
      <c r="I1766" s="291"/>
      <c r="J1766" s="291"/>
      <c r="K1766" s="291"/>
      <c r="L1766" s="291"/>
      <c r="M1766" s="292" t="s">
        <v>46</v>
      </c>
      <c r="N1766" s="230">
        <f>SUM(N1764:N1765)</f>
        <v>35810555.520000003</v>
      </c>
      <c r="O1766" s="230">
        <f>SUM(O1764:O1765)</f>
        <v>269318605.65213966</v>
      </c>
      <c r="P1766" s="230">
        <f>SUM(P1764:P1765)</f>
        <v>177915338.04344976</v>
      </c>
      <c r="Q1766" s="230">
        <f>SUM(Q1764:Q1765)</f>
        <v>390789057.82170391</v>
      </c>
    </row>
    <row r="1767" spans="9:17" ht="34.799999999999997">
      <c r="I1767" s="588" t="s">
        <v>809</v>
      </c>
      <c r="J1767" s="589"/>
      <c r="K1767" s="589"/>
      <c r="L1767" s="589"/>
      <c r="M1767" s="589"/>
      <c r="N1767" s="589"/>
      <c r="O1767" s="589"/>
      <c r="P1767" s="589"/>
      <c r="Q1767" s="590"/>
    </row>
    <row r="1768" spans="9:17" ht="24.6">
      <c r="I1768" s="578" t="s">
        <v>0</v>
      </c>
      <c r="J1768" s="579"/>
      <c r="K1768" s="579"/>
      <c r="L1768" s="579"/>
      <c r="M1768" s="579"/>
      <c r="N1768" s="579"/>
      <c r="O1768" s="579"/>
      <c r="P1768" s="579"/>
      <c r="Q1768" s="580"/>
    </row>
    <row r="1769" spans="9:17" ht="25.5" customHeight="1">
      <c r="I1769" s="578" t="s">
        <v>902</v>
      </c>
      <c r="J1769" s="579"/>
      <c r="K1769" s="579"/>
      <c r="L1769" s="579"/>
      <c r="M1769" s="579"/>
      <c r="N1769" s="579"/>
      <c r="O1769" s="579"/>
      <c r="P1769" s="579"/>
      <c r="Q1769" s="580"/>
    </row>
    <row r="1770" spans="9:17" ht="25.2" thickBot="1">
      <c r="I1770" s="581" t="s">
        <v>454</v>
      </c>
      <c r="J1770" s="581"/>
      <c r="K1770" s="581"/>
      <c r="L1770" s="581"/>
      <c r="M1770" s="581"/>
      <c r="N1770" s="581"/>
      <c r="O1770" s="581"/>
      <c r="P1770" s="581"/>
      <c r="Q1770" s="581"/>
    </row>
    <row r="1771" spans="9:17" ht="22.8" thickBot="1">
      <c r="I1771" s="600" t="s">
        <v>757</v>
      </c>
      <c r="J1771" s="601"/>
      <c r="K1771" s="601"/>
      <c r="L1771" s="601"/>
      <c r="M1771" s="601"/>
      <c r="N1771" s="601"/>
      <c r="O1771" s="601"/>
      <c r="P1771" s="601"/>
      <c r="Q1771" s="602"/>
    </row>
    <row r="1772" spans="9:17" s="221" customFormat="1" ht="49.2" thickBot="1">
      <c r="I1772" s="92" t="s">
        <v>350</v>
      </c>
      <c r="J1772" s="92" t="s">
        <v>72</v>
      </c>
      <c r="K1772" s="92" t="s">
        <v>351</v>
      </c>
      <c r="L1772" s="92" t="s">
        <v>3</v>
      </c>
      <c r="M1772" s="231" t="s">
        <v>73</v>
      </c>
      <c r="N1772" s="404" t="s">
        <v>871</v>
      </c>
      <c r="O1772" s="404" t="s">
        <v>870</v>
      </c>
      <c r="P1772" s="404" t="s">
        <v>872</v>
      </c>
      <c r="Q1772" s="404" t="s">
        <v>903</v>
      </c>
    </row>
    <row r="1773" spans="9:17" s="221" customFormat="1" ht="16.2">
      <c r="I1773" s="330">
        <v>20000000</v>
      </c>
      <c r="J1773" s="273"/>
      <c r="K1773" s="273"/>
      <c r="L1773" s="273"/>
      <c r="M1773" s="274" t="s">
        <v>39</v>
      </c>
      <c r="N1773" s="275"/>
      <c r="O1773" s="275"/>
      <c r="P1773" s="275"/>
      <c r="Q1773" s="275"/>
    </row>
    <row r="1774" spans="9:17" s="221" customFormat="1" ht="16.2">
      <c r="I1774" s="331">
        <v>21000000</v>
      </c>
      <c r="J1774" s="249"/>
      <c r="K1774" s="249"/>
      <c r="L1774" s="249"/>
      <c r="M1774" s="250" t="s">
        <v>42</v>
      </c>
      <c r="N1774" s="251"/>
      <c r="O1774" s="251"/>
      <c r="P1774" s="251"/>
      <c r="Q1774" s="251"/>
    </row>
    <row r="1775" spans="9:17" s="221" customFormat="1" ht="16.2">
      <c r="I1775" s="331">
        <v>21010000</v>
      </c>
      <c r="J1775" s="249"/>
      <c r="K1775" s="249"/>
      <c r="L1775" s="249"/>
      <c r="M1775" s="250" t="s">
        <v>474</v>
      </c>
      <c r="N1775" s="251"/>
      <c r="O1775" s="251"/>
      <c r="P1775" s="251"/>
      <c r="Q1775" s="251"/>
    </row>
    <row r="1776" spans="9:17" s="221" customFormat="1" ht="15.6">
      <c r="I1776" s="332">
        <v>21010103</v>
      </c>
      <c r="J1776" s="277" t="s">
        <v>15</v>
      </c>
      <c r="K1776" s="254"/>
      <c r="L1776" s="218">
        <v>31923000</v>
      </c>
      <c r="M1776" s="255" t="s">
        <v>511</v>
      </c>
      <c r="N1776" s="234"/>
      <c r="O1776" s="235">
        <v>818422.6050000001</v>
      </c>
      <c r="P1776" s="234">
        <v>682018.83750000002</v>
      </c>
      <c r="Q1776" s="235">
        <v>842975.28315000015</v>
      </c>
    </row>
    <row r="1777" spans="9:17" s="221" customFormat="1" ht="15.6">
      <c r="I1777" s="332">
        <v>21010104</v>
      </c>
      <c r="J1777" s="277" t="s">
        <v>15</v>
      </c>
      <c r="K1777" s="254"/>
      <c r="L1777" s="218">
        <v>31923000</v>
      </c>
      <c r="M1777" s="255" t="s">
        <v>512</v>
      </c>
      <c r="N1777" s="234"/>
      <c r="O1777" s="235">
        <v>1990011.1770000004</v>
      </c>
      <c r="P1777" s="234">
        <v>1658342.6475000002</v>
      </c>
      <c r="Q1777" s="235">
        <v>2049711.5123100004</v>
      </c>
    </row>
    <row r="1778" spans="9:17" s="221" customFormat="1" ht="15.6">
      <c r="I1778" s="332">
        <v>21010105</v>
      </c>
      <c r="J1778" s="277" t="s">
        <v>15</v>
      </c>
      <c r="K1778" s="254"/>
      <c r="L1778" s="218">
        <v>31923000</v>
      </c>
      <c r="M1778" s="255" t="s">
        <v>513</v>
      </c>
      <c r="N1778" s="234"/>
      <c r="O1778" s="235">
        <v>81539868.42539981</v>
      </c>
      <c r="P1778" s="234">
        <v>67949890.354499832</v>
      </c>
      <c r="Q1778" s="235">
        <v>83986064.478161812</v>
      </c>
    </row>
    <row r="1779" spans="9:17" s="221" customFormat="1" ht="15.6">
      <c r="I1779" s="252">
        <v>21010106</v>
      </c>
      <c r="J1779" s="277" t="s">
        <v>15</v>
      </c>
      <c r="K1779" s="254"/>
      <c r="L1779" s="223"/>
      <c r="M1779" s="255" t="s">
        <v>531</v>
      </c>
      <c r="N1779" s="234"/>
      <c r="O1779" s="235"/>
      <c r="P1779" s="234">
        <v>0</v>
      </c>
      <c r="Q1779" s="235">
        <v>0</v>
      </c>
    </row>
    <row r="1780" spans="9:17" s="221" customFormat="1" ht="15.6">
      <c r="I1780" s="276"/>
      <c r="J1780" s="277" t="s">
        <v>15</v>
      </c>
      <c r="K1780" s="254"/>
      <c r="L1780" s="218">
        <v>31923000</v>
      </c>
      <c r="M1780" s="88" t="s">
        <v>580</v>
      </c>
      <c r="N1780" s="234"/>
      <c r="O1780" s="235">
        <v>66150000</v>
      </c>
      <c r="P1780" s="234">
        <v>55125000</v>
      </c>
      <c r="Q1780" s="235">
        <v>163200000</v>
      </c>
    </row>
    <row r="1781" spans="9:17" s="221" customFormat="1" ht="32.4">
      <c r="I1781" s="331">
        <v>21020300</v>
      </c>
      <c r="J1781" s="249"/>
      <c r="K1781" s="249"/>
      <c r="L1781" s="249"/>
      <c r="M1781" s="250" t="s">
        <v>516</v>
      </c>
      <c r="N1781" s="251"/>
      <c r="O1781" s="251"/>
      <c r="P1781" s="251"/>
      <c r="Q1781" s="251"/>
    </row>
    <row r="1782" spans="9:17" s="221" customFormat="1" ht="15.6">
      <c r="I1782" s="332">
        <v>21020301</v>
      </c>
      <c r="J1782" s="277" t="s">
        <v>15</v>
      </c>
      <c r="K1782" s="254"/>
      <c r="L1782" s="218">
        <v>31923000</v>
      </c>
      <c r="M1782" s="88" t="s">
        <v>517</v>
      </c>
      <c r="N1782" s="234"/>
      <c r="O1782" s="235">
        <v>271894.91174999997</v>
      </c>
      <c r="P1782" s="234">
        <v>226579.09312499998</v>
      </c>
      <c r="Q1782" s="235">
        <v>280051.75910249999</v>
      </c>
    </row>
    <row r="1783" spans="9:17" s="221" customFormat="1" ht="15.6">
      <c r="I1783" s="332">
        <v>21020302</v>
      </c>
      <c r="J1783" s="277" t="s">
        <v>15</v>
      </c>
      <c r="K1783" s="254"/>
      <c r="L1783" s="218">
        <v>31923000</v>
      </c>
      <c r="M1783" s="88" t="s">
        <v>518</v>
      </c>
      <c r="N1783" s="234"/>
      <c r="O1783" s="235">
        <v>155368.52100000001</v>
      </c>
      <c r="P1783" s="234">
        <v>129473.7675</v>
      </c>
      <c r="Q1783" s="235">
        <v>160029.57663</v>
      </c>
    </row>
    <row r="1784" spans="9:17" s="221" customFormat="1" ht="15.6">
      <c r="I1784" s="332">
        <v>21020303</v>
      </c>
      <c r="J1784" s="277" t="s">
        <v>15</v>
      </c>
      <c r="K1784" s="254"/>
      <c r="L1784" s="218">
        <v>31923000</v>
      </c>
      <c r="M1784" s="88" t="s">
        <v>519</v>
      </c>
      <c r="N1784" s="234"/>
      <c r="O1784" s="235">
        <v>66562.130250000002</v>
      </c>
      <c r="P1784" s="234">
        <v>55468.441874999997</v>
      </c>
      <c r="Q1784" s="235">
        <v>68558.994157499998</v>
      </c>
    </row>
    <row r="1785" spans="9:17" s="221" customFormat="1" ht="15.6">
      <c r="I1785" s="332">
        <v>21020304</v>
      </c>
      <c r="J1785" s="277" t="s">
        <v>15</v>
      </c>
      <c r="K1785" s="254"/>
      <c r="L1785" s="218">
        <v>31923000</v>
      </c>
      <c r="M1785" s="88" t="s">
        <v>480</v>
      </c>
      <c r="N1785" s="234"/>
      <c r="O1785" s="235">
        <v>9979.2000000000007</v>
      </c>
      <c r="P1785" s="234">
        <v>8316</v>
      </c>
      <c r="Q1785" s="235">
        <v>10278.576000000001</v>
      </c>
    </row>
    <row r="1786" spans="9:17" s="221" customFormat="1" ht="15.6">
      <c r="I1786" s="332">
        <v>21020312</v>
      </c>
      <c r="J1786" s="277" t="s">
        <v>15</v>
      </c>
      <c r="K1786" s="254"/>
      <c r="L1786" s="223"/>
      <c r="M1786" s="88" t="s">
        <v>520</v>
      </c>
      <c r="N1786" s="234"/>
      <c r="O1786" s="235">
        <v>0</v>
      </c>
      <c r="P1786" s="234">
        <v>0</v>
      </c>
      <c r="Q1786" s="235">
        <v>0</v>
      </c>
    </row>
    <row r="1787" spans="9:17" s="221" customFormat="1" ht="15.6">
      <c r="I1787" s="332">
        <v>21020315</v>
      </c>
      <c r="J1787" s="277" t="s">
        <v>15</v>
      </c>
      <c r="K1787" s="254"/>
      <c r="L1787" s="218">
        <v>31923000</v>
      </c>
      <c r="M1787" s="88" t="s">
        <v>521</v>
      </c>
      <c r="N1787" s="234"/>
      <c r="O1787" s="235">
        <v>38842.130250000002</v>
      </c>
      <c r="P1787" s="234">
        <v>32368.441875</v>
      </c>
      <c r="Q1787" s="235">
        <v>40007.394157499999</v>
      </c>
    </row>
    <row r="1788" spans="9:17" s="221" customFormat="1" ht="15.6">
      <c r="I1788" s="252">
        <v>21020314</v>
      </c>
      <c r="J1788" s="277" t="s">
        <v>15</v>
      </c>
      <c r="K1788" s="254"/>
      <c r="L1788" s="223"/>
      <c r="M1788" s="88" t="s">
        <v>601</v>
      </c>
      <c r="N1788" s="234"/>
      <c r="O1788" s="235"/>
      <c r="P1788" s="234">
        <v>0</v>
      </c>
      <c r="Q1788" s="235">
        <v>0</v>
      </c>
    </row>
    <row r="1789" spans="9:17" s="221" customFormat="1" ht="15.6">
      <c r="I1789" s="252">
        <v>21020305</v>
      </c>
      <c r="J1789" s="277" t="s">
        <v>15</v>
      </c>
      <c r="K1789" s="254"/>
      <c r="L1789" s="223"/>
      <c r="M1789" s="88" t="s">
        <v>602</v>
      </c>
      <c r="N1789" s="234"/>
      <c r="O1789" s="235"/>
      <c r="P1789" s="234">
        <v>0</v>
      </c>
      <c r="Q1789" s="235">
        <v>0</v>
      </c>
    </row>
    <row r="1790" spans="9:17" s="221" customFormat="1" ht="15.6">
      <c r="I1790" s="252">
        <v>21020306</v>
      </c>
      <c r="J1790" s="277" t="s">
        <v>15</v>
      </c>
      <c r="K1790" s="254"/>
      <c r="L1790" s="223"/>
      <c r="M1790" s="88" t="s">
        <v>603</v>
      </c>
      <c r="N1790" s="234"/>
      <c r="O1790" s="235"/>
      <c r="P1790" s="234">
        <v>0</v>
      </c>
      <c r="Q1790" s="235">
        <v>0</v>
      </c>
    </row>
    <row r="1791" spans="9:17" s="221" customFormat="1" ht="16.2">
      <c r="I1791" s="331">
        <v>21020400</v>
      </c>
      <c r="J1791" s="249"/>
      <c r="K1791" s="249"/>
      <c r="L1791" s="249"/>
      <c r="M1791" s="250" t="s">
        <v>532</v>
      </c>
      <c r="N1791" s="251"/>
      <c r="O1791" s="251"/>
      <c r="P1791" s="251"/>
      <c r="Q1791" s="251"/>
    </row>
    <row r="1792" spans="9:17" s="221" customFormat="1" ht="15.6">
      <c r="I1792" s="332">
        <v>21020401</v>
      </c>
      <c r="J1792" s="277" t="s">
        <v>15</v>
      </c>
      <c r="K1792" s="254"/>
      <c r="L1792" s="218">
        <v>31923000</v>
      </c>
      <c r="M1792" s="88" t="s">
        <v>517</v>
      </c>
      <c r="N1792" s="234"/>
      <c r="O1792" s="235">
        <v>623738.91194999986</v>
      </c>
      <c r="P1792" s="234">
        <v>519782.42662499985</v>
      </c>
      <c r="Q1792" s="235">
        <v>642451.07930849981</v>
      </c>
    </row>
    <row r="1793" spans="9:17" s="221" customFormat="1" ht="15.6">
      <c r="I1793" s="332">
        <v>21020402</v>
      </c>
      <c r="J1793" s="277" t="s">
        <v>15</v>
      </c>
      <c r="K1793" s="254"/>
      <c r="L1793" s="218">
        <v>31923000</v>
      </c>
      <c r="M1793" s="88" t="s">
        <v>518</v>
      </c>
      <c r="N1793" s="234"/>
      <c r="O1793" s="235">
        <v>356422.23540000001</v>
      </c>
      <c r="P1793" s="234">
        <v>297018.5295</v>
      </c>
      <c r="Q1793" s="235">
        <v>367114.90246200003</v>
      </c>
    </row>
    <row r="1794" spans="9:17" s="221" customFormat="1" ht="15.6">
      <c r="I1794" s="332">
        <v>21020403</v>
      </c>
      <c r="J1794" s="277" t="s">
        <v>15</v>
      </c>
      <c r="K1794" s="254"/>
      <c r="L1794" s="218">
        <v>31923000</v>
      </c>
      <c r="M1794" s="88" t="s">
        <v>519</v>
      </c>
      <c r="N1794" s="234"/>
      <c r="O1794" s="235">
        <v>227705.55884999997</v>
      </c>
      <c r="P1794" s="234">
        <v>189754.63237499996</v>
      </c>
      <c r="Q1794" s="235">
        <v>234536.72561549998</v>
      </c>
    </row>
    <row r="1795" spans="9:17" s="221" customFormat="1" ht="15.6">
      <c r="I1795" s="332">
        <v>21020404</v>
      </c>
      <c r="J1795" s="277" t="s">
        <v>15</v>
      </c>
      <c r="K1795" s="254"/>
      <c r="L1795" s="218">
        <v>31923000</v>
      </c>
      <c r="M1795" s="88" t="s">
        <v>480</v>
      </c>
      <c r="N1795" s="234"/>
      <c r="O1795" s="235">
        <v>43659</v>
      </c>
      <c r="P1795" s="234">
        <v>36382.5</v>
      </c>
      <c r="Q1795" s="235">
        <v>44968.77</v>
      </c>
    </row>
    <row r="1796" spans="9:17" s="221" customFormat="1" ht="15.6">
      <c r="I1796" s="332">
        <v>21020412</v>
      </c>
      <c r="J1796" s="277" t="s">
        <v>15</v>
      </c>
      <c r="K1796" s="254"/>
      <c r="L1796" s="223"/>
      <c r="M1796" s="88" t="s">
        <v>520</v>
      </c>
      <c r="N1796" s="234"/>
      <c r="O1796" s="235">
        <v>0</v>
      </c>
      <c r="P1796" s="234">
        <v>0</v>
      </c>
      <c r="Q1796" s="235">
        <v>0</v>
      </c>
    </row>
    <row r="1797" spans="9:17" s="221" customFormat="1" ht="15.6">
      <c r="I1797" s="332">
        <v>21020415</v>
      </c>
      <c r="J1797" s="277" t="s">
        <v>15</v>
      </c>
      <c r="K1797" s="254"/>
      <c r="L1797" s="218">
        <v>31923000</v>
      </c>
      <c r="M1797" s="88" t="s">
        <v>521</v>
      </c>
      <c r="N1797" s="234"/>
      <c r="O1797" s="235">
        <v>89105.558850000001</v>
      </c>
      <c r="P1797" s="234">
        <v>74254.632375000001</v>
      </c>
      <c r="Q1797" s="235">
        <v>91778.725615500007</v>
      </c>
    </row>
    <row r="1798" spans="9:17" s="221" customFormat="1" ht="16.2">
      <c r="I1798" s="331">
        <v>21020500</v>
      </c>
      <c r="J1798" s="249"/>
      <c r="K1798" s="249"/>
      <c r="L1798" s="249"/>
      <c r="M1798" s="250" t="s">
        <v>533</v>
      </c>
      <c r="N1798" s="251"/>
      <c r="O1798" s="251"/>
      <c r="P1798" s="251"/>
      <c r="Q1798" s="251"/>
    </row>
    <row r="1799" spans="9:17" s="221" customFormat="1" ht="15.6">
      <c r="I1799" s="332">
        <v>21020501</v>
      </c>
      <c r="J1799" s="277" t="s">
        <v>15</v>
      </c>
      <c r="K1799" s="254"/>
      <c r="L1799" s="218">
        <v>31923000</v>
      </c>
      <c r="M1799" s="88" t="s">
        <v>517</v>
      </c>
      <c r="N1799" s="234"/>
      <c r="O1799" s="235">
        <v>13074936.148889963</v>
      </c>
      <c r="P1799" s="234">
        <v>10895780.124074968</v>
      </c>
      <c r="Q1799" s="235">
        <v>13467184.233356662</v>
      </c>
    </row>
    <row r="1800" spans="9:17" s="221" customFormat="1" ht="15.6">
      <c r="I1800" s="333">
        <v>21020502</v>
      </c>
      <c r="J1800" s="277" t="s">
        <v>15</v>
      </c>
      <c r="K1800" s="260"/>
      <c r="L1800" s="218">
        <v>31923000</v>
      </c>
      <c r="M1800" s="88" t="s">
        <v>518</v>
      </c>
      <c r="N1800" s="234"/>
      <c r="O1800" s="235">
        <v>7471392.0850799959</v>
      </c>
      <c r="P1800" s="234">
        <v>6226160.0708999969</v>
      </c>
      <c r="Q1800" s="235">
        <v>7695533.847632396</v>
      </c>
    </row>
    <row r="1801" spans="9:17" s="221" customFormat="1" ht="15.6">
      <c r="I1801" s="333">
        <v>21020503</v>
      </c>
      <c r="J1801" s="277" t="s">
        <v>15</v>
      </c>
      <c r="K1801" s="260"/>
      <c r="L1801" s="218">
        <v>31923000</v>
      </c>
      <c r="M1801" s="88" t="s">
        <v>519</v>
      </c>
      <c r="N1801" s="234"/>
      <c r="O1801" s="235">
        <v>20837183.452469982</v>
      </c>
      <c r="P1801" s="234">
        <v>17364319.543724984</v>
      </c>
      <c r="Q1801" s="235">
        <v>21462298.956044082</v>
      </c>
    </row>
    <row r="1802" spans="9:17" s="221" customFormat="1" ht="15.6">
      <c r="I1802" s="333">
        <v>21020504</v>
      </c>
      <c r="J1802" s="277" t="s">
        <v>15</v>
      </c>
      <c r="K1802" s="260"/>
      <c r="L1802" s="218">
        <v>31923000</v>
      </c>
      <c r="M1802" s="88" t="s">
        <v>480</v>
      </c>
      <c r="N1802" s="234"/>
      <c r="O1802" s="235">
        <v>1577961</v>
      </c>
      <c r="P1802" s="234">
        <v>1314967.5</v>
      </c>
      <c r="Q1802" s="235">
        <v>1625299.83</v>
      </c>
    </row>
    <row r="1803" spans="9:17" s="221" customFormat="1" ht="15.6">
      <c r="I1803" s="333">
        <v>21020512</v>
      </c>
      <c r="J1803" s="277" t="s">
        <v>15</v>
      </c>
      <c r="K1803" s="260"/>
      <c r="L1803" s="223"/>
      <c r="M1803" s="88" t="s">
        <v>520</v>
      </c>
      <c r="N1803" s="234"/>
      <c r="O1803" s="235">
        <v>0</v>
      </c>
      <c r="P1803" s="234">
        <v>0</v>
      </c>
      <c r="Q1803" s="235">
        <v>0</v>
      </c>
    </row>
    <row r="1804" spans="9:17" s="221" customFormat="1" ht="15.6">
      <c r="I1804" s="333">
        <v>21020515</v>
      </c>
      <c r="J1804" s="277" t="s">
        <v>15</v>
      </c>
      <c r="K1804" s="260"/>
      <c r="L1804" s="218">
        <v>31923000</v>
      </c>
      <c r="M1804" s="88" t="s">
        <v>521</v>
      </c>
      <c r="N1804" s="234"/>
      <c r="O1804" s="235">
        <v>18155352.600000001</v>
      </c>
      <c r="P1804" s="234">
        <v>15129460.5</v>
      </c>
      <c r="Q1804" s="235">
        <v>18700013.178000003</v>
      </c>
    </row>
    <row r="1805" spans="9:17" s="221" customFormat="1" ht="16.2">
      <c r="I1805" s="334">
        <v>21020600</v>
      </c>
      <c r="J1805" s="258"/>
      <c r="K1805" s="258"/>
      <c r="L1805" s="258"/>
      <c r="M1805" s="250" t="s">
        <v>488</v>
      </c>
      <c r="N1805" s="251">
        <f>SUM(N1806)</f>
        <v>0</v>
      </c>
      <c r="O1805" s="251">
        <f>SUM(O1806)</f>
        <v>0</v>
      </c>
      <c r="P1805" s="251">
        <v>0</v>
      </c>
      <c r="Q1805" s="251">
        <v>0</v>
      </c>
    </row>
    <row r="1806" spans="9:17" s="221" customFormat="1" ht="31.2">
      <c r="I1806" s="333">
        <v>21020601</v>
      </c>
      <c r="J1806" s="277" t="s">
        <v>15</v>
      </c>
      <c r="K1806" s="260"/>
      <c r="L1806" s="218">
        <v>31923000</v>
      </c>
      <c r="M1806" s="255" t="s">
        <v>758</v>
      </c>
      <c r="N1806" s="234"/>
      <c r="O1806" s="235"/>
      <c r="P1806" s="234">
        <v>0</v>
      </c>
      <c r="Q1806" s="235">
        <v>20000000</v>
      </c>
    </row>
    <row r="1807" spans="9:17" s="221" customFormat="1" ht="16.2">
      <c r="I1807" s="325">
        <v>22020000</v>
      </c>
      <c r="J1807" s="263"/>
      <c r="K1807" s="263"/>
      <c r="L1807" s="263"/>
      <c r="M1807" s="266" t="s">
        <v>490</v>
      </c>
      <c r="N1807" s="251"/>
      <c r="O1807" s="251"/>
      <c r="P1807" s="251"/>
      <c r="Q1807" s="251"/>
    </row>
    <row r="1808" spans="9:17" s="221" customFormat="1" ht="16.2">
      <c r="I1808" s="325">
        <v>22020100</v>
      </c>
      <c r="J1808" s="263"/>
      <c r="K1808" s="263"/>
      <c r="L1808" s="263"/>
      <c r="M1808" s="266" t="s">
        <v>547</v>
      </c>
      <c r="N1808" s="234"/>
      <c r="O1808" s="235"/>
      <c r="P1808" s="234"/>
      <c r="Q1808" s="235"/>
    </row>
    <row r="1809" spans="9:17" s="221" customFormat="1" ht="15.6">
      <c r="I1809" s="295">
        <v>22020101</v>
      </c>
      <c r="J1809" s="277" t="s">
        <v>15</v>
      </c>
      <c r="K1809" s="295"/>
      <c r="L1809" s="295"/>
      <c r="M1809" s="296" t="s">
        <v>548</v>
      </c>
      <c r="N1809" s="234"/>
      <c r="O1809" s="235"/>
      <c r="P1809" s="234"/>
      <c r="Q1809" s="235"/>
    </row>
    <row r="1810" spans="9:17" s="221" customFormat="1" ht="15.6">
      <c r="I1810" s="295">
        <v>22020102</v>
      </c>
      <c r="J1810" s="277" t="s">
        <v>15</v>
      </c>
      <c r="K1810" s="295"/>
      <c r="L1810" s="218">
        <v>31923000</v>
      </c>
      <c r="M1810" s="296" t="s">
        <v>492</v>
      </c>
      <c r="N1810" s="234">
        <v>255000</v>
      </c>
      <c r="O1810" s="235">
        <v>300000</v>
      </c>
      <c r="P1810" s="234"/>
      <c r="Q1810" s="235">
        <v>300000</v>
      </c>
    </row>
    <row r="1811" spans="9:17" s="221" customFormat="1" ht="15.6">
      <c r="I1811" s="295">
        <v>22020103</v>
      </c>
      <c r="J1811" s="277" t="s">
        <v>15</v>
      </c>
      <c r="K1811" s="295"/>
      <c r="L1811" s="295"/>
      <c r="M1811" s="296" t="s">
        <v>549</v>
      </c>
      <c r="N1811" s="234"/>
      <c r="O1811" s="235"/>
      <c r="P1811" s="234"/>
      <c r="Q1811" s="235"/>
    </row>
    <row r="1812" spans="9:17" s="233" customFormat="1" ht="16.2">
      <c r="I1812" s="295">
        <v>22020104</v>
      </c>
      <c r="J1812" s="277" t="s">
        <v>15</v>
      </c>
      <c r="K1812" s="295"/>
      <c r="L1812" s="295"/>
      <c r="M1812" s="296" t="s">
        <v>493</v>
      </c>
      <c r="N1812" s="234"/>
      <c r="O1812" s="235"/>
      <c r="P1812" s="234"/>
      <c r="Q1812" s="235"/>
    </row>
    <row r="1813" spans="9:17" s="221" customFormat="1" ht="32.4">
      <c r="I1813" s="325" t="s">
        <v>759</v>
      </c>
      <c r="J1813" s="263"/>
      <c r="K1813" s="263"/>
      <c r="L1813" s="263"/>
      <c r="M1813" s="266" t="s">
        <v>760</v>
      </c>
      <c r="N1813" s="251"/>
      <c r="O1813" s="265"/>
      <c r="P1813" s="251"/>
      <c r="Q1813" s="265"/>
    </row>
    <row r="1814" spans="9:17" s="221" customFormat="1" ht="15.6">
      <c r="I1814" s="335" t="s">
        <v>701</v>
      </c>
      <c r="J1814" s="277" t="s">
        <v>15</v>
      </c>
      <c r="K1814" s="223"/>
      <c r="L1814" s="223"/>
      <c r="M1814" s="283" t="s">
        <v>598</v>
      </c>
      <c r="N1814" s="234"/>
      <c r="O1814" s="234"/>
      <c r="P1814" s="234"/>
      <c r="Q1814" s="234"/>
    </row>
    <row r="1815" spans="9:17" s="221" customFormat="1" ht="16.2">
      <c r="I1815" s="325">
        <v>22040000</v>
      </c>
      <c r="J1815" s="263"/>
      <c r="K1815" s="263"/>
      <c r="L1815" s="263"/>
      <c r="M1815" s="266" t="s">
        <v>761</v>
      </c>
      <c r="N1815" s="234"/>
      <c r="O1815" s="235"/>
      <c r="P1815" s="234"/>
      <c r="Q1815" s="235"/>
    </row>
    <row r="1816" spans="9:17" s="221" customFormat="1" ht="16.2">
      <c r="I1816" s="325">
        <v>22040100</v>
      </c>
      <c r="J1816" s="263"/>
      <c r="K1816" s="263"/>
      <c r="L1816" s="263"/>
      <c r="M1816" s="266" t="s">
        <v>762</v>
      </c>
      <c r="N1816" s="234"/>
      <c r="O1816" s="235"/>
      <c r="P1816" s="234"/>
      <c r="Q1816" s="235"/>
    </row>
    <row r="1817" spans="9:17" s="221" customFormat="1" ht="31.2">
      <c r="I1817" s="335">
        <v>22040109</v>
      </c>
      <c r="J1817" s="277" t="s">
        <v>15</v>
      </c>
      <c r="K1817" s="223"/>
      <c r="L1817" s="218">
        <v>31923000</v>
      </c>
      <c r="M1817" s="88" t="s">
        <v>763</v>
      </c>
      <c r="N1817" s="234">
        <v>35555555.520000003</v>
      </c>
      <c r="O1817" s="235">
        <v>55520200</v>
      </c>
      <c r="P1817" s="234"/>
      <c r="Q1817" s="235">
        <v>55520200</v>
      </c>
    </row>
    <row r="1818" spans="9:17" s="221" customFormat="1" ht="16.2">
      <c r="I1818" s="325"/>
      <c r="J1818" s="263"/>
      <c r="K1818" s="263"/>
      <c r="L1818" s="263"/>
      <c r="M1818" s="264" t="s">
        <v>42</v>
      </c>
      <c r="N1818" s="251">
        <f>SUM(N1776:N1806)</f>
        <v>0</v>
      </c>
      <c r="O1818" s="251">
        <f t="shared" ref="O1818:Q1818" si="144">SUM(O1776:O1806)</f>
        <v>213498405.65213969</v>
      </c>
      <c r="P1818" s="251">
        <f t="shared" si="144"/>
        <v>177915338.04344976</v>
      </c>
      <c r="Q1818" s="251">
        <f t="shared" si="144"/>
        <v>334968857.82170391</v>
      </c>
    </row>
    <row r="1819" spans="9:17" s="221" customFormat="1" ht="16.8" thickBot="1">
      <c r="I1819" s="369"/>
      <c r="J1819" s="370"/>
      <c r="K1819" s="370"/>
      <c r="L1819" s="370"/>
      <c r="M1819" s="371" t="s">
        <v>490</v>
      </c>
      <c r="N1819" s="268">
        <f>SUM(N1809:N1817)</f>
        <v>35810555.520000003</v>
      </c>
      <c r="O1819" s="268">
        <f t="shared" ref="O1819:Q1819" si="145">SUM(O1809:O1817)</f>
        <v>55820200</v>
      </c>
      <c r="P1819" s="268">
        <f t="shared" si="145"/>
        <v>0</v>
      </c>
      <c r="Q1819" s="268">
        <f t="shared" si="145"/>
        <v>55820200</v>
      </c>
    </row>
    <row r="1820" spans="9:17" s="221" customFormat="1" ht="16.8" thickBot="1">
      <c r="I1820" s="270"/>
      <c r="J1820" s="270"/>
      <c r="K1820" s="270"/>
      <c r="L1820" s="270"/>
      <c r="M1820" s="269" t="s">
        <v>46</v>
      </c>
      <c r="N1820" s="271">
        <f>N1818+N1819</f>
        <v>35810555.520000003</v>
      </c>
      <c r="O1820" s="271">
        <f t="shared" ref="O1820:Q1820" si="146">O1818+O1819</f>
        <v>269318605.65213966</v>
      </c>
      <c r="P1820" s="271">
        <f t="shared" si="146"/>
        <v>177915338.04344976</v>
      </c>
      <c r="Q1820" s="271">
        <f t="shared" si="146"/>
        <v>390789057.82170391</v>
      </c>
    </row>
    <row r="1821" spans="9:17" ht="34.799999999999997">
      <c r="I1821" s="588" t="s">
        <v>809</v>
      </c>
      <c r="J1821" s="589"/>
      <c r="K1821" s="589"/>
      <c r="L1821" s="589"/>
      <c r="M1821" s="589"/>
      <c r="N1821" s="589"/>
      <c r="O1821" s="589"/>
      <c r="P1821" s="589"/>
      <c r="Q1821" s="590"/>
    </row>
    <row r="1822" spans="9:17" ht="24.6">
      <c r="I1822" s="578" t="s">
        <v>0</v>
      </c>
      <c r="J1822" s="579"/>
      <c r="K1822" s="579"/>
      <c r="L1822" s="579"/>
      <c r="M1822" s="579"/>
      <c r="N1822" s="579"/>
      <c r="O1822" s="579"/>
      <c r="P1822" s="579"/>
      <c r="Q1822" s="580"/>
    </row>
    <row r="1823" spans="9:17" ht="25.5" customHeight="1">
      <c r="I1823" s="578" t="s">
        <v>902</v>
      </c>
      <c r="J1823" s="579"/>
      <c r="K1823" s="579"/>
      <c r="L1823" s="579"/>
      <c r="M1823" s="579"/>
      <c r="N1823" s="579"/>
      <c r="O1823" s="579"/>
      <c r="P1823" s="579"/>
      <c r="Q1823" s="580"/>
    </row>
    <row r="1824" spans="9:17" ht="25.2" thickBot="1">
      <c r="I1824" s="581" t="s">
        <v>560</v>
      </c>
      <c r="J1824" s="581"/>
      <c r="K1824" s="581"/>
      <c r="L1824" s="581"/>
      <c r="M1824" s="581"/>
      <c r="N1824" s="581"/>
      <c r="O1824" s="581"/>
      <c r="P1824" s="581"/>
      <c r="Q1824" s="581"/>
    </row>
    <row r="1825" spans="9:17" ht="22.8" thickBot="1">
      <c r="I1825" s="591" t="s">
        <v>764</v>
      </c>
      <c r="J1825" s="592"/>
      <c r="K1825" s="592"/>
      <c r="L1825" s="592"/>
      <c r="M1825" s="592"/>
      <c r="N1825" s="592"/>
      <c r="O1825" s="592"/>
      <c r="P1825" s="592"/>
      <c r="Q1825" s="593"/>
    </row>
    <row r="1826" spans="9:17" s="221" customFormat="1" ht="49.2" thickBot="1">
      <c r="I1826" s="92" t="s">
        <v>690</v>
      </c>
      <c r="J1826" s="92" t="s">
        <v>72</v>
      </c>
      <c r="K1826" s="92" t="s">
        <v>351</v>
      </c>
      <c r="L1826" s="92" t="s">
        <v>3</v>
      </c>
      <c r="M1826" s="231" t="s">
        <v>73</v>
      </c>
      <c r="N1826" s="404" t="s">
        <v>871</v>
      </c>
      <c r="O1826" s="404" t="s">
        <v>870</v>
      </c>
      <c r="P1826" s="404" t="s">
        <v>872</v>
      </c>
      <c r="Q1826" s="404" t="s">
        <v>903</v>
      </c>
    </row>
    <row r="1827" spans="9:17" s="221" customFormat="1" ht="24" customHeight="1">
      <c r="I1827" s="324">
        <v>22000300101</v>
      </c>
      <c r="J1827" s="277" t="s">
        <v>15</v>
      </c>
      <c r="K1827" s="314"/>
      <c r="L1827" s="314"/>
      <c r="M1827" s="219" t="s">
        <v>765</v>
      </c>
      <c r="N1827" s="220">
        <f>N1902</f>
        <v>3000000</v>
      </c>
      <c r="O1827" s="220">
        <f>O1902</f>
        <v>19448916.987999998</v>
      </c>
      <c r="P1827" s="220">
        <f>P1902</f>
        <v>4749097.49</v>
      </c>
      <c r="Q1827" s="220">
        <f>Q1902</f>
        <v>19782784.497640003</v>
      </c>
    </row>
    <row r="1828" spans="9:17" s="221" customFormat="1" ht="24" customHeight="1">
      <c r="I1828" s="325">
        <v>22000300102</v>
      </c>
      <c r="J1828" s="277" t="s">
        <v>15</v>
      </c>
      <c r="K1828" s="263"/>
      <c r="L1828" s="263"/>
      <c r="M1828" s="88" t="s">
        <v>766</v>
      </c>
      <c r="N1828" s="224">
        <f>N1951</f>
        <v>3933333</v>
      </c>
      <c r="O1828" s="224">
        <f>O1951</f>
        <v>10878051.641799999</v>
      </c>
      <c r="P1828" s="224">
        <f>P1951</f>
        <v>2356709.7015</v>
      </c>
      <c r="Q1828" s="224">
        <f>Q1951</f>
        <v>14322893.191054001</v>
      </c>
    </row>
    <row r="1829" spans="9:17" s="221" customFormat="1" ht="24" customHeight="1">
      <c r="I1829" s="325">
        <v>22000300103</v>
      </c>
      <c r="J1829" s="277" t="s">
        <v>15</v>
      </c>
      <c r="K1829" s="263"/>
      <c r="L1829" s="263"/>
      <c r="M1829" s="88" t="s">
        <v>767</v>
      </c>
      <c r="N1829" s="224">
        <f>+N2011</f>
        <v>7719999</v>
      </c>
      <c r="O1829" s="224">
        <f>+O2011</f>
        <v>69232972.671990007</v>
      </c>
      <c r="P1829" s="224">
        <f>+P2011</f>
        <v>1819143.8933250001</v>
      </c>
      <c r="Q1829" s="224">
        <f>+Q2011</f>
        <v>87178461.852149695</v>
      </c>
    </row>
    <row r="1830" spans="9:17" s="221" customFormat="1" ht="24" customHeight="1">
      <c r="I1830" s="325"/>
      <c r="J1830" s="263"/>
      <c r="K1830" s="263"/>
      <c r="L1830" s="263"/>
      <c r="M1830" s="267"/>
      <c r="N1830" s="303"/>
      <c r="O1830" s="251"/>
      <c r="P1830" s="251"/>
      <c r="Q1830" s="265"/>
    </row>
    <row r="1831" spans="9:17" s="221" customFormat="1" ht="24" customHeight="1">
      <c r="I1831" s="325"/>
      <c r="J1831" s="263"/>
      <c r="K1831" s="263"/>
      <c r="L1831" s="263"/>
      <c r="M1831" s="267"/>
      <c r="N1831" s="303"/>
      <c r="O1831" s="251"/>
      <c r="P1831" s="251"/>
      <c r="Q1831" s="265"/>
    </row>
    <row r="1832" spans="9:17" s="221" customFormat="1" ht="24" customHeight="1" thickBot="1">
      <c r="I1832" s="326"/>
      <c r="J1832" s="241"/>
      <c r="K1832" s="241"/>
      <c r="L1832" s="241"/>
      <c r="M1832" s="242"/>
      <c r="N1832" s="243"/>
      <c r="O1832" s="268"/>
      <c r="P1832" s="268"/>
      <c r="Q1832" s="387"/>
    </row>
    <row r="1833" spans="9:17" s="221" customFormat="1" ht="24" customHeight="1" thickBot="1">
      <c r="I1833" s="291"/>
      <c r="J1833" s="291"/>
      <c r="K1833" s="291"/>
      <c r="L1833" s="291"/>
      <c r="M1833" s="229" t="s">
        <v>46</v>
      </c>
      <c r="N1833" s="230">
        <f>SUM(N1827:N1832)</f>
        <v>14653332</v>
      </c>
      <c r="O1833" s="230">
        <f>SUM(O1827:O1832)</f>
        <v>99559941.301789999</v>
      </c>
      <c r="P1833" s="230">
        <f>SUM(P1827:P1832)</f>
        <v>8924951.0848250017</v>
      </c>
      <c r="Q1833" s="230">
        <f>SUM(Q1827:Q1832)</f>
        <v>121284139.5408437</v>
      </c>
    </row>
    <row r="1834" spans="9:17" ht="25.2" thickBot="1">
      <c r="I1834" s="594" t="s">
        <v>467</v>
      </c>
      <c r="J1834" s="595"/>
      <c r="K1834" s="595"/>
      <c r="L1834" s="595"/>
      <c r="M1834" s="595"/>
      <c r="N1834" s="595"/>
      <c r="O1834" s="595"/>
      <c r="P1834" s="595"/>
      <c r="Q1834" s="596"/>
    </row>
    <row r="1835" spans="9:17" s="221" customFormat="1" ht="24.75" customHeight="1">
      <c r="I1835" s="329"/>
      <c r="J1835" s="238"/>
      <c r="K1835" s="238"/>
      <c r="L1835" s="238"/>
      <c r="M1835" s="239" t="s">
        <v>42</v>
      </c>
      <c r="N1835" s="240">
        <f>N1901+N1950+N2010</f>
        <v>14653332</v>
      </c>
      <c r="O1835" s="240">
        <f t="shared" ref="O1835:Q1835" si="147">O1901+O1950+O2010</f>
        <v>88850000</v>
      </c>
      <c r="P1835" s="240">
        <f t="shared" si="147"/>
        <v>0</v>
      </c>
      <c r="Q1835" s="240">
        <f t="shared" si="147"/>
        <v>103850000</v>
      </c>
    </row>
    <row r="1836" spans="9:17" s="221" customFormat="1" ht="24.75" customHeight="1" thickBot="1">
      <c r="I1836" s="394"/>
      <c r="J1836" s="395"/>
      <c r="K1836" s="395"/>
      <c r="L1836" s="395"/>
      <c r="M1836" s="396" t="s">
        <v>490</v>
      </c>
      <c r="N1836" s="397">
        <f>N1900+N1949+N2009</f>
        <v>0</v>
      </c>
      <c r="O1836" s="397">
        <f t="shared" ref="O1836:Q1836" si="148">O1900+O1949+O2009</f>
        <v>10709941.301789999</v>
      </c>
      <c r="P1836" s="397">
        <f t="shared" si="148"/>
        <v>8924951.0848250017</v>
      </c>
      <c r="Q1836" s="397">
        <f t="shared" si="148"/>
        <v>17434139.540843707</v>
      </c>
    </row>
    <row r="1837" spans="9:17" s="221" customFormat="1" ht="24.75" customHeight="1" thickBot="1">
      <c r="I1837" s="398"/>
      <c r="J1837" s="398"/>
      <c r="K1837" s="398"/>
      <c r="L1837" s="398"/>
      <c r="M1837" s="399" t="s">
        <v>46</v>
      </c>
      <c r="N1837" s="400">
        <f>SUM(N1835:N1836)</f>
        <v>14653332</v>
      </c>
      <c r="O1837" s="400">
        <f t="shared" ref="O1837:Q1837" si="149">SUM(O1835:O1836)</f>
        <v>99559941.301789999</v>
      </c>
      <c r="P1837" s="400">
        <f t="shared" si="149"/>
        <v>8924951.0848250017</v>
      </c>
      <c r="Q1837" s="400">
        <f t="shared" si="149"/>
        <v>121284139.54084371</v>
      </c>
    </row>
    <row r="1838" spans="9:17" ht="34.799999999999997">
      <c r="I1838" s="588" t="s">
        <v>809</v>
      </c>
      <c r="J1838" s="589"/>
      <c r="K1838" s="589"/>
      <c r="L1838" s="589"/>
      <c r="M1838" s="589"/>
      <c r="N1838" s="589"/>
      <c r="O1838" s="589"/>
      <c r="P1838" s="589"/>
      <c r="Q1838" s="590"/>
    </row>
    <row r="1839" spans="9:17" ht="24.6">
      <c r="I1839" s="578" t="s">
        <v>0</v>
      </c>
      <c r="J1839" s="579"/>
      <c r="K1839" s="579"/>
      <c r="L1839" s="579"/>
      <c r="M1839" s="579"/>
      <c r="N1839" s="579"/>
      <c r="O1839" s="579"/>
      <c r="P1839" s="579"/>
      <c r="Q1839" s="580"/>
    </row>
    <row r="1840" spans="9:17" ht="25.5" customHeight="1">
      <c r="I1840" s="578" t="s">
        <v>902</v>
      </c>
      <c r="J1840" s="579"/>
      <c r="K1840" s="579"/>
      <c r="L1840" s="579"/>
      <c r="M1840" s="579"/>
      <c r="N1840" s="579"/>
      <c r="O1840" s="579"/>
      <c r="P1840" s="579"/>
      <c r="Q1840" s="580"/>
    </row>
    <row r="1841" spans="9:17" ht="25.2" thickBot="1">
      <c r="I1841" s="581" t="s">
        <v>454</v>
      </c>
      <c r="J1841" s="581"/>
      <c r="K1841" s="581"/>
      <c r="L1841" s="581"/>
      <c r="M1841" s="581"/>
      <c r="N1841" s="581"/>
      <c r="O1841" s="581"/>
      <c r="P1841" s="581"/>
      <c r="Q1841" s="581"/>
    </row>
    <row r="1842" spans="9:17" ht="21" thickBot="1">
      <c r="I1842" s="585" t="s">
        <v>768</v>
      </c>
      <c r="J1842" s="586"/>
      <c r="K1842" s="586"/>
      <c r="L1842" s="586"/>
      <c r="M1842" s="586"/>
      <c r="N1842" s="586"/>
      <c r="O1842" s="586"/>
      <c r="P1842" s="586"/>
      <c r="Q1842" s="587"/>
    </row>
    <row r="1843" spans="9:17" s="221" customFormat="1" ht="49.2" thickBot="1">
      <c r="I1843" s="92" t="s">
        <v>350</v>
      </c>
      <c r="J1843" s="92" t="s">
        <v>72</v>
      </c>
      <c r="K1843" s="92" t="s">
        <v>351</v>
      </c>
      <c r="L1843" s="92" t="s">
        <v>3</v>
      </c>
      <c r="M1843" s="231" t="s">
        <v>73</v>
      </c>
      <c r="N1843" s="404" t="s">
        <v>871</v>
      </c>
      <c r="O1843" s="404" t="s">
        <v>870</v>
      </c>
      <c r="P1843" s="404" t="s">
        <v>872</v>
      </c>
      <c r="Q1843" s="404" t="s">
        <v>903</v>
      </c>
    </row>
    <row r="1844" spans="9:17" s="221" customFormat="1" ht="16.2">
      <c r="I1844" s="330">
        <v>20000000</v>
      </c>
      <c r="J1844" s="273"/>
      <c r="K1844" s="273"/>
      <c r="L1844" s="273"/>
      <c r="M1844" s="274" t="s">
        <v>39</v>
      </c>
      <c r="N1844" s="275"/>
      <c r="O1844" s="275"/>
      <c r="P1844" s="275"/>
      <c r="Q1844" s="275"/>
    </row>
    <row r="1845" spans="9:17" s="221" customFormat="1" ht="16.2">
      <c r="I1845" s="331">
        <v>21000000</v>
      </c>
      <c r="J1845" s="249"/>
      <c r="K1845" s="249"/>
      <c r="L1845" s="249"/>
      <c r="M1845" s="250" t="s">
        <v>42</v>
      </c>
      <c r="N1845" s="251"/>
      <c r="O1845" s="251"/>
      <c r="P1845" s="251"/>
      <c r="Q1845" s="251"/>
    </row>
    <row r="1846" spans="9:17" s="221" customFormat="1" ht="16.2">
      <c r="I1846" s="331">
        <v>21010000</v>
      </c>
      <c r="J1846" s="249"/>
      <c r="K1846" s="249"/>
      <c r="L1846" s="249"/>
      <c r="M1846" s="250" t="s">
        <v>474</v>
      </c>
      <c r="N1846" s="251"/>
      <c r="O1846" s="251"/>
      <c r="P1846" s="251"/>
      <c r="Q1846" s="251"/>
    </row>
    <row r="1847" spans="9:17" s="221" customFormat="1" ht="15.6">
      <c r="I1847" s="332">
        <v>21010103</v>
      </c>
      <c r="J1847" s="277" t="s">
        <v>15</v>
      </c>
      <c r="K1847" s="254"/>
      <c r="L1847" s="218">
        <v>31923000</v>
      </c>
      <c r="M1847" s="255" t="s">
        <v>511</v>
      </c>
      <c r="N1847" s="234"/>
      <c r="O1847" s="235">
        <v>844659.72360000003</v>
      </c>
      <c r="P1847" s="234">
        <v>703883.103</v>
      </c>
      <c r="Q1847" s="235">
        <v>869999.51530800003</v>
      </c>
    </row>
    <row r="1848" spans="9:17" s="221" customFormat="1" ht="15.6">
      <c r="I1848" s="332">
        <v>21010104</v>
      </c>
      <c r="J1848" s="277" t="s">
        <v>15</v>
      </c>
      <c r="K1848" s="254"/>
      <c r="L1848" s="223"/>
      <c r="M1848" s="255" t="s">
        <v>512</v>
      </c>
      <c r="N1848" s="234"/>
      <c r="O1848" s="235">
        <v>433952.99640000006</v>
      </c>
      <c r="P1848" s="234">
        <v>361627.49700000003</v>
      </c>
      <c r="Q1848" s="235">
        <v>446971.58629200008</v>
      </c>
    </row>
    <row r="1849" spans="9:17" s="221" customFormat="1" ht="15.6">
      <c r="I1849" s="332">
        <v>21010105</v>
      </c>
      <c r="J1849" s="277" t="s">
        <v>15</v>
      </c>
      <c r="K1849" s="254"/>
      <c r="L1849" s="223"/>
      <c r="M1849" s="255" t="s">
        <v>513</v>
      </c>
      <c r="N1849" s="234"/>
      <c r="O1849" s="235"/>
      <c r="P1849" s="234">
        <v>0</v>
      </c>
      <c r="Q1849" s="235">
        <v>0</v>
      </c>
    </row>
    <row r="1850" spans="9:17" s="221" customFormat="1" ht="15.6">
      <c r="I1850" s="252">
        <v>21010106</v>
      </c>
      <c r="J1850" s="277" t="s">
        <v>15</v>
      </c>
      <c r="K1850" s="254"/>
      <c r="L1850" s="223"/>
      <c r="M1850" s="255" t="s">
        <v>531</v>
      </c>
      <c r="N1850" s="234"/>
      <c r="O1850" s="235"/>
      <c r="P1850" s="234">
        <v>0</v>
      </c>
      <c r="Q1850" s="235">
        <v>0</v>
      </c>
    </row>
    <row r="1851" spans="9:17" s="221" customFormat="1" ht="15.6">
      <c r="I1851" s="276"/>
      <c r="J1851" s="277" t="s">
        <v>15</v>
      </c>
      <c r="K1851" s="254"/>
      <c r="L1851" s="218">
        <v>31923000</v>
      </c>
      <c r="M1851" s="88" t="s">
        <v>580</v>
      </c>
      <c r="N1851" s="234"/>
      <c r="O1851" s="235">
        <v>3570000</v>
      </c>
      <c r="P1851" s="234">
        <v>2975000</v>
      </c>
      <c r="Q1851" s="235">
        <v>3840000</v>
      </c>
    </row>
    <row r="1852" spans="9:17" s="221" customFormat="1" ht="16.2">
      <c r="I1852" s="331">
        <v>21020000</v>
      </c>
      <c r="J1852" s="249"/>
      <c r="K1852" s="249"/>
      <c r="L1852" s="249"/>
      <c r="M1852" s="250" t="s">
        <v>477</v>
      </c>
      <c r="N1852" s="251"/>
      <c r="O1852" s="251"/>
      <c r="P1852" s="251"/>
      <c r="Q1852" s="251"/>
    </row>
    <row r="1853" spans="9:17" s="221" customFormat="1" ht="32.4">
      <c r="I1853" s="331">
        <v>21020300</v>
      </c>
      <c r="J1853" s="249"/>
      <c r="K1853" s="249"/>
      <c r="L1853" s="249"/>
      <c r="M1853" s="250" t="s">
        <v>516</v>
      </c>
      <c r="N1853" s="251"/>
      <c r="O1853" s="251"/>
      <c r="P1853" s="251"/>
      <c r="Q1853" s="251"/>
    </row>
    <row r="1854" spans="9:17" s="221" customFormat="1" ht="15.6">
      <c r="I1854" s="332">
        <v>21020301</v>
      </c>
      <c r="J1854" s="277" t="s">
        <v>15</v>
      </c>
      <c r="K1854" s="254"/>
      <c r="L1854" s="218">
        <v>31923000</v>
      </c>
      <c r="M1854" s="88" t="s">
        <v>517</v>
      </c>
      <c r="N1854" s="234"/>
      <c r="O1854" s="235">
        <v>281077.90326000005</v>
      </c>
      <c r="P1854" s="234">
        <v>234231.58605000004</v>
      </c>
      <c r="Q1854" s="235">
        <v>289510.24035780004</v>
      </c>
    </row>
    <row r="1855" spans="9:17" s="221" customFormat="1" ht="15.6">
      <c r="I1855" s="332">
        <v>21020302</v>
      </c>
      <c r="J1855" s="277" t="s">
        <v>15</v>
      </c>
      <c r="K1855" s="254"/>
      <c r="L1855" s="218">
        <v>31923000</v>
      </c>
      <c r="M1855" s="88" t="s">
        <v>518</v>
      </c>
      <c r="N1855" s="234"/>
      <c r="O1855" s="235">
        <v>160615.94472</v>
      </c>
      <c r="P1855" s="234">
        <v>133846.62059999999</v>
      </c>
      <c r="Q1855" s="235">
        <v>165434.42306160001</v>
      </c>
    </row>
    <row r="1856" spans="9:17" s="221" customFormat="1" ht="15.6">
      <c r="I1856" s="332">
        <v>21020303</v>
      </c>
      <c r="J1856" s="277" t="s">
        <v>15</v>
      </c>
      <c r="K1856" s="254"/>
      <c r="L1856" s="218">
        <v>31923000</v>
      </c>
      <c r="M1856" s="88" t="s">
        <v>519</v>
      </c>
      <c r="N1856" s="234"/>
      <c r="O1856" s="235">
        <v>67873.986180000007</v>
      </c>
      <c r="P1856" s="234">
        <v>56561.655150000006</v>
      </c>
      <c r="Q1856" s="235">
        <v>69910.205765400009</v>
      </c>
    </row>
    <row r="1857" spans="9:17" s="221" customFormat="1" ht="15.6">
      <c r="I1857" s="332">
        <v>21020304</v>
      </c>
      <c r="J1857" s="277" t="s">
        <v>15</v>
      </c>
      <c r="K1857" s="254"/>
      <c r="L1857" s="218">
        <v>31923000</v>
      </c>
      <c r="M1857" s="88" t="s">
        <v>480</v>
      </c>
      <c r="N1857" s="234"/>
      <c r="O1857" s="235">
        <v>9504</v>
      </c>
      <c r="P1857" s="234">
        <v>7920</v>
      </c>
      <c r="Q1857" s="235">
        <v>9789.1200000000008</v>
      </c>
    </row>
    <row r="1858" spans="9:17" s="221" customFormat="1" ht="15.6">
      <c r="I1858" s="332">
        <v>21020305</v>
      </c>
      <c r="J1858" s="277" t="s">
        <v>15</v>
      </c>
      <c r="K1858" s="254"/>
      <c r="L1858" s="223"/>
      <c r="M1858" s="88" t="s">
        <v>565</v>
      </c>
      <c r="N1858" s="234"/>
      <c r="O1858" s="235">
        <v>0</v>
      </c>
      <c r="P1858" s="234">
        <v>0</v>
      </c>
      <c r="Q1858" s="235">
        <v>0</v>
      </c>
    </row>
    <row r="1859" spans="9:17" s="221" customFormat="1" ht="15.6">
      <c r="I1859" s="332">
        <v>21020306</v>
      </c>
      <c r="J1859" s="277" t="s">
        <v>15</v>
      </c>
      <c r="K1859" s="254"/>
      <c r="L1859" s="223"/>
      <c r="M1859" s="88" t="s">
        <v>481</v>
      </c>
      <c r="N1859" s="234"/>
      <c r="O1859" s="235"/>
      <c r="P1859" s="234">
        <v>0</v>
      </c>
      <c r="Q1859" s="235">
        <v>0</v>
      </c>
    </row>
    <row r="1860" spans="9:17" s="221" customFormat="1" ht="15.6">
      <c r="I1860" s="332">
        <v>21020312</v>
      </c>
      <c r="J1860" s="277" t="s">
        <v>15</v>
      </c>
      <c r="K1860" s="254"/>
      <c r="L1860" s="223"/>
      <c r="M1860" s="88" t="s">
        <v>520</v>
      </c>
      <c r="N1860" s="234"/>
      <c r="O1860" s="235"/>
      <c r="P1860" s="234">
        <v>0</v>
      </c>
      <c r="Q1860" s="235">
        <v>0</v>
      </c>
    </row>
    <row r="1861" spans="9:17" s="221" customFormat="1" ht="15.6">
      <c r="I1861" s="332">
        <v>21020314</v>
      </c>
      <c r="J1861" s="277" t="s">
        <v>15</v>
      </c>
      <c r="K1861" s="254"/>
      <c r="L1861" s="223"/>
      <c r="M1861" s="88" t="s">
        <v>485</v>
      </c>
      <c r="N1861" s="234"/>
      <c r="O1861" s="235"/>
      <c r="P1861" s="234">
        <v>0</v>
      </c>
      <c r="Q1861" s="235">
        <v>0</v>
      </c>
    </row>
    <row r="1862" spans="9:17" s="221" customFormat="1" ht="15.6">
      <c r="I1862" s="332">
        <v>21020315</v>
      </c>
      <c r="J1862" s="277" t="s">
        <v>15</v>
      </c>
      <c r="K1862" s="254"/>
      <c r="L1862" s="218">
        <v>31923000</v>
      </c>
      <c r="M1862" s="88" t="s">
        <v>521</v>
      </c>
      <c r="N1862" s="234"/>
      <c r="O1862" s="235">
        <v>40153.98618</v>
      </c>
      <c r="P1862" s="234">
        <v>33461.655149999999</v>
      </c>
      <c r="Q1862" s="235">
        <v>41358.605765400003</v>
      </c>
    </row>
    <row r="1863" spans="9:17" s="221" customFormat="1" ht="16.2">
      <c r="I1863" s="331">
        <v>21020400</v>
      </c>
      <c r="J1863" s="249"/>
      <c r="K1863" s="249"/>
      <c r="L1863" s="249"/>
      <c r="M1863" s="250" t="s">
        <v>532</v>
      </c>
      <c r="N1863" s="251"/>
      <c r="O1863" s="251"/>
      <c r="P1863" s="251"/>
      <c r="Q1863" s="251"/>
    </row>
    <row r="1864" spans="9:17" s="221" customFormat="1" ht="15.6">
      <c r="I1864" s="332">
        <v>21020401</v>
      </c>
      <c r="J1864" s="277" t="s">
        <v>15</v>
      </c>
      <c r="K1864" s="254"/>
      <c r="L1864" s="223"/>
      <c r="M1864" s="88" t="s">
        <v>517</v>
      </c>
      <c r="N1864" s="234"/>
      <c r="O1864" s="235">
        <v>137330.54874</v>
      </c>
      <c r="P1864" s="234">
        <v>114442.12394999999</v>
      </c>
      <c r="Q1864" s="235">
        <v>141450.46520219999</v>
      </c>
    </row>
    <row r="1865" spans="9:17" s="221" customFormat="1" ht="15.6">
      <c r="I1865" s="332">
        <v>21020402</v>
      </c>
      <c r="J1865" s="277" t="s">
        <v>15</v>
      </c>
      <c r="K1865" s="254"/>
      <c r="L1865" s="223"/>
      <c r="M1865" s="88" t="s">
        <v>518</v>
      </c>
      <c r="N1865" s="234"/>
      <c r="O1865" s="235">
        <v>78474.599280000009</v>
      </c>
      <c r="P1865" s="234">
        <v>65395.499400000008</v>
      </c>
      <c r="Q1865" s="235">
        <v>80828.837258400003</v>
      </c>
    </row>
    <row r="1866" spans="9:17" s="221" customFormat="1" ht="15.6">
      <c r="I1866" s="332">
        <v>21020403</v>
      </c>
      <c r="J1866" s="277" t="s">
        <v>15</v>
      </c>
      <c r="K1866" s="254"/>
      <c r="L1866" s="223"/>
      <c r="M1866" s="88" t="s">
        <v>519</v>
      </c>
      <c r="N1866" s="234"/>
      <c r="O1866" s="235">
        <v>47338.649819999999</v>
      </c>
      <c r="P1866" s="234">
        <v>39448.87485</v>
      </c>
      <c r="Q1866" s="235">
        <v>48758.809314599996</v>
      </c>
    </row>
    <row r="1867" spans="9:17" s="221" customFormat="1" ht="15.6">
      <c r="I1867" s="332">
        <v>21020404</v>
      </c>
      <c r="J1867" s="277" t="s">
        <v>15</v>
      </c>
      <c r="K1867" s="254"/>
      <c r="L1867" s="223"/>
      <c r="M1867" s="88" t="s">
        <v>480</v>
      </c>
      <c r="N1867" s="234"/>
      <c r="O1867" s="235">
        <v>8316</v>
      </c>
      <c r="P1867" s="234">
        <v>6930</v>
      </c>
      <c r="Q1867" s="235">
        <v>8565.48</v>
      </c>
    </row>
    <row r="1868" spans="9:17" s="221" customFormat="1" ht="15.6">
      <c r="I1868" s="332">
        <v>21020412</v>
      </c>
      <c r="J1868" s="277" t="s">
        <v>15</v>
      </c>
      <c r="K1868" s="254"/>
      <c r="L1868" s="223"/>
      <c r="M1868" s="88" t="s">
        <v>520</v>
      </c>
      <c r="N1868" s="234"/>
      <c r="O1868" s="235">
        <v>0</v>
      </c>
      <c r="P1868" s="234">
        <v>0</v>
      </c>
      <c r="Q1868" s="235">
        <v>0</v>
      </c>
    </row>
    <row r="1869" spans="9:17" s="221" customFormat="1" ht="15.6">
      <c r="I1869" s="332">
        <v>21020415</v>
      </c>
      <c r="J1869" s="277" t="s">
        <v>15</v>
      </c>
      <c r="K1869" s="254"/>
      <c r="L1869" s="223"/>
      <c r="M1869" s="88" t="s">
        <v>521</v>
      </c>
      <c r="N1869" s="234"/>
      <c r="O1869" s="235">
        <v>19618.649820000002</v>
      </c>
      <c r="P1869" s="234">
        <v>16348.874850000002</v>
      </c>
      <c r="Q1869" s="235">
        <v>20207.209314600001</v>
      </c>
    </row>
    <row r="1870" spans="9:17" s="221" customFormat="1" ht="16.2">
      <c r="I1870" s="331">
        <v>21020500</v>
      </c>
      <c r="J1870" s="249"/>
      <c r="K1870" s="249"/>
      <c r="L1870" s="249"/>
      <c r="M1870" s="250" t="s">
        <v>533</v>
      </c>
      <c r="N1870" s="251">
        <v>0</v>
      </c>
      <c r="O1870" s="251">
        <v>0</v>
      </c>
      <c r="P1870" s="251">
        <v>0</v>
      </c>
      <c r="Q1870" s="251">
        <v>0</v>
      </c>
    </row>
    <row r="1871" spans="9:17" s="221" customFormat="1" ht="15.6">
      <c r="I1871" s="332">
        <v>21020501</v>
      </c>
      <c r="J1871" s="277" t="s">
        <v>15</v>
      </c>
      <c r="K1871" s="254"/>
      <c r="L1871" s="223"/>
      <c r="M1871" s="88" t="s">
        <v>517</v>
      </c>
      <c r="N1871" s="234"/>
      <c r="O1871" s="235"/>
      <c r="P1871" s="234">
        <v>0</v>
      </c>
      <c r="Q1871" s="235">
        <v>0</v>
      </c>
    </row>
    <row r="1872" spans="9:17" s="221" customFormat="1" ht="15.6">
      <c r="I1872" s="333">
        <v>21020502</v>
      </c>
      <c r="J1872" s="277" t="s">
        <v>15</v>
      </c>
      <c r="K1872" s="260"/>
      <c r="L1872" s="223"/>
      <c r="M1872" s="88" t="s">
        <v>518</v>
      </c>
      <c r="N1872" s="234"/>
      <c r="O1872" s="235"/>
      <c r="P1872" s="234">
        <v>0</v>
      </c>
      <c r="Q1872" s="235">
        <v>0</v>
      </c>
    </row>
    <row r="1873" spans="9:17" s="221" customFormat="1" ht="15.6">
      <c r="I1873" s="333">
        <v>21020503</v>
      </c>
      <c r="J1873" s="277" t="s">
        <v>15</v>
      </c>
      <c r="K1873" s="260"/>
      <c r="L1873" s="223"/>
      <c r="M1873" s="88" t="s">
        <v>519</v>
      </c>
      <c r="N1873" s="234"/>
      <c r="O1873" s="235"/>
      <c r="P1873" s="234">
        <v>0</v>
      </c>
      <c r="Q1873" s="235">
        <v>0</v>
      </c>
    </row>
    <row r="1874" spans="9:17" s="221" customFormat="1" ht="15.6">
      <c r="I1874" s="333">
        <v>21020504</v>
      </c>
      <c r="J1874" s="277" t="s">
        <v>15</v>
      </c>
      <c r="K1874" s="260"/>
      <c r="L1874" s="223"/>
      <c r="M1874" s="88" t="s">
        <v>480</v>
      </c>
      <c r="N1874" s="234"/>
      <c r="O1874" s="235"/>
      <c r="P1874" s="234">
        <v>0</v>
      </c>
      <c r="Q1874" s="235">
        <v>0</v>
      </c>
    </row>
    <row r="1875" spans="9:17" s="221" customFormat="1" ht="15.6">
      <c r="I1875" s="333" t="s">
        <v>704</v>
      </c>
      <c r="J1875" s="277" t="s">
        <v>15</v>
      </c>
      <c r="K1875" s="260"/>
      <c r="L1875" s="223"/>
      <c r="M1875" s="88" t="s">
        <v>520</v>
      </c>
      <c r="N1875" s="234"/>
      <c r="O1875" s="235"/>
      <c r="P1875" s="234">
        <v>0</v>
      </c>
      <c r="Q1875" s="235">
        <v>0</v>
      </c>
    </row>
    <row r="1876" spans="9:17" s="221" customFormat="1" ht="15.6">
      <c r="I1876" s="333">
        <v>21020515</v>
      </c>
      <c r="J1876" s="277" t="s">
        <v>15</v>
      </c>
      <c r="K1876" s="260"/>
      <c r="L1876" s="223"/>
      <c r="M1876" s="88" t="s">
        <v>521</v>
      </c>
      <c r="N1876" s="234"/>
      <c r="O1876" s="235"/>
      <c r="P1876" s="234">
        <v>0</v>
      </c>
      <c r="Q1876" s="235">
        <v>0</v>
      </c>
    </row>
    <row r="1877" spans="9:17" s="221" customFormat="1" ht="16.2">
      <c r="I1877" s="257">
        <v>21020600</v>
      </c>
      <c r="J1877" s="258"/>
      <c r="K1877" s="258"/>
      <c r="L1877" s="258"/>
      <c r="M1877" s="250" t="s">
        <v>488</v>
      </c>
      <c r="N1877" s="251">
        <v>0</v>
      </c>
      <c r="O1877" s="251">
        <v>0</v>
      </c>
      <c r="P1877" s="251">
        <v>0</v>
      </c>
      <c r="Q1877" s="251">
        <v>0</v>
      </c>
    </row>
    <row r="1878" spans="9:17" s="221" customFormat="1" ht="15.6">
      <c r="I1878" s="309">
        <v>21020605</v>
      </c>
      <c r="J1878" s="277" t="s">
        <v>15</v>
      </c>
      <c r="K1878" s="260"/>
      <c r="L1878" s="223"/>
      <c r="M1878" s="255" t="s">
        <v>582</v>
      </c>
      <c r="N1878" s="234"/>
      <c r="O1878" s="235"/>
      <c r="P1878" s="234">
        <v>0</v>
      </c>
      <c r="Q1878" s="235">
        <v>0</v>
      </c>
    </row>
    <row r="1879" spans="9:17" s="221" customFormat="1" ht="16.2">
      <c r="I1879" s="325">
        <v>22020000</v>
      </c>
      <c r="J1879" s="263"/>
      <c r="K1879" s="263"/>
      <c r="L1879" s="263"/>
      <c r="M1879" s="362" t="s">
        <v>490</v>
      </c>
      <c r="N1879" s="251"/>
      <c r="O1879" s="251"/>
      <c r="P1879" s="251"/>
      <c r="Q1879" s="251"/>
    </row>
    <row r="1880" spans="9:17" s="221" customFormat="1" ht="16.2">
      <c r="I1880" s="325">
        <v>22020100</v>
      </c>
      <c r="J1880" s="263"/>
      <c r="K1880" s="263"/>
      <c r="L1880" s="263"/>
      <c r="M1880" s="362" t="s">
        <v>547</v>
      </c>
      <c r="N1880" s="234"/>
      <c r="O1880" s="235"/>
      <c r="P1880" s="234"/>
      <c r="Q1880" s="235"/>
    </row>
    <row r="1881" spans="9:17" s="221" customFormat="1" ht="15.6">
      <c r="I1881" s="295">
        <v>22020101</v>
      </c>
      <c r="J1881" s="277" t="s">
        <v>15</v>
      </c>
      <c r="K1881" s="295"/>
      <c r="L1881" s="295"/>
      <c r="M1881" s="363" t="s">
        <v>548</v>
      </c>
      <c r="N1881" s="234"/>
      <c r="O1881" s="235"/>
      <c r="P1881" s="234"/>
      <c r="Q1881" s="235"/>
    </row>
    <row r="1882" spans="9:17" s="221" customFormat="1" ht="15.6">
      <c r="I1882" s="295">
        <v>22020102</v>
      </c>
      <c r="J1882" s="277" t="s">
        <v>15</v>
      </c>
      <c r="K1882" s="295"/>
      <c r="L1882" s="218">
        <v>31923000</v>
      </c>
      <c r="M1882" s="363" t="s">
        <v>492</v>
      </c>
      <c r="N1882" s="234"/>
      <c r="O1882" s="235">
        <v>50000</v>
      </c>
      <c r="P1882" s="234"/>
      <c r="Q1882" s="235">
        <v>50000</v>
      </c>
    </row>
    <row r="1883" spans="9:17" s="221" customFormat="1" ht="15.6">
      <c r="I1883" s="295">
        <v>22020103</v>
      </c>
      <c r="J1883" s="277" t="s">
        <v>15</v>
      </c>
      <c r="K1883" s="295"/>
      <c r="L1883" s="295"/>
      <c r="M1883" s="363" t="s">
        <v>549</v>
      </c>
      <c r="N1883" s="234"/>
      <c r="O1883" s="235"/>
      <c r="P1883" s="234"/>
      <c r="Q1883" s="235"/>
    </row>
    <row r="1884" spans="9:17" s="221" customFormat="1" ht="15.6">
      <c r="I1884" s="295">
        <v>22020104</v>
      </c>
      <c r="J1884" s="277" t="s">
        <v>15</v>
      </c>
      <c r="K1884" s="295"/>
      <c r="L1884" s="295"/>
      <c r="M1884" s="363" t="s">
        <v>493</v>
      </c>
      <c r="N1884" s="234"/>
      <c r="O1884" s="235"/>
      <c r="P1884" s="234"/>
      <c r="Q1884" s="235"/>
    </row>
    <row r="1885" spans="9:17" s="221" customFormat="1" ht="16.2">
      <c r="I1885" s="94">
        <v>22020300</v>
      </c>
      <c r="J1885" s="263"/>
      <c r="K1885" s="263"/>
      <c r="L1885" s="263"/>
      <c r="M1885" s="264" t="s">
        <v>536</v>
      </c>
      <c r="N1885" s="251"/>
      <c r="O1885" s="265"/>
      <c r="P1885" s="251"/>
      <c r="Q1885" s="265"/>
    </row>
    <row r="1886" spans="9:17" s="221" customFormat="1" ht="15.6">
      <c r="I1886" s="222">
        <v>22020301</v>
      </c>
      <c r="J1886" s="277" t="s">
        <v>15</v>
      </c>
      <c r="K1886" s="223"/>
      <c r="L1886" s="223"/>
      <c r="M1886" s="262" t="s">
        <v>606</v>
      </c>
      <c r="N1886" s="234">
        <v>3000000</v>
      </c>
      <c r="O1886" s="235">
        <v>3500000</v>
      </c>
      <c r="P1886" s="234"/>
      <c r="Q1886" s="235">
        <v>3500000</v>
      </c>
    </row>
    <row r="1887" spans="9:17" s="233" customFormat="1" ht="16.2">
      <c r="I1887" s="222">
        <v>22020305</v>
      </c>
      <c r="J1887" s="277" t="s">
        <v>15</v>
      </c>
      <c r="K1887" s="223"/>
      <c r="L1887" s="218">
        <v>31923000</v>
      </c>
      <c r="M1887" s="278" t="s">
        <v>614</v>
      </c>
      <c r="N1887" s="234"/>
      <c r="O1887" s="235">
        <v>5000000</v>
      </c>
      <c r="P1887" s="234"/>
      <c r="Q1887" s="235">
        <v>5000000</v>
      </c>
    </row>
    <row r="1888" spans="9:17" s="221" customFormat="1" ht="15.6">
      <c r="I1888" s="335">
        <v>22020313</v>
      </c>
      <c r="J1888" s="277" t="s">
        <v>15</v>
      </c>
      <c r="K1888" s="223"/>
      <c r="L1888" s="223"/>
      <c r="M1888" s="364" t="s">
        <v>527</v>
      </c>
      <c r="N1888" s="234"/>
      <c r="O1888" s="235"/>
      <c r="P1888" s="234"/>
      <c r="Q1888" s="235"/>
    </row>
    <row r="1889" spans="9:17" s="221" customFormat="1" ht="16.2">
      <c r="I1889" s="325">
        <v>22020000</v>
      </c>
      <c r="J1889" s="263"/>
      <c r="K1889" s="263"/>
      <c r="L1889" s="263"/>
      <c r="M1889" s="362" t="s">
        <v>490</v>
      </c>
      <c r="N1889" s="234"/>
      <c r="O1889" s="235"/>
      <c r="P1889" s="234"/>
      <c r="Q1889" s="235"/>
    </row>
    <row r="1890" spans="9:17" s="221" customFormat="1" ht="16.2">
      <c r="I1890" s="325" t="s">
        <v>750</v>
      </c>
      <c r="J1890" s="277"/>
      <c r="K1890" s="223"/>
      <c r="L1890" s="223"/>
      <c r="M1890" s="365" t="s">
        <v>751</v>
      </c>
      <c r="N1890" s="234"/>
      <c r="O1890" s="366"/>
      <c r="P1890" s="234"/>
      <c r="Q1890" s="366"/>
    </row>
    <row r="1891" spans="9:17" s="221" customFormat="1" ht="16.2">
      <c r="I1891" s="335" t="s">
        <v>752</v>
      </c>
      <c r="J1891" s="277" t="s">
        <v>15</v>
      </c>
      <c r="K1891" s="263"/>
      <c r="L1891" s="263"/>
      <c r="M1891" s="367" t="s">
        <v>741</v>
      </c>
      <c r="N1891" s="234"/>
      <c r="O1891" s="235"/>
      <c r="P1891" s="234"/>
      <c r="Q1891" s="235"/>
    </row>
    <row r="1892" spans="9:17" s="221" customFormat="1" ht="16.2">
      <c r="I1892" s="335" t="s">
        <v>753</v>
      </c>
      <c r="J1892" s="277" t="s">
        <v>15</v>
      </c>
      <c r="K1892" s="263"/>
      <c r="L1892" s="263"/>
      <c r="M1892" s="367" t="s">
        <v>754</v>
      </c>
      <c r="N1892" s="234"/>
      <c r="O1892" s="235"/>
      <c r="P1892" s="234"/>
      <c r="Q1892" s="235"/>
    </row>
    <row r="1893" spans="9:17" s="221" customFormat="1" ht="16.2">
      <c r="I1893" s="325">
        <v>22020600</v>
      </c>
      <c r="J1893" s="277"/>
      <c r="K1893" s="263"/>
      <c r="L1893" s="263"/>
      <c r="M1893" s="362" t="s">
        <v>499</v>
      </c>
      <c r="N1893" s="234"/>
      <c r="O1893" s="235"/>
      <c r="P1893" s="234"/>
      <c r="Q1893" s="235"/>
    </row>
    <row r="1894" spans="9:17" s="221" customFormat="1" ht="15.6">
      <c r="I1894" s="335">
        <v>22020602</v>
      </c>
      <c r="J1894" s="277" t="s">
        <v>15</v>
      </c>
      <c r="K1894" s="223"/>
      <c r="L1894" s="223"/>
      <c r="M1894" s="364" t="s">
        <v>744</v>
      </c>
      <c r="N1894" s="234"/>
      <c r="O1894" s="235"/>
      <c r="P1894" s="234"/>
      <c r="Q1894" s="235"/>
    </row>
    <row r="1895" spans="9:17" s="391" customFormat="1" ht="15.6">
      <c r="I1895" s="335">
        <v>22020603</v>
      </c>
      <c r="J1895" s="277" t="s">
        <v>15</v>
      </c>
      <c r="K1895" s="223"/>
      <c r="L1895" s="223"/>
      <c r="M1895" s="364" t="s">
        <v>745</v>
      </c>
      <c r="N1895" s="234"/>
      <c r="O1895" s="235"/>
      <c r="P1895" s="234"/>
      <c r="Q1895" s="235"/>
    </row>
    <row r="1896" spans="9:17" s="391" customFormat="1" ht="16.2">
      <c r="I1896" s="325">
        <v>22020700</v>
      </c>
      <c r="J1896" s="263"/>
      <c r="K1896" s="263"/>
      <c r="L1896" s="263"/>
      <c r="M1896" s="378" t="s">
        <v>578</v>
      </c>
      <c r="N1896" s="392"/>
      <c r="O1896" s="393"/>
      <c r="P1896" s="392"/>
      <c r="Q1896" s="393"/>
    </row>
    <row r="1897" spans="9:17" s="221" customFormat="1" ht="15.6">
      <c r="I1897" s="335">
        <v>22020710</v>
      </c>
      <c r="J1897" s="277" t="s">
        <v>15</v>
      </c>
      <c r="K1897" s="223"/>
      <c r="L1897" s="218">
        <v>31923000</v>
      </c>
      <c r="M1897" s="377" t="s">
        <v>795</v>
      </c>
      <c r="N1897" s="392"/>
      <c r="O1897" s="393">
        <v>1200000</v>
      </c>
      <c r="P1897" s="392"/>
      <c r="Q1897" s="393">
        <v>1200000</v>
      </c>
    </row>
    <row r="1898" spans="9:17" s="221" customFormat="1" ht="32.4">
      <c r="I1898" s="94">
        <v>22021000</v>
      </c>
      <c r="J1898" s="263"/>
      <c r="K1898" s="263"/>
      <c r="L1898" s="263"/>
      <c r="M1898" s="266" t="s">
        <v>504</v>
      </c>
      <c r="N1898" s="234"/>
      <c r="O1898" s="235"/>
      <c r="P1898" s="234"/>
      <c r="Q1898" s="235"/>
    </row>
    <row r="1899" spans="9:17" s="221" customFormat="1" ht="15.6">
      <c r="I1899" s="222">
        <v>22021004</v>
      </c>
      <c r="J1899" s="277" t="s">
        <v>15</v>
      </c>
      <c r="K1899" s="223"/>
      <c r="L1899" s="223"/>
      <c r="M1899" s="88" t="s">
        <v>597</v>
      </c>
      <c r="N1899" s="234"/>
      <c r="O1899" s="235">
        <v>4000000</v>
      </c>
      <c r="P1899" s="234"/>
      <c r="Q1899" s="235">
        <v>4000000</v>
      </c>
    </row>
    <row r="1900" spans="9:17" s="221" customFormat="1" ht="16.2">
      <c r="I1900" s="325"/>
      <c r="J1900" s="263"/>
      <c r="K1900" s="263"/>
      <c r="L1900" s="263"/>
      <c r="M1900" s="264" t="s">
        <v>529</v>
      </c>
      <c r="N1900" s="251">
        <f>SUM(N1847:N1878)</f>
        <v>0</v>
      </c>
      <c r="O1900" s="251">
        <f t="shared" ref="O1900:Q1900" si="150">SUM(O1847:O1878)</f>
        <v>5698916.9879999999</v>
      </c>
      <c r="P1900" s="251">
        <f t="shared" si="150"/>
        <v>4749097.49</v>
      </c>
      <c r="Q1900" s="251">
        <f t="shared" si="150"/>
        <v>6032784.4976400025</v>
      </c>
    </row>
    <row r="1901" spans="9:17" s="221" customFormat="1" ht="16.8" thickBot="1">
      <c r="I1901" s="326"/>
      <c r="J1901" s="368"/>
      <c r="K1901" s="241"/>
      <c r="L1901" s="241"/>
      <c r="M1901" s="279" t="s">
        <v>490</v>
      </c>
      <c r="N1901" s="268">
        <f>SUM(N1881:N1899)</f>
        <v>3000000</v>
      </c>
      <c r="O1901" s="268">
        <f t="shared" ref="O1901:Q1901" si="151">SUM(O1881:O1899)</f>
        <v>13750000</v>
      </c>
      <c r="P1901" s="268">
        <f t="shared" si="151"/>
        <v>0</v>
      </c>
      <c r="Q1901" s="268">
        <f t="shared" si="151"/>
        <v>13750000</v>
      </c>
    </row>
    <row r="1902" spans="9:17" s="221" customFormat="1" ht="16.8" thickBot="1">
      <c r="I1902" s="270"/>
      <c r="J1902" s="270"/>
      <c r="K1902" s="270"/>
      <c r="L1902" s="270"/>
      <c r="M1902" s="301" t="s">
        <v>46</v>
      </c>
      <c r="N1902" s="271">
        <f>N1900+N1901</f>
        <v>3000000</v>
      </c>
      <c r="O1902" s="271">
        <f t="shared" ref="O1902:Q1902" si="152">O1900+O1901</f>
        <v>19448916.987999998</v>
      </c>
      <c r="P1902" s="271">
        <f t="shared" si="152"/>
        <v>4749097.49</v>
      </c>
      <c r="Q1902" s="271">
        <f t="shared" si="152"/>
        <v>19782784.497640003</v>
      </c>
    </row>
    <row r="1903" spans="9:17" ht="34.799999999999997">
      <c r="I1903" s="588" t="s">
        <v>809</v>
      </c>
      <c r="J1903" s="589"/>
      <c r="K1903" s="589"/>
      <c r="L1903" s="589"/>
      <c r="M1903" s="589"/>
      <c r="N1903" s="589"/>
      <c r="O1903" s="589"/>
      <c r="P1903" s="589"/>
      <c r="Q1903" s="590"/>
    </row>
    <row r="1904" spans="9:17" ht="24.6">
      <c r="I1904" s="578" t="s">
        <v>0</v>
      </c>
      <c r="J1904" s="579"/>
      <c r="K1904" s="579"/>
      <c r="L1904" s="579"/>
      <c r="M1904" s="579"/>
      <c r="N1904" s="579"/>
      <c r="O1904" s="579"/>
      <c r="P1904" s="579"/>
      <c r="Q1904" s="580"/>
    </row>
    <row r="1905" spans="9:17" ht="25.5" customHeight="1">
      <c r="I1905" s="578" t="s">
        <v>902</v>
      </c>
      <c r="J1905" s="579"/>
      <c r="K1905" s="579"/>
      <c r="L1905" s="579"/>
      <c r="M1905" s="579"/>
      <c r="N1905" s="579"/>
      <c r="O1905" s="579"/>
      <c r="P1905" s="579"/>
      <c r="Q1905" s="580"/>
    </row>
    <row r="1906" spans="9:17" ht="25.2" thickBot="1">
      <c r="I1906" s="581" t="s">
        <v>454</v>
      </c>
      <c r="J1906" s="581"/>
      <c r="K1906" s="581"/>
      <c r="L1906" s="581"/>
      <c r="M1906" s="581"/>
      <c r="N1906" s="581"/>
      <c r="O1906" s="581"/>
      <c r="P1906" s="581"/>
      <c r="Q1906" s="581"/>
    </row>
    <row r="1907" spans="9:17" ht="21" thickBot="1">
      <c r="I1907" s="597" t="s">
        <v>769</v>
      </c>
      <c r="J1907" s="598"/>
      <c r="K1907" s="598"/>
      <c r="L1907" s="598"/>
      <c r="M1907" s="598"/>
      <c r="N1907" s="598"/>
      <c r="O1907" s="598"/>
      <c r="P1907" s="598"/>
      <c r="Q1907" s="599"/>
    </row>
    <row r="1908" spans="9:17" s="221" customFormat="1" ht="49.2" thickBot="1">
      <c r="I1908" s="336" t="s">
        <v>350</v>
      </c>
      <c r="J1908" s="388" t="s">
        <v>72</v>
      </c>
      <c r="K1908" s="389" t="s">
        <v>351</v>
      </c>
      <c r="L1908" s="336" t="s">
        <v>3</v>
      </c>
      <c r="M1908" s="390" t="s">
        <v>73</v>
      </c>
      <c r="N1908" s="404" t="s">
        <v>871</v>
      </c>
      <c r="O1908" s="404" t="s">
        <v>870</v>
      </c>
      <c r="P1908" s="404" t="s">
        <v>872</v>
      </c>
      <c r="Q1908" s="404" t="s">
        <v>903</v>
      </c>
    </row>
    <row r="1909" spans="9:17" s="221" customFormat="1" ht="16.2">
      <c r="I1909" s="330">
        <v>20000000</v>
      </c>
      <c r="J1909" s="273"/>
      <c r="K1909" s="273"/>
      <c r="L1909" s="273"/>
      <c r="M1909" s="274" t="s">
        <v>39</v>
      </c>
      <c r="N1909" s="275"/>
      <c r="O1909" s="275"/>
      <c r="P1909" s="275"/>
      <c r="Q1909" s="275"/>
    </row>
    <row r="1910" spans="9:17" s="221" customFormat="1" ht="16.2">
      <c r="I1910" s="331">
        <v>21000000</v>
      </c>
      <c r="J1910" s="249"/>
      <c r="K1910" s="249"/>
      <c r="L1910" s="249"/>
      <c r="M1910" s="250" t="s">
        <v>42</v>
      </c>
      <c r="N1910" s="251"/>
      <c r="O1910" s="251"/>
      <c r="P1910" s="251"/>
      <c r="Q1910" s="251"/>
    </row>
    <row r="1911" spans="9:17" s="221" customFormat="1" ht="16.2">
      <c r="I1911" s="331">
        <v>21010000</v>
      </c>
      <c r="J1911" s="249"/>
      <c r="K1911" s="249"/>
      <c r="L1911" s="249"/>
      <c r="M1911" s="250" t="s">
        <v>474</v>
      </c>
      <c r="N1911" s="251"/>
      <c r="O1911" s="251"/>
      <c r="P1911" s="251"/>
      <c r="Q1911" s="251"/>
    </row>
    <row r="1912" spans="9:17" s="221" customFormat="1" ht="15.6">
      <c r="I1912" s="332">
        <v>21010103</v>
      </c>
      <c r="J1912" s="277" t="s">
        <v>15</v>
      </c>
      <c r="K1912" s="254"/>
      <c r="L1912" s="218">
        <v>31923000</v>
      </c>
      <c r="M1912" s="255" t="s">
        <v>511</v>
      </c>
      <c r="N1912" s="234"/>
      <c r="O1912" s="235"/>
      <c r="P1912" s="234">
        <v>0</v>
      </c>
      <c r="Q1912" s="235">
        <v>0</v>
      </c>
    </row>
    <row r="1913" spans="9:17" s="221" customFormat="1" ht="15.6">
      <c r="I1913" s="332">
        <v>21010104</v>
      </c>
      <c r="J1913" s="277" t="s">
        <v>15</v>
      </c>
      <c r="K1913" s="254"/>
      <c r="L1913" s="223"/>
      <c r="M1913" s="255" t="s">
        <v>512</v>
      </c>
      <c r="N1913" s="234"/>
      <c r="O1913" s="235">
        <v>1696078.692</v>
      </c>
      <c r="P1913" s="234">
        <v>1413398.9100000001</v>
      </c>
      <c r="Q1913" s="235">
        <v>1746961.0527600001</v>
      </c>
    </row>
    <row r="1914" spans="9:17" s="221" customFormat="1" ht="15.6">
      <c r="I1914" s="332">
        <v>21010105</v>
      </c>
      <c r="J1914" s="277" t="s">
        <v>15</v>
      </c>
      <c r="K1914" s="254"/>
      <c r="L1914" s="223"/>
      <c r="M1914" s="255" t="s">
        <v>513</v>
      </c>
      <c r="N1914" s="234"/>
      <c r="O1914" s="235"/>
      <c r="P1914" s="234">
        <v>0</v>
      </c>
      <c r="Q1914" s="235">
        <v>0</v>
      </c>
    </row>
    <row r="1915" spans="9:17" s="221" customFormat="1" ht="15.6">
      <c r="I1915" s="252">
        <v>21010106</v>
      </c>
      <c r="J1915" s="277" t="s">
        <v>15</v>
      </c>
      <c r="K1915" s="254"/>
      <c r="L1915" s="223"/>
      <c r="M1915" s="255" t="s">
        <v>531</v>
      </c>
      <c r="N1915" s="234"/>
      <c r="O1915" s="235"/>
      <c r="P1915" s="234">
        <v>0</v>
      </c>
      <c r="Q1915" s="235">
        <v>0</v>
      </c>
    </row>
    <row r="1916" spans="9:17" s="221" customFormat="1" ht="15.6">
      <c r="I1916" s="276"/>
      <c r="J1916" s="277" t="s">
        <v>15</v>
      </c>
      <c r="K1916" s="254"/>
      <c r="L1916" s="218">
        <v>31923000</v>
      </c>
      <c r="M1916" s="88" t="s">
        <v>580</v>
      </c>
      <c r="N1916" s="234"/>
      <c r="O1916" s="235"/>
      <c r="P1916" s="234">
        <v>0</v>
      </c>
      <c r="Q1916" s="235">
        <v>3360000</v>
      </c>
    </row>
    <row r="1917" spans="9:17" s="221" customFormat="1" ht="32.4">
      <c r="I1917" s="331">
        <v>21020300</v>
      </c>
      <c r="J1917" s="249"/>
      <c r="K1917" s="249"/>
      <c r="L1917" s="249"/>
      <c r="M1917" s="250" t="s">
        <v>516</v>
      </c>
      <c r="N1917" s="251">
        <f>SUM(N1918:N1926)</f>
        <v>0</v>
      </c>
      <c r="O1917" s="251">
        <f>SUM(O1918:O1926)</f>
        <v>0</v>
      </c>
      <c r="P1917" s="251">
        <v>0</v>
      </c>
      <c r="Q1917" s="251">
        <v>0</v>
      </c>
    </row>
    <row r="1918" spans="9:17" s="221" customFormat="1" ht="15.6">
      <c r="I1918" s="332">
        <v>21020301</v>
      </c>
      <c r="J1918" s="277" t="s">
        <v>15</v>
      </c>
      <c r="K1918" s="254"/>
      <c r="L1918" s="218">
        <v>31923000</v>
      </c>
      <c r="M1918" s="88" t="s">
        <v>517</v>
      </c>
      <c r="N1918" s="234"/>
      <c r="O1918" s="235"/>
      <c r="P1918" s="234">
        <v>0</v>
      </c>
      <c r="Q1918" s="235">
        <v>0</v>
      </c>
    </row>
    <row r="1919" spans="9:17" s="221" customFormat="1" ht="15.6">
      <c r="I1919" s="332">
        <v>21020302</v>
      </c>
      <c r="J1919" s="277" t="s">
        <v>15</v>
      </c>
      <c r="K1919" s="254"/>
      <c r="L1919" s="218">
        <v>31923000</v>
      </c>
      <c r="M1919" s="88" t="s">
        <v>518</v>
      </c>
      <c r="N1919" s="234"/>
      <c r="O1919" s="235"/>
      <c r="P1919" s="234">
        <v>0</v>
      </c>
      <c r="Q1919" s="235">
        <v>0</v>
      </c>
    </row>
    <row r="1920" spans="9:17" s="221" customFormat="1" ht="15.6">
      <c r="I1920" s="332">
        <v>21020303</v>
      </c>
      <c r="J1920" s="277" t="s">
        <v>15</v>
      </c>
      <c r="K1920" s="254"/>
      <c r="L1920" s="218">
        <v>31923000</v>
      </c>
      <c r="M1920" s="88" t="s">
        <v>519</v>
      </c>
      <c r="N1920" s="234"/>
      <c r="O1920" s="235"/>
      <c r="P1920" s="234">
        <v>0</v>
      </c>
      <c r="Q1920" s="235">
        <v>0</v>
      </c>
    </row>
    <row r="1921" spans="9:17" s="221" customFormat="1" ht="15.6">
      <c r="I1921" s="332">
        <v>21020304</v>
      </c>
      <c r="J1921" s="277" t="s">
        <v>15</v>
      </c>
      <c r="K1921" s="254"/>
      <c r="L1921" s="218">
        <v>31923000</v>
      </c>
      <c r="M1921" s="88" t="s">
        <v>480</v>
      </c>
      <c r="N1921" s="234"/>
      <c r="O1921" s="235"/>
      <c r="P1921" s="234">
        <v>0</v>
      </c>
      <c r="Q1921" s="235">
        <v>0</v>
      </c>
    </row>
    <row r="1922" spans="9:17" s="221" customFormat="1" ht="15.6">
      <c r="I1922" s="332">
        <v>21020312</v>
      </c>
      <c r="J1922" s="277" t="s">
        <v>15</v>
      </c>
      <c r="K1922" s="254"/>
      <c r="L1922" s="223"/>
      <c r="M1922" s="88" t="s">
        <v>520</v>
      </c>
      <c r="N1922" s="234"/>
      <c r="O1922" s="235"/>
      <c r="P1922" s="234">
        <v>0</v>
      </c>
      <c r="Q1922" s="235">
        <v>0</v>
      </c>
    </row>
    <row r="1923" spans="9:17" s="221" customFormat="1" ht="15.6">
      <c r="I1923" s="332">
        <v>21020315</v>
      </c>
      <c r="J1923" s="277" t="s">
        <v>15</v>
      </c>
      <c r="K1923" s="254"/>
      <c r="L1923" s="218">
        <v>31923000</v>
      </c>
      <c r="M1923" s="88" t="s">
        <v>521</v>
      </c>
      <c r="N1923" s="234"/>
      <c r="O1923" s="235"/>
      <c r="P1923" s="234">
        <v>0</v>
      </c>
      <c r="Q1923" s="235">
        <v>0</v>
      </c>
    </row>
    <row r="1924" spans="9:17" s="221" customFormat="1" ht="15.6">
      <c r="I1924" s="252">
        <v>21020314</v>
      </c>
      <c r="J1924" s="277" t="s">
        <v>15</v>
      </c>
      <c r="K1924" s="254"/>
      <c r="L1924" s="223"/>
      <c r="M1924" s="88" t="s">
        <v>601</v>
      </c>
      <c r="N1924" s="234"/>
      <c r="O1924" s="235"/>
      <c r="P1924" s="234">
        <v>0</v>
      </c>
      <c r="Q1924" s="235">
        <v>0</v>
      </c>
    </row>
    <row r="1925" spans="9:17" s="221" customFormat="1" ht="15.6">
      <c r="I1925" s="252">
        <v>21020305</v>
      </c>
      <c r="J1925" s="277" t="s">
        <v>15</v>
      </c>
      <c r="K1925" s="254"/>
      <c r="L1925" s="223"/>
      <c r="M1925" s="88" t="s">
        <v>602</v>
      </c>
      <c r="N1925" s="234"/>
      <c r="O1925" s="235"/>
      <c r="P1925" s="234">
        <v>0</v>
      </c>
      <c r="Q1925" s="235">
        <v>0</v>
      </c>
    </row>
    <row r="1926" spans="9:17" s="221" customFormat="1" ht="15.6">
      <c r="I1926" s="252">
        <v>21020306</v>
      </c>
      <c r="J1926" s="277" t="s">
        <v>15</v>
      </c>
      <c r="K1926" s="254"/>
      <c r="L1926" s="223"/>
      <c r="M1926" s="88" t="s">
        <v>603</v>
      </c>
      <c r="N1926" s="234"/>
      <c r="O1926" s="235"/>
      <c r="P1926" s="234">
        <v>0</v>
      </c>
      <c r="Q1926" s="235">
        <v>0</v>
      </c>
    </row>
    <row r="1927" spans="9:17" s="221" customFormat="1" ht="16.2">
      <c r="I1927" s="331">
        <v>21020400</v>
      </c>
      <c r="J1927" s="249"/>
      <c r="K1927" s="249"/>
      <c r="L1927" s="249"/>
      <c r="M1927" s="250" t="s">
        <v>532</v>
      </c>
      <c r="N1927" s="251"/>
      <c r="O1927" s="251"/>
      <c r="P1927" s="251"/>
      <c r="Q1927" s="251"/>
    </row>
    <row r="1928" spans="9:17" s="221" customFormat="1" ht="15.6">
      <c r="I1928" s="332">
        <v>21020401</v>
      </c>
      <c r="J1928" s="277" t="s">
        <v>15</v>
      </c>
      <c r="K1928" s="254"/>
      <c r="L1928" s="223"/>
      <c r="M1928" s="88" t="s">
        <v>517</v>
      </c>
      <c r="N1928" s="234"/>
      <c r="O1928" s="235">
        <v>549968.54220000003</v>
      </c>
      <c r="P1928" s="234">
        <v>458307.11850000004</v>
      </c>
      <c r="Q1928" s="235">
        <v>566467.59846600005</v>
      </c>
    </row>
    <row r="1929" spans="9:17" s="221" customFormat="1" ht="15.6">
      <c r="I1929" s="332">
        <v>21020402</v>
      </c>
      <c r="J1929" s="277" t="s">
        <v>15</v>
      </c>
      <c r="K1929" s="254"/>
      <c r="L1929" s="223"/>
      <c r="M1929" s="88" t="s">
        <v>518</v>
      </c>
      <c r="N1929" s="234"/>
      <c r="O1929" s="235">
        <v>314267.73840000003</v>
      </c>
      <c r="P1929" s="234">
        <v>261889.78200000004</v>
      </c>
      <c r="Q1929" s="235">
        <v>323695.77055200003</v>
      </c>
    </row>
    <row r="1930" spans="9:17" s="221" customFormat="1" ht="15.6">
      <c r="I1930" s="332">
        <v>21020403</v>
      </c>
      <c r="J1930" s="277" t="s">
        <v>15</v>
      </c>
      <c r="K1930" s="254"/>
      <c r="L1930" s="223"/>
      <c r="M1930" s="88" t="s">
        <v>519</v>
      </c>
      <c r="N1930" s="234"/>
      <c r="O1930" s="235">
        <v>161726.93460000001</v>
      </c>
      <c r="P1930" s="234">
        <v>134772.4455</v>
      </c>
      <c r="Q1930" s="235">
        <v>166578.742638</v>
      </c>
    </row>
    <row r="1931" spans="9:17" s="221" customFormat="1" ht="15.6">
      <c r="I1931" s="332">
        <v>21020404</v>
      </c>
      <c r="J1931" s="277" t="s">
        <v>15</v>
      </c>
      <c r="K1931" s="254"/>
      <c r="L1931" s="223"/>
      <c r="M1931" s="88" t="s">
        <v>480</v>
      </c>
      <c r="N1931" s="234"/>
      <c r="O1931" s="235">
        <v>27442.799999999999</v>
      </c>
      <c r="P1931" s="234">
        <v>22869</v>
      </c>
      <c r="Q1931" s="235">
        <v>28266.083999999999</v>
      </c>
    </row>
    <row r="1932" spans="9:17" s="221" customFormat="1" ht="15.6">
      <c r="I1932" s="332">
        <v>21020412</v>
      </c>
      <c r="J1932" s="277" t="s">
        <v>15</v>
      </c>
      <c r="K1932" s="254"/>
      <c r="L1932" s="223"/>
      <c r="M1932" s="88" t="s">
        <v>520</v>
      </c>
      <c r="N1932" s="234"/>
      <c r="O1932" s="235">
        <v>0</v>
      </c>
      <c r="P1932" s="234">
        <v>0</v>
      </c>
      <c r="Q1932" s="235">
        <v>0</v>
      </c>
    </row>
    <row r="1933" spans="9:17" s="221" customFormat="1" ht="15.6">
      <c r="I1933" s="332">
        <v>21020415</v>
      </c>
      <c r="J1933" s="277" t="s">
        <v>15</v>
      </c>
      <c r="K1933" s="254"/>
      <c r="L1933" s="223"/>
      <c r="M1933" s="88" t="s">
        <v>521</v>
      </c>
      <c r="N1933" s="234"/>
      <c r="O1933" s="235">
        <v>78566.934600000008</v>
      </c>
      <c r="P1933" s="234">
        <v>65472.445500000009</v>
      </c>
      <c r="Q1933" s="235">
        <v>80923.942638000008</v>
      </c>
    </row>
    <row r="1934" spans="9:17" s="221" customFormat="1" ht="16.2">
      <c r="I1934" s="331">
        <v>21020500</v>
      </c>
      <c r="J1934" s="249"/>
      <c r="K1934" s="249"/>
      <c r="L1934" s="249"/>
      <c r="M1934" s="250" t="s">
        <v>533</v>
      </c>
      <c r="N1934" s="251">
        <f>SUM(N1935:N1940)</f>
        <v>0</v>
      </c>
      <c r="O1934" s="251">
        <f>SUM(O1935:O1940)</f>
        <v>0</v>
      </c>
      <c r="P1934" s="251">
        <v>0</v>
      </c>
      <c r="Q1934" s="251">
        <v>0</v>
      </c>
    </row>
    <row r="1935" spans="9:17" s="221" customFormat="1" ht="15.6">
      <c r="I1935" s="332">
        <v>21020501</v>
      </c>
      <c r="J1935" s="277" t="s">
        <v>15</v>
      </c>
      <c r="K1935" s="254"/>
      <c r="L1935" s="223"/>
      <c r="M1935" s="88" t="s">
        <v>517</v>
      </c>
      <c r="N1935" s="234"/>
      <c r="O1935" s="235"/>
      <c r="P1935" s="234">
        <v>0</v>
      </c>
      <c r="Q1935" s="235">
        <v>0</v>
      </c>
    </row>
    <row r="1936" spans="9:17" s="221" customFormat="1" ht="15.6">
      <c r="I1936" s="333">
        <v>21020502</v>
      </c>
      <c r="J1936" s="277" t="s">
        <v>15</v>
      </c>
      <c r="K1936" s="260"/>
      <c r="L1936" s="223"/>
      <c r="M1936" s="88" t="s">
        <v>518</v>
      </c>
      <c r="N1936" s="234"/>
      <c r="O1936" s="235"/>
      <c r="P1936" s="234">
        <v>0</v>
      </c>
      <c r="Q1936" s="235">
        <v>0</v>
      </c>
    </row>
    <row r="1937" spans="9:17" s="221" customFormat="1" ht="15.6">
      <c r="I1937" s="333">
        <v>21020503</v>
      </c>
      <c r="J1937" s="277" t="s">
        <v>15</v>
      </c>
      <c r="K1937" s="260"/>
      <c r="L1937" s="223"/>
      <c r="M1937" s="88" t="s">
        <v>519</v>
      </c>
      <c r="N1937" s="234"/>
      <c r="O1937" s="235"/>
      <c r="P1937" s="234">
        <v>0</v>
      </c>
      <c r="Q1937" s="235">
        <v>0</v>
      </c>
    </row>
    <row r="1938" spans="9:17" s="221" customFormat="1" ht="29.25" customHeight="1">
      <c r="I1938" s="333">
        <v>21020504</v>
      </c>
      <c r="J1938" s="277" t="s">
        <v>15</v>
      </c>
      <c r="K1938" s="260"/>
      <c r="L1938" s="223"/>
      <c r="M1938" s="88" t="s">
        <v>480</v>
      </c>
      <c r="N1938" s="234"/>
      <c r="O1938" s="235"/>
      <c r="P1938" s="234">
        <v>0</v>
      </c>
      <c r="Q1938" s="235">
        <v>0</v>
      </c>
    </row>
    <row r="1939" spans="9:17" s="221" customFormat="1" ht="29.25" customHeight="1">
      <c r="I1939" s="333">
        <v>21020512</v>
      </c>
      <c r="J1939" s="277" t="s">
        <v>15</v>
      </c>
      <c r="K1939" s="260"/>
      <c r="L1939" s="223"/>
      <c r="M1939" s="88" t="s">
        <v>520</v>
      </c>
      <c r="N1939" s="234"/>
      <c r="O1939" s="235"/>
      <c r="P1939" s="234">
        <v>0</v>
      </c>
      <c r="Q1939" s="235">
        <v>0</v>
      </c>
    </row>
    <row r="1940" spans="9:17" s="221" customFormat="1" ht="29.25" customHeight="1">
      <c r="I1940" s="333">
        <v>21020515</v>
      </c>
      <c r="J1940" s="277" t="s">
        <v>15</v>
      </c>
      <c r="K1940" s="260"/>
      <c r="L1940" s="223"/>
      <c r="M1940" s="88" t="s">
        <v>521</v>
      </c>
      <c r="N1940" s="234"/>
      <c r="O1940" s="235"/>
      <c r="P1940" s="234">
        <v>0</v>
      </c>
      <c r="Q1940" s="235">
        <v>0</v>
      </c>
    </row>
    <row r="1941" spans="9:17" s="221" customFormat="1" ht="29.25" customHeight="1">
      <c r="I1941" s="257">
        <v>21020600</v>
      </c>
      <c r="J1941" s="258"/>
      <c r="K1941" s="258"/>
      <c r="L1941" s="258"/>
      <c r="M1941" s="250" t="s">
        <v>488</v>
      </c>
      <c r="N1941" s="251"/>
      <c r="O1941" s="251"/>
      <c r="P1941" s="251"/>
      <c r="Q1941" s="251"/>
    </row>
    <row r="1942" spans="9:17" s="221" customFormat="1" ht="29.25" customHeight="1">
      <c r="I1942" s="309">
        <v>21020605</v>
      </c>
      <c r="J1942" s="277" t="s">
        <v>15</v>
      </c>
      <c r="K1942" s="260"/>
      <c r="L1942" s="223"/>
      <c r="M1942" s="255" t="s">
        <v>582</v>
      </c>
      <c r="N1942" s="234"/>
      <c r="O1942" s="235"/>
      <c r="P1942" s="234">
        <v>0</v>
      </c>
      <c r="Q1942" s="235">
        <v>0</v>
      </c>
    </row>
    <row r="1943" spans="9:17" s="221" customFormat="1" ht="29.25" customHeight="1">
      <c r="I1943" s="325">
        <v>22020000</v>
      </c>
      <c r="J1943" s="263"/>
      <c r="K1943" s="263"/>
      <c r="L1943" s="263"/>
      <c r="M1943" s="266" t="s">
        <v>490</v>
      </c>
      <c r="N1943" s="251"/>
      <c r="O1943" s="251"/>
      <c r="P1943" s="251"/>
      <c r="Q1943" s="251"/>
    </row>
    <row r="1944" spans="9:17" s="221" customFormat="1" ht="29.25" customHeight="1">
      <c r="I1944" s="325">
        <v>22020100</v>
      </c>
      <c r="J1944" s="263"/>
      <c r="K1944" s="263"/>
      <c r="L1944" s="263"/>
      <c r="M1944" s="266" t="s">
        <v>547</v>
      </c>
      <c r="N1944" s="234"/>
      <c r="O1944" s="235"/>
      <c r="P1944" s="234"/>
      <c r="Q1944" s="235"/>
    </row>
    <row r="1945" spans="9:17" s="221" customFormat="1" ht="29.25" customHeight="1">
      <c r="I1945" s="335">
        <v>22020102</v>
      </c>
      <c r="J1945" s="277" t="s">
        <v>15</v>
      </c>
      <c r="K1945" s="223"/>
      <c r="L1945" s="218">
        <v>31923000</v>
      </c>
      <c r="M1945" s="262" t="s">
        <v>492</v>
      </c>
      <c r="N1945" s="234"/>
      <c r="O1945" s="235">
        <v>50000</v>
      </c>
      <c r="P1945" s="234"/>
      <c r="Q1945" s="235">
        <v>50000</v>
      </c>
    </row>
    <row r="1946" spans="9:17" s="221" customFormat="1" ht="29.25" customHeight="1">
      <c r="I1946" s="325">
        <v>22021000</v>
      </c>
      <c r="J1946" s="263"/>
      <c r="K1946" s="263"/>
      <c r="L1946" s="263"/>
      <c r="M1946" s="266" t="s">
        <v>504</v>
      </c>
      <c r="N1946" s="234"/>
      <c r="O1946" s="235"/>
      <c r="P1946" s="234"/>
      <c r="Q1946" s="235"/>
    </row>
    <row r="1947" spans="9:17" s="221" customFormat="1" ht="29.25" customHeight="1">
      <c r="I1947" s="335">
        <v>22021014</v>
      </c>
      <c r="J1947" s="277" t="s">
        <v>15</v>
      </c>
      <c r="K1947" s="223"/>
      <c r="L1947" s="218">
        <v>31923000</v>
      </c>
      <c r="M1947" s="88" t="s">
        <v>770</v>
      </c>
      <c r="N1947" s="234">
        <v>3600000</v>
      </c>
      <c r="O1947" s="235">
        <v>6000000</v>
      </c>
      <c r="P1947" s="234"/>
      <c r="Q1947" s="235">
        <v>6000000</v>
      </c>
    </row>
    <row r="1948" spans="9:17" s="221" customFormat="1" ht="29.25" customHeight="1">
      <c r="I1948" s="335">
        <v>22021017</v>
      </c>
      <c r="J1948" s="277" t="s">
        <v>15</v>
      </c>
      <c r="K1948" s="223"/>
      <c r="L1948" s="218">
        <v>31923000</v>
      </c>
      <c r="M1948" s="88" t="s">
        <v>598</v>
      </c>
      <c r="N1948" s="234">
        <v>333333</v>
      </c>
      <c r="O1948" s="235">
        <v>2000000</v>
      </c>
      <c r="P1948" s="234"/>
      <c r="Q1948" s="235">
        <v>2000000</v>
      </c>
    </row>
    <row r="1949" spans="9:17" s="221" customFormat="1" ht="29.25" customHeight="1">
      <c r="I1949" s="325"/>
      <c r="J1949" s="263"/>
      <c r="K1949" s="263"/>
      <c r="L1949" s="263"/>
      <c r="M1949" s="267" t="s">
        <v>42</v>
      </c>
      <c r="N1949" s="251">
        <f>SUM(N1912:N1942)</f>
        <v>0</v>
      </c>
      <c r="O1949" s="251">
        <f t="shared" ref="O1949:Q1949" si="153">SUM(O1912:O1942)</f>
        <v>2828051.6417999994</v>
      </c>
      <c r="P1949" s="251">
        <f t="shared" si="153"/>
        <v>2356709.7015</v>
      </c>
      <c r="Q1949" s="251">
        <f t="shared" si="153"/>
        <v>6272893.1910540015</v>
      </c>
    </row>
    <row r="1950" spans="9:17" s="221" customFormat="1" ht="29.25" customHeight="1" thickBot="1">
      <c r="I1950" s="326"/>
      <c r="J1950" s="241"/>
      <c r="K1950" s="241"/>
      <c r="L1950" s="241"/>
      <c r="M1950" s="242" t="s">
        <v>490</v>
      </c>
      <c r="N1950" s="268">
        <f>SUM(N1945:N1948)</f>
        <v>3933333</v>
      </c>
      <c r="O1950" s="268">
        <f t="shared" ref="O1950:Q1950" si="154">SUM(O1945:O1948)</f>
        <v>8050000</v>
      </c>
      <c r="P1950" s="268">
        <f t="shared" si="154"/>
        <v>0</v>
      </c>
      <c r="Q1950" s="268">
        <f t="shared" si="154"/>
        <v>8050000</v>
      </c>
    </row>
    <row r="1951" spans="9:17" s="221" customFormat="1" ht="29.25" customHeight="1" thickBot="1">
      <c r="I1951" s="270"/>
      <c r="J1951" s="270"/>
      <c r="K1951" s="270"/>
      <c r="L1951" s="270"/>
      <c r="M1951" s="229" t="s">
        <v>46</v>
      </c>
      <c r="N1951" s="271">
        <f>N1949+N1950</f>
        <v>3933333</v>
      </c>
      <c r="O1951" s="271">
        <f t="shared" ref="O1951:Q1951" si="155">O1949+O1950</f>
        <v>10878051.641799999</v>
      </c>
      <c r="P1951" s="271">
        <f t="shared" si="155"/>
        <v>2356709.7015</v>
      </c>
      <c r="Q1951" s="271">
        <f t="shared" si="155"/>
        <v>14322893.191054001</v>
      </c>
    </row>
    <row r="1952" spans="9:17" ht="34.799999999999997">
      <c r="I1952" s="588" t="s">
        <v>809</v>
      </c>
      <c r="J1952" s="589"/>
      <c r="K1952" s="589"/>
      <c r="L1952" s="589"/>
      <c r="M1952" s="589"/>
      <c r="N1952" s="589"/>
      <c r="O1952" s="589"/>
      <c r="P1952" s="589"/>
      <c r="Q1952" s="590"/>
    </row>
    <row r="1953" spans="9:17" ht="24.6">
      <c r="I1953" s="578" t="s">
        <v>0</v>
      </c>
      <c r="J1953" s="579"/>
      <c r="K1953" s="579"/>
      <c r="L1953" s="579"/>
      <c r="M1953" s="579"/>
      <c r="N1953" s="579"/>
      <c r="O1953" s="579"/>
      <c r="P1953" s="579"/>
      <c r="Q1953" s="580"/>
    </row>
    <row r="1954" spans="9:17" ht="25.5" customHeight="1">
      <c r="I1954" s="578" t="s">
        <v>902</v>
      </c>
      <c r="J1954" s="579"/>
      <c r="K1954" s="579"/>
      <c r="L1954" s="579"/>
      <c r="M1954" s="579"/>
      <c r="N1954" s="579"/>
      <c r="O1954" s="579"/>
      <c r="P1954" s="579"/>
      <c r="Q1954" s="580"/>
    </row>
    <row r="1955" spans="9:17" ht="25.2" thickBot="1">
      <c r="I1955" s="581" t="s">
        <v>454</v>
      </c>
      <c r="J1955" s="581"/>
      <c r="K1955" s="581"/>
      <c r="L1955" s="581"/>
      <c r="M1955" s="581"/>
      <c r="N1955" s="581"/>
      <c r="O1955" s="581"/>
      <c r="P1955" s="581"/>
      <c r="Q1955" s="581"/>
    </row>
    <row r="1956" spans="9:17" ht="21" thickBot="1">
      <c r="I1956" s="585" t="s">
        <v>771</v>
      </c>
      <c r="J1956" s="586"/>
      <c r="K1956" s="586"/>
      <c r="L1956" s="586"/>
      <c r="M1956" s="586"/>
      <c r="N1956" s="586"/>
      <c r="O1956" s="586"/>
      <c r="P1956" s="586"/>
      <c r="Q1956" s="587"/>
    </row>
    <row r="1957" spans="9:17" s="221" customFormat="1" ht="49.2" thickBot="1">
      <c r="I1957" s="92" t="s">
        <v>350</v>
      </c>
      <c r="J1957" s="92" t="s">
        <v>72</v>
      </c>
      <c r="K1957" s="92" t="s">
        <v>351</v>
      </c>
      <c r="L1957" s="92" t="s">
        <v>3</v>
      </c>
      <c r="M1957" s="231" t="s">
        <v>73</v>
      </c>
      <c r="N1957" s="404" t="s">
        <v>871</v>
      </c>
      <c r="O1957" s="404" t="s">
        <v>870</v>
      </c>
      <c r="P1957" s="404" t="s">
        <v>872</v>
      </c>
      <c r="Q1957" s="404" t="s">
        <v>903</v>
      </c>
    </row>
    <row r="1958" spans="9:17" s="221" customFormat="1" ht="16.2">
      <c r="I1958" s="330">
        <v>20000000</v>
      </c>
      <c r="J1958" s="273"/>
      <c r="K1958" s="273"/>
      <c r="L1958" s="273"/>
      <c r="M1958" s="274" t="s">
        <v>39</v>
      </c>
      <c r="N1958" s="275"/>
      <c r="O1958" s="275"/>
      <c r="P1958" s="275"/>
      <c r="Q1958" s="275"/>
    </row>
    <row r="1959" spans="9:17" s="221" customFormat="1" ht="16.2">
      <c r="I1959" s="331">
        <v>21000000</v>
      </c>
      <c r="J1959" s="249"/>
      <c r="K1959" s="249"/>
      <c r="L1959" s="249"/>
      <c r="M1959" s="250" t="s">
        <v>42</v>
      </c>
      <c r="N1959" s="251"/>
      <c r="O1959" s="251"/>
      <c r="P1959" s="251"/>
      <c r="Q1959" s="251"/>
    </row>
    <row r="1960" spans="9:17" s="221" customFormat="1" ht="16.2">
      <c r="I1960" s="331">
        <v>21010000</v>
      </c>
      <c r="J1960" s="249"/>
      <c r="K1960" s="249"/>
      <c r="L1960" s="249"/>
      <c r="M1960" s="250" t="s">
        <v>474</v>
      </c>
      <c r="N1960" s="251"/>
      <c r="O1960" s="251"/>
      <c r="P1960" s="251"/>
      <c r="Q1960" s="251"/>
    </row>
    <row r="1961" spans="9:17" s="221" customFormat="1" ht="15.6">
      <c r="I1961" s="332">
        <v>21010103</v>
      </c>
      <c r="J1961" s="277" t="s">
        <v>15</v>
      </c>
      <c r="K1961" s="254"/>
      <c r="L1961" s="218">
        <v>31923000</v>
      </c>
      <c r="M1961" s="255" t="s">
        <v>511</v>
      </c>
      <c r="N1961" s="234"/>
      <c r="O1961" s="235">
        <v>844659.72360000003</v>
      </c>
      <c r="P1961" s="234">
        <v>703883.103</v>
      </c>
      <c r="Q1961" s="235">
        <v>869999.51530800003</v>
      </c>
    </row>
    <row r="1962" spans="9:17" s="221" customFormat="1" ht="15.6">
      <c r="I1962" s="332">
        <v>21010104</v>
      </c>
      <c r="J1962" s="277" t="s">
        <v>15</v>
      </c>
      <c r="K1962" s="254"/>
      <c r="L1962" s="218">
        <v>31923000</v>
      </c>
      <c r="M1962" s="255" t="s">
        <v>512</v>
      </c>
      <c r="N1962" s="234"/>
      <c r="O1962" s="235">
        <v>466714.01699999999</v>
      </c>
      <c r="P1962" s="234">
        <v>388928.34749999997</v>
      </c>
      <c r="Q1962" s="235">
        <v>480715.43751000002</v>
      </c>
    </row>
    <row r="1963" spans="9:17" s="221" customFormat="1" ht="15.6">
      <c r="I1963" s="332">
        <v>21010105</v>
      </c>
      <c r="J1963" s="277" t="s">
        <v>15</v>
      </c>
      <c r="K1963" s="254"/>
      <c r="L1963" s="223"/>
      <c r="M1963" s="255" t="s">
        <v>513</v>
      </c>
      <c r="N1963" s="234"/>
      <c r="O1963" s="235"/>
      <c r="P1963" s="234">
        <v>0</v>
      </c>
      <c r="Q1963" s="235">
        <v>0</v>
      </c>
    </row>
    <row r="1964" spans="9:17" s="221" customFormat="1" ht="15.6">
      <c r="I1964" s="252">
        <v>21010106</v>
      </c>
      <c r="J1964" s="277" t="s">
        <v>15</v>
      </c>
      <c r="K1964" s="254"/>
      <c r="L1964" s="223"/>
      <c r="M1964" s="255" t="s">
        <v>531</v>
      </c>
      <c r="N1964" s="234"/>
      <c r="O1964" s="235"/>
      <c r="P1964" s="234">
        <v>0</v>
      </c>
      <c r="Q1964" s="235">
        <v>0</v>
      </c>
    </row>
    <row r="1965" spans="9:17" s="221" customFormat="1" ht="15.6">
      <c r="I1965" s="276"/>
      <c r="J1965" s="277" t="s">
        <v>15</v>
      </c>
      <c r="K1965" s="254"/>
      <c r="L1965" s="218">
        <v>31923000</v>
      </c>
      <c r="M1965" s="88" t="s">
        <v>580</v>
      </c>
      <c r="N1965" s="234"/>
      <c r="O1965" s="235"/>
      <c r="P1965" s="234">
        <v>0</v>
      </c>
      <c r="Q1965" s="235">
        <v>2880000</v>
      </c>
    </row>
    <row r="1966" spans="9:17" s="221" customFormat="1" ht="32.4">
      <c r="I1966" s="331">
        <v>21020300</v>
      </c>
      <c r="J1966" s="249"/>
      <c r="K1966" s="249"/>
      <c r="L1966" s="249"/>
      <c r="M1966" s="250" t="s">
        <v>516</v>
      </c>
      <c r="N1966" s="251"/>
      <c r="O1966" s="251"/>
      <c r="P1966" s="251"/>
      <c r="Q1966" s="251"/>
    </row>
    <row r="1967" spans="9:17" s="221" customFormat="1" ht="15.6">
      <c r="I1967" s="332">
        <v>21020301</v>
      </c>
      <c r="J1967" s="277" t="s">
        <v>15</v>
      </c>
      <c r="K1967" s="254"/>
      <c r="L1967" s="218">
        <v>31923000</v>
      </c>
      <c r="M1967" s="88" t="s">
        <v>517</v>
      </c>
      <c r="N1967" s="234"/>
      <c r="O1967" s="235">
        <v>281077.90326000005</v>
      </c>
      <c r="P1967" s="234">
        <v>234231.58605000004</v>
      </c>
      <c r="Q1967" s="235">
        <v>289510.24035780004</v>
      </c>
    </row>
    <row r="1968" spans="9:17" s="221" customFormat="1" ht="15.6">
      <c r="I1968" s="332">
        <v>21020302</v>
      </c>
      <c r="J1968" s="277" t="s">
        <v>15</v>
      </c>
      <c r="K1968" s="254"/>
      <c r="L1968" s="218">
        <v>31923000</v>
      </c>
      <c r="M1968" s="88" t="s">
        <v>518</v>
      </c>
      <c r="N1968" s="234"/>
      <c r="O1968" s="235">
        <v>160615.94472</v>
      </c>
      <c r="P1968" s="234">
        <v>133846.62059999999</v>
      </c>
      <c r="Q1968" s="235">
        <v>165434.42306160001</v>
      </c>
    </row>
    <row r="1969" spans="9:17" s="221" customFormat="1" ht="15.6">
      <c r="I1969" s="332">
        <v>21020303</v>
      </c>
      <c r="J1969" s="277" t="s">
        <v>15</v>
      </c>
      <c r="K1969" s="254"/>
      <c r="L1969" s="218">
        <v>31923000</v>
      </c>
      <c r="M1969" s="88" t="s">
        <v>519</v>
      </c>
      <c r="N1969" s="234"/>
      <c r="O1969" s="235">
        <v>67873.986180000007</v>
      </c>
      <c r="P1969" s="234">
        <v>56561.655150000006</v>
      </c>
      <c r="Q1969" s="235">
        <v>69910.205765400009</v>
      </c>
    </row>
    <row r="1970" spans="9:17" s="221" customFormat="1" ht="15.6">
      <c r="I1970" s="332">
        <v>21020304</v>
      </c>
      <c r="J1970" s="277" t="s">
        <v>15</v>
      </c>
      <c r="K1970" s="254"/>
      <c r="L1970" s="218">
        <v>31923000</v>
      </c>
      <c r="M1970" s="88" t="s">
        <v>480</v>
      </c>
      <c r="N1970" s="234"/>
      <c r="O1970" s="235">
        <v>9504</v>
      </c>
      <c r="P1970" s="234">
        <v>7920</v>
      </c>
      <c r="Q1970" s="235">
        <v>9789.1200000000008</v>
      </c>
    </row>
    <row r="1971" spans="9:17" s="221" customFormat="1" ht="15.6">
      <c r="I1971" s="332">
        <v>21020312</v>
      </c>
      <c r="J1971" s="277" t="s">
        <v>15</v>
      </c>
      <c r="K1971" s="254"/>
      <c r="L1971" s="223"/>
      <c r="M1971" s="88" t="s">
        <v>520</v>
      </c>
      <c r="N1971" s="234"/>
      <c r="O1971" s="235">
        <v>0</v>
      </c>
      <c r="P1971" s="234">
        <v>0</v>
      </c>
      <c r="Q1971" s="235">
        <v>0</v>
      </c>
    </row>
    <row r="1972" spans="9:17" s="221" customFormat="1" ht="15.6">
      <c r="I1972" s="332">
        <v>21020315</v>
      </c>
      <c r="J1972" s="277" t="s">
        <v>15</v>
      </c>
      <c r="K1972" s="254"/>
      <c r="L1972" s="218">
        <v>31923000</v>
      </c>
      <c r="M1972" s="88" t="s">
        <v>521</v>
      </c>
      <c r="N1972" s="234"/>
      <c r="O1972" s="235">
        <v>40153.98618</v>
      </c>
      <c r="P1972" s="234">
        <v>33461.655149999999</v>
      </c>
      <c r="Q1972" s="235">
        <v>41358.605765400003</v>
      </c>
    </row>
    <row r="1973" spans="9:17" s="221" customFormat="1" ht="15.6">
      <c r="I1973" s="252">
        <v>21020314</v>
      </c>
      <c r="J1973" s="277" t="s">
        <v>15</v>
      </c>
      <c r="K1973" s="254"/>
      <c r="L1973" s="218">
        <v>31923000</v>
      </c>
      <c r="M1973" s="88" t="s">
        <v>601</v>
      </c>
      <c r="N1973" s="234"/>
      <c r="O1973" s="235"/>
      <c r="P1973" s="234">
        <v>0</v>
      </c>
      <c r="Q1973" s="235">
        <v>0</v>
      </c>
    </row>
    <row r="1974" spans="9:17" s="221" customFormat="1" ht="15.6">
      <c r="I1974" s="252">
        <v>21020305</v>
      </c>
      <c r="J1974" s="277" t="s">
        <v>15</v>
      </c>
      <c r="K1974" s="254"/>
      <c r="L1974" s="218">
        <v>31923000</v>
      </c>
      <c r="M1974" s="88" t="s">
        <v>602</v>
      </c>
      <c r="N1974" s="234"/>
      <c r="O1974" s="235"/>
      <c r="P1974" s="234">
        <v>0</v>
      </c>
      <c r="Q1974" s="235">
        <v>0</v>
      </c>
    </row>
    <row r="1975" spans="9:17" s="221" customFormat="1" ht="15.6">
      <c r="I1975" s="252">
        <v>21020306</v>
      </c>
      <c r="J1975" s="277" t="s">
        <v>15</v>
      </c>
      <c r="K1975" s="254"/>
      <c r="L1975" s="218">
        <v>31923000</v>
      </c>
      <c r="M1975" s="88" t="s">
        <v>603</v>
      </c>
      <c r="N1975" s="234"/>
      <c r="O1975" s="235"/>
      <c r="P1975" s="234">
        <v>0</v>
      </c>
      <c r="Q1975" s="235">
        <v>0</v>
      </c>
    </row>
    <row r="1976" spans="9:17" s="221" customFormat="1" ht="16.2">
      <c r="I1976" s="331">
        <v>21020400</v>
      </c>
      <c r="J1976" s="249"/>
      <c r="K1976" s="249"/>
      <c r="L1976" s="249"/>
      <c r="M1976" s="250" t="s">
        <v>532</v>
      </c>
      <c r="N1976" s="251"/>
      <c r="O1976" s="251"/>
      <c r="P1976" s="251"/>
      <c r="Q1976" s="251"/>
    </row>
    <row r="1977" spans="9:17" s="221" customFormat="1" ht="15.6">
      <c r="I1977" s="332">
        <v>21020401</v>
      </c>
      <c r="J1977" s="277" t="s">
        <v>15</v>
      </c>
      <c r="K1977" s="254"/>
      <c r="L1977" s="218">
        <v>31923000</v>
      </c>
      <c r="M1977" s="88" t="s">
        <v>517</v>
      </c>
      <c r="N1977" s="234"/>
      <c r="O1977" s="235">
        <v>148796.90595000001</v>
      </c>
      <c r="P1977" s="234">
        <v>123997.42162500002</v>
      </c>
      <c r="Q1977" s="235">
        <v>153260.81312850001</v>
      </c>
    </row>
    <row r="1978" spans="9:17" s="221" customFormat="1" ht="15.6">
      <c r="I1978" s="332">
        <v>21020402</v>
      </c>
      <c r="J1978" s="277" t="s">
        <v>15</v>
      </c>
      <c r="K1978" s="254"/>
      <c r="L1978" s="218">
        <v>31923000</v>
      </c>
      <c r="M1978" s="88" t="s">
        <v>518</v>
      </c>
      <c r="N1978" s="234"/>
      <c r="O1978" s="235">
        <v>85026.803400000004</v>
      </c>
      <c r="P1978" s="234">
        <v>70855.669500000004</v>
      </c>
      <c r="Q1978" s="235">
        <v>87577.607501999999</v>
      </c>
    </row>
    <row r="1979" spans="9:17" s="221" customFormat="1" ht="15.6">
      <c r="I1979" s="332">
        <v>21020403</v>
      </c>
      <c r="J1979" s="277" t="s">
        <v>15</v>
      </c>
      <c r="K1979" s="254"/>
      <c r="L1979" s="218">
        <v>31923000</v>
      </c>
      <c r="M1979" s="88" t="s">
        <v>519</v>
      </c>
      <c r="N1979" s="234"/>
      <c r="O1979" s="235">
        <v>48976.700850000001</v>
      </c>
      <c r="P1979" s="234">
        <v>40813.917374999997</v>
      </c>
      <c r="Q1979" s="235">
        <v>50446.001875499998</v>
      </c>
    </row>
    <row r="1980" spans="9:17" s="221" customFormat="1" ht="15.6">
      <c r="I1980" s="332">
        <v>21020404</v>
      </c>
      <c r="J1980" s="277" t="s">
        <v>15</v>
      </c>
      <c r="K1980" s="254"/>
      <c r="L1980" s="218">
        <v>31923000</v>
      </c>
      <c r="M1980" s="88" t="s">
        <v>480</v>
      </c>
      <c r="N1980" s="234"/>
      <c r="O1980" s="235">
        <v>8316</v>
      </c>
      <c r="P1980" s="234">
        <v>6930</v>
      </c>
      <c r="Q1980" s="235">
        <v>8565.48</v>
      </c>
    </row>
    <row r="1981" spans="9:17" s="221" customFormat="1" ht="15.6">
      <c r="I1981" s="332">
        <v>21020412</v>
      </c>
      <c r="J1981" s="277" t="s">
        <v>15</v>
      </c>
      <c r="K1981" s="254"/>
      <c r="L1981" s="223"/>
      <c r="M1981" s="88" t="s">
        <v>520</v>
      </c>
      <c r="N1981" s="234"/>
      <c r="O1981" s="235">
        <v>0</v>
      </c>
      <c r="P1981" s="234">
        <v>0</v>
      </c>
      <c r="Q1981" s="235">
        <v>0</v>
      </c>
    </row>
    <row r="1982" spans="9:17" s="221" customFormat="1" ht="15.6">
      <c r="I1982" s="332">
        <v>21020415</v>
      </c>
      <c r="J1982" s="277" t="s">
        <v>15</v>
      </c>
      <c r="K1982" s="254"/>
      <c r="L1982" s="218">
        <v>31923000</v>
      </c>
      <c r="M1982" s="88" t="s">
        <v>521</v>
      </c>
      <c r="N1982" s="234"/>
      <c r="O1982" s="235">
        <v>21256.700850000001</v>
      </c>
      <c r="P1982" s="234">
        <v>17713.917375000001</v>
      </c>
      <c r="Q1982" s="235">
        <v>21894.4018755</v>
      </c>
    </row>
    <row r="1983" spans="9:17" s="221" customFormat="1" ht="16.2">
      <c r="I1983" s="331">
        <v>21020500</v>
      </c>
      <c r="J1983" s="249"/>
      <c r="K1983" s="249"/>
      <c r="L1983" s="249"/>
      <c r="M1983" s="250" t="s">
        <v>533</v>
      </c>
      <c r="N1983" s="251">
        <f>SUM(N1984:N1989)</f>
        <v>0</v>
      </c>
      <c r="O1983" s="251">
        <f>SUM(O1984:O1989)</f>
        <v>0</v>
      </c>
      <c r="P1983" s="251"/>
      <c r="Q1983" s="251"/>
    </row>
    <row r="1984" spans="9:17" s="221" customFormat="1" ht="15.6">
      <c r="I1984" s="332">
        <v>21020501</v>
      </c>
      <c r="J1984" s="277" t="s">
        <v>15</v>
      </c>
      <c r="K1984" s="254"/>
      <c r="L1984" s="223"/>
      <c r="M1984" s="88" t="s">
        <v>517</v>
      </c>
      <c r="N1984" s="234"/>
      <c r="O1984" s="235"/>
      <c r="P1984" s="234"/>
      <c r="Q1984" s="235"/>
    </row>
    <row r="1985" spans="9:17" s="221" customFormat="1" ht="15.6">
      <c r="I1985" s="333">
        <v>21020502</v>
      </c>
      <c r="J1985" s="277" t="s">
        <v>15</v>
      </c>
      <c r="K1985" s="260"/>
      <c r="L1985" s="223"/>
      <c r="M1985" s="88" t="s">
        <v>518</v>
      </c>
      <c r="N1985" s="234"/>
      <c r="O1985" s="235"/>
      <c r="P1985" s="234"/>
      <c r="Q1985" s="235"/>
    </row>
    <row r="1986" spans="9:17" s="221" customFormat="1" ht="15.6">
      <c r="I1986" s="333">
        <v>21020503</v>
      </c>
      <c r="J1986" s="277" t="s">
        <v>15</v>
      </c>
      <c r="K1986" s="260"/>
      <c r="L1986" s="223"/>
      <c r="M1986" s="88" t="s">
        <v>519</v>
      </c>
      <c r="N1986" s="234"/>
      <c r="O1986" s="235"/>
      <c r="P1986" s="234"/>
      <c r="Q1986" s="235"/>
    </row>
    <row r="1987" spans="9:17" s="221" customFormat="1" ht="15.6">
      <c r="I1987" s="333">
        <v>21020504</v>
      </c>
      <c r="J1987" s="277" t="s">
        <v>15</v>
      </c>
      <c r="K1987" s="260"/>
      <c r="L1987" s="223"/>
      <c r="M1987" s="88" t="s">
        <v>480</v>
      </c>
      <c r="N1987" s="234"/>
      <c r="O1987" s="235"/>
      <c r="P1987" s="234"/>
      <c r="Q1987" s="235"/>
    </row>
    <row r="1988" spans="9:17" s="221" customFormat="1" ht="15.6">
      <c r="I1988" s="333">
        <v>21020512</v>
      </c>
      <c r="J1988" s="277" t="s">
        <v>15</v>
      </c>
      <c r="K1988" s="260"/>
      <c r="L1988" s="223"/>
      <c r="M1988" s="88" t="s">
        <v>520</v>
      </c>
      <c r="N1988" s="234"/>
      <c r="O1988" s="234"/>
      <c r="P1988" s="234"/>
      <c r="Q1988" s="234"/>
    </row>
    <row r="1989" spans="9:17" s="221" customFormat="1" ht="15.6">
      <c r="I1989" s="333">
        <v>21020515</v>
      </c>
      <c r="J1989" s="277" t="s">
        <v>15</v>
      </c>
      <c r="K1989" s="260"/>
      <c r="L1989" s="223"/>
      <c r="M1989" s="88" t="s">
        <v>521</v>
      </c>
      <c r="N1989" s="234"/>
      <c r="O1989" s="234"/>
      <c r="P1989" s="234"/>
      <c r="Q1989" s="234"/>
    </row>
    <row r="1990" spans="9:17" s="221" customFormat="1" ht="16.2">
      <c r="I1990" s="257">
        <v>21020600</v>
      </c>
      <c r="J1990" s="258"/>
      <c r="K1990" s="258"/>
      <c r="L1990" s="258"/>
      <c r="M1990" s="250" t="s">
        <v>488</v>
      </c>
      <c r="N1990" s="251">
        <f>SUM(N1991)</f>
        <v>0</v>
      </c>
      <c r="O1990" s="251">
        <f>SUM(O1991)</f>
        <v>0</v>
      </c>
      <c r="P1990" s="251"/>
      <c r="Q1990" s="251"/>
    </row>
    <row r="1991" spans="9:17" s="221" customFormat="1" ht="15.6">
      <c r="I1991" s="309">
        <v>21020605</v>
      </c>
      <c r="J1991" s="277" t="s">
        <v>15</v>
      </c>
      <c r="K1991" s="260"/>
      <c r="L1991" s="223"/>
      <c r="M1991" s="255" t="s">
        <v>582</v>
      </c>
      <c r="N1991" s="234"/>
      <c r="O1991" s="234"/>
      <c r="P1991" s="234"/>
      <c r="Q1991" s="234"/>
    </row>
    <row r="1992" spans="9:17" s="221" customFormat="1" ht="16.2">
      <c r="I1992" s="325">
        <v>22020000</v>
      </c>
      <c r="J1992" s="263"/>
      <c r="K1992" s="263"/>
      <c r="L1992" s="263"/>
      <c r="M1992" s="266" t="s">
        <v>490</v>
      </c>
      <c r="N1992" s="251"/>
      <c r="O1992" s="251"/>
      <c r="P1992" s="251"/>
      <c r="Q1992" s="251"/>
    </row>
    <row r="1993" spans="9:17" s="221" customFormat="1" ht="16.2">
      <c r="I1993" s="325">
        <v>22020100</v>
      </c>
      <c r="J1993" s="263"/>
      <c r="K1993" s="263"/>
      <c r="L1993" s="263"/>
      <c r="M1993" s="266" t="s">
        <v>547</v>
      </c>
      <c r="N1993" s="234"/>
      <c r="O1993" s="234"/>
      <c r="P1993" s="234"/>
      <c r="Q1993" s="234"/>
    </row>
    <row r="1994" spans="9:17" s="221" customFormat="1" ht="15.6">
      <c r="I1994" s="295">
        <v>22020101</v>
      </c>
      <c r="J1994" s="277" t="s">
        <v>15</v>
      </c>
      <c r="K1994" s="295"/>
      <c r="L1994" s="295"/>
      <c r="M1994" s="296" t="s">
        <v>548</v>
      </c>
      <c r="N1994" s="234"/>
      <c r="O1994" s="234"/>
      <c r="P1994" s="234"/>
      <c r="Q1994" s="234"/>
    </row>
    <row r="1995" spans="9:17" s="221" customFormat="1" ht="15.6">
      <c r="I1995" s="295">
        <v>22020102</v>
      </c>
      <c r="J1995" s="277" t="s">
        <v>15</v>
      </c>
      <c r="K1995" s="295"/>
      <c r="L1995" s="218">
        <v>31923000</v>
      </c>
      <c r="M1995" s="296" t="s">
        <v>492</v>
      </c>
      <c r="N1995" s="234"/>
      <c r="O1995" s="234">
        <v>50000</v>
      </c>
      <c r="P1995" s="234"/>
      <c r="Q1995" s="234">
        <v>50000</v>
      </c>
    </row>
    <row r="1996" spans="9:17" s="221" customFormat="1" ht="15.6">
      <c r="I1996" s="295">
        <v>22020103</v>
      </c>
      <c r="J1996" s="277" t="s">
        <v>15</v>
      </c>
      <c r="K1996" s="295"/>
      <c r="L1996" s="295"/>
      <c r="M1996" s="296" t="s">
        <v>549</v>
      </c>
      <c r="N1996" s="234"/>
      <c r="O1996" s="234"/>
      <c r="P1996" s="234"/>
      <c r="Q1996" s="234"/>
    </row>
    <row r="1997" spans="9:17" s="233" customFormat="1" ht="16.2">
      <c r="I1997" s="295">
        <v>22020104</v>
      </c>
      <c r="J1997" s="277" t="s">
        <v>15</v>
      </c>
      <c r="K1997" s="295"/>
      <c r="L1997" s="295"/>
      <c r="M1997" s="296" t="s">
        <v>493</v>
      </c>
      <c r="N1997" s="234"/>
      <c r="O1997" s="234"/>
      <c r="P1997" s="234"/>
      <c r="Q1997" s="234"/>
    </row>
    <row r="1998" spans="9:17" s="221" customFormat="1" ht="16.2">
      <c r="I1998" s="94">
        <v>22020300</v>
      </c>
      <c r="J1998" s="263"/>
      <c r="K1998" s="263"/>
      <c r="L1998" s="263"/>
      <c r="M1998" s="264" t="s">
        <v>536</v>
      </c>
      <c r="N1998" s="251"/>
      <c r="O1998" s="265"/>
      <c r="P1998" s="251"/>
      <c r="Q1998" s="265"/>
    </row>
    <row r="1999" spans="9:17" s="221" customFormat="1" ht="15.6">
      <c r="I1999" s="222">
        <v>22020301</v>
      </c>
      <c r="J1999" s="277" t="s">
        <v>15</v>
      </c>
      <c r="K1999" s="223"/>
      <c r="L1999" s="223"/>
      <c r="M1999" s="262" t="s">
        <v>606</v>
      </c>
      <c r="N1999" s="234"/>
      <c r="O1999" s="235">
        <v>1000000</v>
      </c>
      <c r="P1999" s="234"/>
      <c r="Q1999" s="235">
        <v>1000000</v>
      </c>
    </row>
    <row r="2000" spans="9:17" s="233" customFormat="1" ht="16.2">
      <c r="I2000" s="222">
        <v>22020305</v>
      </c>
      <c r="J2000" s="277" t="s">
        <v>15</v>
      </c>
      <c r="K2000" s="223"/>
      <c r="L2000" s="218">
        <v>31923000</v>
      </c>
      <c r="M2000" s="278" t="s">
        <v>614</v>
      </c>
      <c r="N2000" s="234"/>
      <c r="O2000" s="235">
        <v>3000000</v>
      </c>
      <c r="P2000" s="234"/>
      <c r="Q2000" s="235">
        <v>3000000</v>
      </c>
    </row>
    <row r="2001" spans="9:17" s="221" customFormat="1" ht="15.6">
      <c r="I2001" s="335">
        <v>22020313</v>
      </c>
      <c r="J2001" s="277" t="s">
        <v>15</v>
      </c>
      <c r="K2001" s="223"/>
      <c r="L2001" s="223"/>
      <c r="M2001" s="364" t="s">
        <v>812</v>
      </c>
      <c r="N2001" s="234">
        <v>6853333</v>
      </c>
      <c r="O2001" s="235">
        <v>52000000</v>
      </c>
      <c r="P2001" s="234"/>
      <c r="Q2001" s="235">
        <v>52000000</v>
      </c>
    </row>
    <row r="2002" spans="9:17" s="221" customFormat="1" ht="15.6">
      <c r="I2002" s="335"/>
      <c r="J2002" s="277"/>
      <c r="K2002" s="223"/>
      <c r="L2002" s="223"/>
      <c r="M2002" s="364" t="s">
        <v>900</v>
      </c>
      <c r="N2002" s="234"/>
      <c r="O2002" s="235"/>
      <c r="P2002" s="234"/>
      <c r="Q2002" s="235">
        <v>15000000</v>
      </c>
    </row>
    <row r="2003" spans="9:17" s="233" customFormat="1" ht="16.2">
      <c r="I2003" s="222">
        <v>22020305</v>
      </c>
      <c r="J2003" s="277" t="s">
        <v>15</v>
      </c>
      <c r="K2003" s="223"/>
      <c r="L2003" s="218">
        <v>31923000</v>
      </c>
      <c r="M2003" s="278" t="s">
        <v>614</v>
      </c>
      <c r="N2003" s="234"/>
      <c r="O2003" s="235"/>
      <c r="P2003" s="234"/>
      <c r="Q2003" s="235"/>
    </row>
    <row r="2004" spans="9:17" s="221" customFormat="1" ht="32.4">
      <c r="I2004" s="325" t="s">
        <v>759</v>
      </c>
      <c r="J2004" s="263"/>
      <c r="K2004" s="263"/>
      <c r="L2004" s="263"/>
      <c r="M2004" s="264" t="s">
        <v>504</v>
      </c>
      <c r="N2004" s="251"/>
      <c r="O2004" s="251"/>
      <c r="P2004" s="251"/>
      <c r="Q2004" s="251"/>
    </row>
    <row r="2005" spans="9:17" s="221" customFormat="1" ht="15.6">
      <c r="I2005" s="335" t="s">
        <v>772</v>
      </c>
      <c r="J2005" s="277" t="s">
        <v>15</v>
      </c>
      <c r="K2005" s="223"/>
      <c r="L2005" s="223"/>
      <c r="M2005" s="262" t="s">
        <v>505</v>
      </c>
      <c r="N2005" s="234"/>
      <c r="O2005" s="234">
        <v>1000000</v>
      </c>
      <c r="P2005" s="234"/>
      <c r="Q2005" s="234">
        <v>1000000</v>
      </c>
    </row>
    <row r="2006" spans="9:17" s="221" customFormat="1" ht="32.4">
      <c r="I2006" s="297">
        <v>220207</v>
      </c>
      <c r="J2006" s="321"/>
      <c r="K2006" s="322"/>
      <c r="L2006" s="320"/>
      <c r="M2006" s="298" t="s">
        <v>773</v>
      </c>
      <c r="N2006" s="234"/>
      <c r="O2006" s="234"/>
      <c r="P2006" s="234"/>
      <c r="Q2006" s="234"/>
    </row>
    <row r="2007" spans="9:17" s="221" customFormat="1" ht="15.6">
      <c r="I2007" s="304">
        <v>22020710</v>
      </c>
      <c r="J2007" s="277" t="s">
        <v>15</v>
      </c>
      <c r="K2007" s="322"/>
      <c r="L2007" s="320"/>
      <c r="M2007" s="278" t="s">
        <v>774</v>
      </c>
      <c r="N2007" s="234"/>
      <c r="O2007" s="234">
        <v>2000000</v>
      </c>
      <c r="P2007" s="234"/>
      <c r="Q2007" s="234">
        <v>2000000</v>
      </c>
    </row>
    <row r="2008" spans="9:17" s="221" customFormat="1" ht="15.6">
      <c r="I2008" s="335" t="s">
        <v>701</v>
      </c>
      <c r="J2008" s="277" t="s">
        <v>15</v>
      </c>
      <c r="K2008" s="223"/>
      <c r="L2008" s="218">
        <v>31923000</v>
      </c>
      <c r="M2008" s="262" t="s">
        <v>598</v>
      </c>
      <c r="N2008" s="234">
        <v>866666</v>
      </c>
      <c r="O2008" s="235">
        <v>8000000</v>
      </c>
      <c r="P2008" s="234"/>
      <c r="Q2008" s="235">
        <v>8000000</v>
      </c>
    </row>
    <row r="2009" spans="9:17" s="221" customFormat="1" ht="16.2">
      <c r="I2009" s="325"/>
      <c r="J2009" s="263"/>
      <c r="K2009" s="263"/>
      <c r="L2009" s="263"/>
      <c r="M2009" s="267" t="s">
        <v>42</v>
      </c>
      <c r="N2009" s="251">
        <f>SUM(N1961:N1991)</f>
        <v>0</v>
      </c>
      <c r="O2009" s="251">
        <f t="shared" ref="O2009:Q2009" si="156">SUM(O1961:O1991)</f>
        <v>2182972.6719900006</v>
      </c>
      <c r="P2009" s="251">
        <f t="shared" si="156"/>
        <v>1819143.8933250001</v>
      </c>
      <c r="Q2009" s="251">
        <f t="shared" si="156"/>
        <v>5128461.8521497017</v>
      </c>
    </row>
    <row r="2010" spans="9:17" s="221" customFormat="1" ht="16.8" thickBot="1">
      <c r="I2010" s="326"/>
      <c r="J2010" s="241"/>
      <c r="K2010" s="241"/>
      <c r="L2010" s="241"/>
      <c r="M2010" s="242" t="s">
        <v>490</v>
      </c>
      <c r="N2010" s="268">
        <f>SUM(N1994:N2008)</f>
        <v>7719999</v>
      </c>
      <c r="O2010" s="268">
        <f t="shared" ref="O2010:Q2010" si="157">SUM(O1994:O2008)</f>
        <v>67050000</v>
      </c>
      <c r="P2010" s="268">
        <f t="shared" si="157"/>
        <v>0</v>
      </c>
      <c r="Q2010" s="268">
        <f t="shared" si="157"/>
        <v>82050000</v>
      </c>
    </row>
    <row r="2011" spans="9:17" s="221" customFormat="1" ht="16.8" thickBot="1">
      <c r="I2011" s="291"/>
      <c r="J2011" s="291"/>
      <c r="K2011" s="291"/>
      <c r="L2011" s="291"/>
      <c r="M2011" s="229" t="s">
        <v>46</v>
      </c>
      <c r="N2011" s="271">
        <f>N2009+N2010</f>
        <v>7719999</v>
      </c>
      <c r="O2011" s="271">
        <f t="shared" ref="O2011:Q2011" si="158">O2009+O2010</f>
        <v>69232972.671990007</v>
      </c>
      <c r="P2011" s="271">
        <f t="shared" si="158"/>
        <v>1819143.8933250001</v>
      </c>
      <c r="Q2011" s="271">
        <f t="shared" si="158"/>
        <v>87178461.852149695</v>
      </c>
    </row>
    <row r="2012" spans="9:17" ht="34.799999999999997">
      <c r="I2012" s="588" t="s">
        <v>809</v>
      </c>
      <c r="J2012" s="589"/>
      <c r="K2012" s="589"/>
      <c r="L2012" s="589"/>
      <c r="M2012" s="589"/>
      <c r="N2012" s="589"/>
      <c r="O2012" s="589"/>
      <c r="P2012" s="589"/>
      <c r="Q2012" s="590"/>
    </row>
    <row r="2013" spans="9:17" ht="24.6">
      <c r="I2013" s="578" t="s">
        <v>0</v>
      </c>
      <c r="J2013" s="579"/>
      <c r="K2013" s="579"/>
      <c r="L2013" s="579"/>
      <c r="M2013" s="579"/>
      <c r="N2013" s="579"/>
      <c r="O2013" s="579"/>
      <c r="P2013" s="579"/>
      <c r="Q2013" s="580"/>
    </row>
    <row r="2014" spans="9:17" ht="25.5" customHeight="1">
      <c r="I2014" s="578" t="s">
        <v>902</v>
      </c>
      <c r="J2014" s="579"/>
      <c r="K2014" s="579"/>
      <c r="L2014" s="579"/>
      <c r="M2014" s="579"/>
      <c r="N2014" s="579"/>
      <c r="O2014" s="579"/>
      <c r="P2014" s="579"/>
      <c r="Q2014" s="580"/>
    </row>
    <row r="2015" spans="9:17" ht="25.2" thickBot="1">
      <c r="I2015" s="581" t="s">
        <v>560</v>
      </c>
      <c r="J2015" s="581"/>
      <c r="K2015" s="581"/>
      <c r="L2015" s="581"/>
      <c r="M2015" s="581"/>
      <c r="N2015" s="581"/>
      <c r="O2015" s="581"/>
      <c r="P2015" s="581"/>
      <c r="Q2015" s="581"/>
    </row>
    <row r="2016" spans="9:17" ht="22.8" thickBot="1">
      <c r="I2016" s="591" t="s">
        <v>775</v>
      </c>
      <c r="J2016" s="592"/>
      <c r="K2016" s="592"/>
      <c r="L2016" s="592"/>
      <c r="M2016" s="592"/>
      <c r="N2016" s="592"/>
      <c r="O2016" s="592"/>
      <c r="P2016" s="592"/>
      <c r="Q2016" s="593"/>
    </row>
    <row r="2017" spans="9:17" s="221" customFormat="1" ht="49.2" thickBot="1">
      <c r="I2017" s="92" t="s">
        <v>690</v>
      </c>
      <c r="J2017" s="92" t="s">
        <v>72</v>
      </c>
      <c r="K2017" s="92" t="s">
        <v>351</v>
      </c>
      <c r="L2017" s="92" t="s">
        <v>3</v>
      </c>
      <c r="M2017" s="231" t="s">
        <v>73</v>
      </c>
      <c r="N2017" s="404" t="s">
        <v>871</v>
      </c>
      <c r="O2017" s="404" t="s">
        <v>870</v>
      </c>
      <c r="P2017" s="404" t="s">
        <v>872</v>
      </c>
      <c r="Q2017" s="404" t="s">
        <v>903</v>
      </c>
    </row>
    <row r="2018" spans="9:17" s="221" customFormat="1" ht="35.25" customHeight="1">
      <c r="I2018" s="338">
        <v>53500100101</v>
      </c>
      <c r="J2018" s="277" t="s">
        <v>15</v>
      </c>
      <c r="K2018" s="314"/>
      <c r="L2018" s="314"/>
      <c r="M2018" s="385" t="s">
        <v>776</v>
      </c>
      <c r="N2018" s="220">
        <f>SUM(N2086)</f>
        <v>4328433</v>
      </c>
      <c r="O2018" s="220">
        <f>SUM(O2086)</f>
        <v>30516977.422150001</v>
      </c>
      <c r="P2018" s="220">
        <f>SUM(P2086)</f>
        <v>6634981.1851250008</v>
      </c>
      <c r="Q2018" s="220">
        <f>SUM(Q2086)</f>
        <v>32142436.7448145</v>
      </c>
    </row>
    <row r="2019" spans="9:17" s="221" customFormat="1" ht="35.25" customHeight="1">
      <c r="I2019" s="335">
        <v>53500100102</v>
      </c>
      <c r="J2019" s="277" t="s">
        <v>15</v>
      </c>
      <c r="K2019" s="263"/>
      <c r="L2019" s="263"/>
      <c r="M2019" s="290" t="s">
        <v>777</v>
      </c>
      <c r="N2019" s="224">
        <f>N2140</f>
        <v>3346667</v>
      </c>
      <c r="O2019" s="224">
        <f>O2140</f>
        <v>62396631.873099983</v>
      </c>
      <c r="P2019" s="224">
        <f>P2140</f>
        <v>13618026.560916651</v>
      </c>
      <c r="Q2019" s="224">
        <f>Q2140</f>
        <v>84486880.829292983</v>
      </c>
    </row>
    <row r="2020" spans="9:17" s="221" customFormat="1" ht="35.25" customHeight="1">
      <c r="I2020" s="335">
        <v>53500100103</v>
      </c>
      <c r="J2020" s="277" t="s">
        <v>15</v>
      </c>
      <c r="K2020" s="263"/>
      <c r="L2020" s="263"/>
      <c r="M2020" s="290" t="s">
        <v>778</v>
      </c>
      <c r="N2020" s="224">
        <f>N2206</f>
        <v>0</v>
      </c>
      <c r="O2020" s="224">
        <f>O2206</f>
        <v>16329551.0911</v>
      </c>
      <c r="P2020" s="224">
        <f>P2206</f>
        <v>5224625.9092499996</v>
      </c>
      <c r="Q2020" s="224">
        <f>Q2206</f>
        <v>20837637.623832997</v>
      </c>
    </row>
    <row r="2021" spans="9:17" s="221" customFormat="1" ht="35.25" customHeight="1" thickBot="1">
      <c r="I2021" s="326"/>
      <c r="J2021" s="241"/>
      <c r="K2021" s="241"/>
      <c r="L2021" s="241"/>
      <c r="M2021" s="386"/>
      <c r="N2021" s="243"/>
      <c r="O2021" s="268"/>
      <c r="P2021" s="268"/>
      <c r="Q2021" s="387"/>
    </row>
    <row r="2022" spans="9:17" s="221" customFormat="1" ht="16.8" thickBot="1">
      <c r="I2022" s="291"/>
      <c r="J2022" s="291"/>
      <c r="K2022" s="291"/>
      <c r="L2022" s="291"/>
      <c r="M2022" s="384" t="s">
        <v>46</v>
      </c>
      <c r="N2022" s="230">
        <f>SUM(N2018:N2021)</f>
        <v>7675100</v>
      </c>
      <c r="O2022" s="230">
        <f>SUM(O2018:O2021)</f>
        <v>109243160.38634998</v>
      </c>
      <c r="P2022" s="230">
        <f>SUM(P2018:P2021)</f>
        <v>25477633.65529165</v>
      </c>
      <c r="Q2022" s="230">
        <f>SUM(Q2018:Q2021)</f>
        <v>137466955.19794047</v>
      </c>
    </row>
    <row r="2023" spans="9:17" ht="25.2" thickBot="1">
      <c r="I2023" s="594" t="s">
        <v>467</v>
      </c>
      <c r="J2023" s="595"/>
      <c r="K2023" s="595"/>
      <c r="L2023" s="595"/>
      <c r="M2023" s="595"/>
      <c r="N2023" s="595"/>
      <c r="O2023" s="595"/>
      <c r="P2023" s="595"/>
      <c r="Q2023" s="596"/>
    </row>
    <row r="2024" spans="9:17" s="221" customFormat="1" ht="25.5" customHeight="1">
      <c r="I2024" s="329"/>
      <c r="J2024" s="238"/>
      <c r="K2024" s="238"/>
      <c r="L2024" s="238"/>
      <c r="M2024" s="238" t="s">
        <v>42</v>
      </c>
      <c r="N2024" s="240">
        <f>N2085+N2139+N2205</f>
        <v>7675100</v>
      </c>
      <c r="O2024" s="240">
        <f t="shared" ref="O2024:Q2024" si="159">O2085+O2139+O2205</f>
        <v>78670000</v>
      </c>
      <c r="P2024" s="240">
        <f t="shared" si="159"/>
        <v>0</v>
      </c>
      <c r="Q2024" s="240">
        <f t="shared" si="159"/>
        <v>90670000</v>
      </c>
    </row>
    <row r="2025" spans="9:17" s="221" customFormat="1" ht="25.5" customHeight="1" thickBot="1">
      <c r="I2025" s="326"/>
      <c r="J2025" s="241"/>
      <c r="K2025" s="241"/>
      <c r="L2025" s="241"/>
      <c r="M2025" s="241" t="s">
        <v>490</v>
      </c>
      <c r="N2025" s="243">
        <f>N2084+N2138+N2204</f>
        <v>0</v>
      </c>
      <c r="O2025" s="243">
        <f t="shared" ref="O2025:Q2025" si="160">O2084+O2138+O2204</f>
        <v>30573160.38634998</v>
      </c>
      <c r="P2025" s="243">
        <f t="shared" si="160"/>
        <v>25477633.65529165</v>
      </c>
      <c r="Q2025" s="243">
        <f t="shared" si="160"/>
        <v>46796955.197940469</v>
      </c>
    </row>
    <row r="2026" spans="9:17" s="221" customFormat="1" ht="25.5" customHeight="1" thickBot="1">
      <c r="I2026" s="291"/>
      <c r="J2026" s="291"/>
      <c r="K2026" s="291"/>
      <c r="L2026" s="291"/>
      <c r="M2026" s="384" t="s">
        <v>46</v>
      </c>
      <c r="N2026" s="230">
        <f>N2024+N2025</f>
        <v>7675100</v>
      </c>
      <c r="O2026" s="230">
        <f t="shared" ref="O2026:Q2026" si="161">O2024+O2025</f>
        <v>109243160.38634998</v>
      </c>
      <c r="P2026" s="230">
        <f t="shared" si="161"/>
        <v>25477633.65529165</v>
      </c>
      <c r="Q2026" s="230">
        <f t="shared" si="161"/>
        <v>137466955.19794047</v>
      </c>
    </row>
    <row r="2027" spans="9:17" ht="34.799999999999997">
      <c r="I2027" s="588" t="s">
        <v>809</v>
      </c>
      <c r="J2027" s="589"/>
      <c r="K2027" s="589"/>
      <c r="L2027" s="589"/>
      <c r="M2027" s="589"/>
      <c r="N2027" s="589"/>
      <c r="O2027" s="589"/>
      <c r="P2027" s="589"/>
      <c r="Q2027" s="590"/>
    </row>
    <row r="2028" spans="9:17" ht="24.6">
      <c r="I2028" s="578" t="s">
        <v>0</v>
      </c>
      <c r="J2028" s="579"/>
      <c r="K2028" s="579"/>
      <c r="L2028" s="579"/>
      <c r="M2028" s="579"/>
      <c r="N2028" s="579"/>
      <c r="O2028" s="579"/>
      <c r="P2028" s="579"/>
      <c r="Q2028" s="580"/>
    </row>
    <row r="2029" spans="9:17" ht="25.5" customHeight="1">
      <c r="I2029" s="578" t="s">
        <v>902</v>
      </c>
      <c r="J2029" s="579"/>
      <c r="K2029" s="579"/>
      <c r="L2029" s="579"/>
      <c r="M2029" s="579"/>
      <c r="N2029" s="579"/>
      <c r="O2029" s="579"/>
      <c r="P2029" s="579"/>
      <c r="Q2029" s="580"/>
    </row>
    <row r="2030" spans="9:17" ht="25.2" thickBot="1">
      <c r="I2030" s="581" t="s">
        <v>454</v>
      </c>
      <c r="J2030" s="581"/>
      <c r="K2030" s="581"/>
      <c r="L2030" s="581"/>
      <c r="M2030" s="581"/>
      <c r="N2030" s="581"/>
      <c r="O2030" s="581"/>
      <c r="P2030" s="581"/>
      <c r="Q2030" s="581"/>
    </row>
    <row r="2031" spans="9:17" ht="21" thickBot="1">
      <c r="I2031" s="585" t="s">
        <v>779</v>
      </c>
      <c r="J2031" s="586"/>
      <c r="K2031" s="586"/>
      <c r="L2031" s="586"/>
      <c r="M2031" s="586"/>
      <c r="N2031" s="586"/>
      <c r="O2031" s="586"/>
      <c r="P2031" s="586"/>
      <c r="Q2031" s="587"/>
    </row>
    <row r="2032" spans="9:17" s="221" customFormat="1" ht="49.2" thickBot="1">
      <c r="I2032" s="92" t="s">
        <v>350</v>
      </c>
      <c r="J2032" s="92" t="s">
        <v>72</v>
      </c>
      <c r="K2032" s="92" t="s">
        <v>351</v>
      </c>
      <c r="L2032" s="92" t="s">
        <v>3</v>
      </c>
      <c r="M2032" s="231" t="s">
        <v>73</v>
      </c>
      <c r="N2032" s="404" t="s">
        <v>871</v>
      </c>
      <c r="O2032" s="404" t="s">
        <v>870</v>
      </c>
      <c r="P2032" s="404" t="s">
        <v>872</v>
      </c>
      <c r="Q2032" s="404" t="s">
        <v>903</v>
      </c>
    </row>
    <row r="2033" spans="9:17" s="221" customFormat="1" ht="16.2">
      <c r="I2033" s="331">
        <v>20000000</v>
      </c>
      <c r="J2033" s="249"/>
      <c r="K2033" s="249"/>
      <c r="L2033" s="249"/>
      <c r="M2033" s="372" t="s">
        <v>39</v>
      </c>
      <c r="N2033" s="251"/>
      <c r="O2033" s="251"/>
      <c r="P2033" s="251"/>
      <c r="Q2033" s="251"/>
    </row>
    <row r="2034" spans="9:17" s="221" customFormat="1" ht="16.2">
      <c r="I2034" s="331">
        <v>21000000</v>
      </c>
      <c r="J2034" s="249"/>
      <c r="K2034" s="249"/>
      <c r="L2034" s="249"/>
      <c r="M2034" s="372" t="s">
        <v>42</v>
      </c>
      <c r="N2034" s="251"/>
      <c r="O2034" s="251"/>
      <c r="P2034" s="251"/>
      <c r="Q2034" s="251"/>
    </row>
    <row r="2035" spans="9:17" s="221" customFormat="1" ht="16.2">
      <c r="I2035" s="331">
        <v>21010000</v>
      </c>
      <c r="J2035" s="249"/>
      <c r="K2035" s="249"/>
      <c r="L2035" s="249"/>
      <c r="M2035" s="372" t="s">
        <v>474</v>
      </c>
      <c r="N2035" s="251"/>
      <c r="O2035" s="251"/>
      <c r="P2035" s="251"/>
      <c r="Q2035" s="251"/>
    </row>
    <row r="2036" spans="9:17" s="221" customFormat="1" ht="15.6">
      <c r="I2036" s="332">
        <v>21010103</v>
      </c>
      <c r="J2036" s="277" t="s">
        <v>15</v>
      </c>
      <c r="K2036" s="254"/>
      <c r="L2036" s="218">
        <v>31923000</v>
      </c>
      <c r="M2036" s="255" t="s">
        <v>511</v>
      </c>
      <c r="N2036" s="234"/>
      <c r="O2036" s="235"/>
      <c r="P2036" s="234"/>
      <c r="Q2036" s="235"/>
    </row>
    <row r="2037" spans="9:17" s="221" customFormat="1" ht="15.6">
      <c r="I2037" s="332">
        <v>21010104</v>
      </c>
      <c r="J2037" s="277" t="s">
        <v>15</v>
      </c>
      <c r="K2037" s="254"/>
      <c r="L2037" s="218">
        <v>31923000</v>
      </c>
      <c r="M2037" s="255" t="s">
        <v>512</v>
      </c>
      <c r="N2037" s="234"/>
      <c r="O2037" s="235">
        <v>2581711.2089999998</v>
      </c>
      <c r="P2037" s="234">
        <v>2151426.0074999998</v>
      </c>
      <c r="Q2037" s="235">
        <v>2659162.5452699997</v>
      </c>
    </row>
    <row r="2038" spans="9:17" s="221" customFormat="1" ht="15.6">
      <c r="I2038" s="332">
        <v>21010105</v>
      </c>
      <c r="J2038" s="277" t="s">
        <v>15</v>
      </c>
      <c r="K2038" s="254"/>
      <c r="L2038" s="218">
        <v>31923000</v>
      </c>
      <c r="M2038" s="255" t="s">
        <v>513</v>
      </c>
      <c r="N2038" s="234"/>
      <c r="O2038" s="235"/>
      <c r="P2038" s="234">
        <v>0</v>
      </c>
      <c r="Q2038" s="235">
        <v>0</v>
      </c>
    </row>
    <row r="2039" spans="9:17" s="221" customFormat="1" ht="15.6">
      <c r="I2039" s="252">
        <v>21010106</v>
      </c>
      <c r="J2039" s="277" t="s">
        <v>15</v>
      </c>
      <c r="K2039" s="254"/>
      <c r="L2039" s="223"/>
      <c r="M2039" s="255" t="s">
        <v>531</v>
      </c>
      <c r="N2039" s="234"/>
      <c r="O2039" s="235"/>
      <c r="P2039" s="234">
        <v>0</v>
      </c>
      <c r="Q2039" s="235">
        <v>0</v>
      </c>
    </row>
    <row r="2040" spans="9:17" s="221" customFormat="1" ht="15.6">
      <c r="I2040" s="276"/>
      <c r="J2040" s="277" t="s">
        <v>15</v>
      </c>
      <c r="K2040" s="254"/>
      <c r="L2040" s="218">
        <v>31923000</v>
      </c>
      <c r="M2040" s="88" t="s">
        <v>580</v>
      </c>
      <c r="N2040" s="234"/>
      <c r="O2040" s="235">
        <v>3780000</v>
      </c>
      <c r="P2040" s="234">
        <v>3150000</v>
      </c>
      <c r="Q2040" s="235">
        <v>5280000</v>
      </c>
    </row>
    <row r="2041" spans="9:17" s="221" customFormat="1" ht="32.4">
      <c r="I2041" s="331">
        <v>21020300</v>
      </c>
      <c r="J2041" s="249"/>
      <c r="K2041" s="249"/>
      <c r="L2041" s="249"/>
      <c r="M2041" s="250" t="s">
        <v>516</v>
      </c>
      <c r="N2041" s="251">
        <f>SUM(N2042:N2050)</f>
        <v>0</v>
      </c>
      <c r="O2041" s="251">
        <f>SUM(O2042:O2050)</f>
        <v>0</v>
      </c>
      <c r="P2041" s="251">
        <v>0</v>
      </c>
      <c r="Q2041" s="251">
        <v>0</v>
      </c>
    </row>
    <row r="2042" spans="9:17" s="221" customFormat="1" ht="15.6">
      <c r="I2042" s="332">
        <v>21020301</v>
      </c>
      <c r="J2042" s="277" t="s">
        <v>15</v>
      </c>
      <c r="K2042" s="254"/>
      <c r="L2042" s="218">
        <v>31923000</v>
      </c>
      <c r="M2042" s="88" t="s">
        <v>517</v>
      </c>
      <c r="N2042" s="234"/>
      <c r="O2042" s="235"/>
      <c r="P2042" s="234">
        <v>0</v>
      </c>
      <c r="Q2042" s="235">
        <v>0</v>
      </c>
    </row>
    <row r="2043" spans="9:17" s="221" customFormat="1" ht="15.6">
      <c r="I2043" s="332">
        <v>21020302</v>
      </c>
      <c r="J2043" s="277" t="s">
        <v>15</v>
      </c>
      <c r="K2043" s="254"/>
      <c r="L2043" s="218">
        <v>31923000</v>
      </c>
      <c r="M2043" s="88" t="s">
        <v>518</v>
      </c>
      <c r="N2043" s="234"/>
      <c r="O2043" s="235"/>
      <c r="P2043" s="234">
        <v>0</v>
      </c>
      <c r="Q2043" s="235">
        <v>0</v>
      </c>
    </row>
    <row r="2044" spans="9:17" s="221" customFormat="1" ht="15.6">
      <c r="I2044" s="332">
        <v>21020303</v>
      </c>
      <c r="J2044" s="277" t="s">
        <v>15</v>
      </c>
      <c r="K2044" s="254"/>
      <c r="L2044" s="218">
        <v>31923000</v>
      </c>
      <c r="M2044" s="88" t="s">
        <v>519</v>
      </c>
      <c r="N2044" s="234"/>
      <c r="O2044" s="235"/>
      <c r="P2044" s="234">
        <v>0</v>
      </c>
      <c r="Q2044" s="235">
        <v>0</v>
      </c>
    </row>
    <row r="2045" spans="9:17" s="221" customFormat="1" ht="15.6">
      <c r="I2045" s="332">
        <v>21020304</v>
      </c>
      <c r="J2045" s="277" t="s">
        <v>15</v>
      </c>
      <c r="K2045" s="254"/>
      <c r="L2045" s="218">
        <v>31923000</v>
      </c>
      <c r="M2045" s="88" t="s">
        <v>480</v>
      </c>
      <c r="N2045" s="234"/>
      <c r="O2045" s="235"/>
      <c r="P2045" s="234">
        <v>0</v>
      </c>
      <c r="Q2045" s="235">
        <v>0</v>
      </c>
    </row>
    <row r="2046" spans="9:17" s="221" customFormat="1" ht="15.6">
      <c r="I2046" s="332">
        <v>21020312</v>
      </c>
      <c r="J2046" s="277" t="s">
        <v>15</v>
      </c>
      <c r="K2046" s="254"/>
      <c r="L2046" s="223"/>
      <c r="M2046" s="88" t="s">
        <v>520</v>
      </c>
      <c r="N2046" s="234"/>
      <c r="O2046" s="235"/>
      <c r="P2046" s="234">
        <v>0</v>
      </c>
      <c r="Q2046" s="235">
        <v>0</v>
      </c>
    </row>
    <row r="2047" spans="9:17" s="221" customFormat="1" ht="15.6">
      <c r="I2047" s="332">
        <v>21020315</v>
      </c>
      <c r="J2047" s="277" t="s">
        <v>15</v>
      </c>
      <c r="K2047" s="254"/>
      <c r="L2047" s="218">
        <v>31923000</v>
      </c>
      <c r="M2047" s="88" t="s">
        <v>521</v>
      </c>
      <c r="N2047" s="234"/>
      <c r="O2047" s="235"/>
      <c r="P2047" s="234">
        <v>0</v>
      </c>
      <c r="Q2047" s="235">
        <v>0</v>
      </c>
    </row>
    <row r="2048" spans="9:17" s="221" customFormat="1" ht="15.6">
      <c r="I2048" s="252">
        <v>21020314</v>
      </c>
      <c r="J2048" s="277" t="s">
        <v>15</v>
      </c>
      <c r="K2048" s="254"/>
      <c r="L2048" s="223"/>
      <c r="M2048" s="88" t="s">
        <v>601</v>
      </c>
      <c r="N2048" s="234"/>
      <c r="O2048" s="235"/>
      <c r="P2048" s="234">
        <v>0</v>
      </c>
      <c r="Q2048" s="235">
        <v>0</v>
      </c>
    </row>
    <row r="2049" spans="9:17" s="221" customFormat="1" ht="15.6">
      <c r="I2049" s="252">
        <v>21020305</v>
      </c>
      <c r="J2049" s="277" t="s">
        <v>15</v>
      </c>
      <c r="K2049" s="254"/>
      <c r="L2049" s="223"/>
      <c r="M2049" s="88" t="s">
        <v>602</v>
      </c>
      <c r="N2049" s="234"/>
      <c r="O2049" s="235"/>
      <c r="P2049" s="234">
        <v>0</v>
      </c>
      <c r="Q2049" s="235">
        <v>0</v>
      </c>
    </row>
    <row r="2050" spans="9:17" s="221" customFormat="1" ht="15.6">
      <c r="I2050" s="252">
        <v>21020306</v>
      </c>
      <c r="J2050" s="277" t="s">
        <v>15</v>
      </c>
      <c r="K2050" s="254"/>
      <c r="L2050" s="223"/>
      <c r="M2050" s="88" t="s">
        <v>603</v>
      </c>
      <c r="N2050" s="234"/>
      <c r="O2050" s="235"/>
      <c r="P2050" s="234">
        <v>0</v>
      </c>
      <c r="Q2050" s="235">
        <v>0</v>
      </c>
    </row>
    <row r="2051" spans="9:17" s="221" customFormat="1" ht="16.2">
      <c r="I2051" s="331">
        <v>21020400</v>
      </c>
      <c r="J2051" s="249"/>
      <c r="K2051" s="249"/>
      <c r="L2051" s="249"/>
      <c r="M2051" s="250" t="s">
        <v>532</v>
      </c>
      <c r="N2051" s="251"/>
      <c r="O2051" s="251"/>
      <c r="P2051" s="251"/>
      <c r="Q2051" s="251"/>
    </row>
    <row r="2052" spans="9:17" s="221" customFormat="1" ht="15.6">
      <c r="I2052" s="332">
        <v>21020401</v>
      </c>
      <c r="J2052" s="277" t="s">
        <v>15</v>
      </c>
      <c r="K2052" s="254"/>
      <c r="L2052" s="218">
        <v>31923000</v>
      </c>
      <c r="M2052" s="88" t="s">
        <v>517</v>
      </c>
      <c r="N2052" s="234"/>
      <c r="O2052" s="235">
        <v>758068.92314999993</v>
      </c>
      <c r="P2052" s="234">
        <v>631724.10262499994</v>
      </c>
      <c r="Q2052" s="235">
        <v>780810.9908444999</v>
      </c>
    </row>
    <row r="2053" spans="9:17" s="221" customFormat="1" ht="15.6">
      <c r="I2053" s="332">
        <v>21020402</v>
      </c>
      <c r="J2053" s="277" t="s">
        <v>15</v>
      </c>
      <c r="K2053" s="254"/>
      <c r="L2053" s="218">
        <v>31923000</v>
      </c>
      <c r="M2053" s="88" t="s">
        <v>518</v>
      </c>
      <c r="N2053" s="234"/>
      <c r="O2053" s="235">
        <v>393686.59</v>
      </c>
      <c r="P2053" s="234">
        <v>328072.15833333338</v>
      </c>
      <c r="Q2053" s="235">
        <v>405497.18770000001</v>
      </c>
    </row>
    <row r="2054" spans="9:17" s="221" customFormat="1" ht="15.6">
      <c r="I2054" s="332">
        <v>21020403</v>
      </c>
      <c r="J2054" s="277" t="s">
        <v>15</v>
      </c>
      <c r="K2054" s="254"/>
      <c r="L2054" s="218">
        <v>31923000</v>
      </c>
      <c r="M2054" s="88" t="s">
        <v>519</v>
      </c>
      <c r="N2054" s="234"/>
      <c r="O2054" s="235">
        <v>38390</v>
      </c>
      <c r="P2054" s="234">
        <v>31991.666666666668</v>
      </c>
      <c r="Q2054" s="235">
        <v>39541.699999999997</v>
      </c>
    </row>
    <row r="2055" spans="9:17" s="221" customFormat="1" ht="15.6">
      <c r="I2055" s="332">
        <v>21020404</v>
      </c>
      <c r="J2055" s="277" t="s">
        <v>15</v>
      </c>
      <c r="K2055" s="254"/>
      <c r="L2055" s="218">
        <v>31923000</v>
      </c>
      <c r="M2055" s="88" t="s">
        <v>480</v>
      </c>
      <c r="N2055" s="234"/>
      <c r="O2055" s="235">
        <v>19635</v>
      </c>
      <c r="P2055" s="234">
        <v>16362.5</v>
      </c>
      <c r="Q2055" s="235">
        <v>20224.05</v>
      </c>
    </row>
    <row r="2056" spans="9:17" s="221" customFormat="1" ht="15.6">
      <c r="I2056" s="332">
        <v>21020412</v>
      </c>
      <c r="J2056" s="277" t="s">
        <v>15</v>
      </c>
      <c r="K2056" s="254"/>
      <c r="L2056" s="223"/>
      <c r="M2056" s="88" t="s">
        <v>520</v>
      </c>
      <c r="N2056" s="234"/>
      <c r="O2056" s="235">
        <v>0</v>
      </c>
      <c r="P2056" s="234">
        <v>0</v>
      </c>
      <c r="Q2056" s="235">
        <v>0</v>
      </c>
    </row>
    <row r="2057" spans="9:17" s="221" customFormat="1" ht="15.6">
      <c r="I2057" s="332">
        <v>21020415</v>
      </c>
      <c r="J2057" s="277" t="s">
        <v>15</v>
      </c>
      <c r="K2057" s="254"/>
      <c r="L2057" s="218">
        <v>31923000</v>
      </c>
      <c r="M2057" s="88" t="s">
        <v>521</v>
      </c>
      <c r="N2057" s="234"/>
      <c r="O2057" s="235">
        <v>390485.7</v>
      </c>
      <c r="P2057" s="234">
        <v>325404.75</v>
      </c>
      <c r="Q2057" s="235">
        <v>402200.27100000001</v>
      </c>
    </row>
    <row r="2058" spans="9:17" s="221" customFormat="1" ht="16.2">
      <c r="I2058" s="331">
        <v>21020500</v>
      </c>
      <c r="J2058" s="249"/>
      <c r="K2058" s="249"/>
      <c r="L2058" s="249"/>
      <c r="M2058" s="250" t="s">
        <v>533</v>
      </c>
      <c r="N2058" s="251">
        <f>SUM(N2059:N2064)</f>
        <v>0</v>
      </c>
      <c r="O2058" s="251">
        <f>SUM(O2059:O2064)</f>
        <v>0</v>
      </c>
      <c r="P2058" s="251">
        <v>0</v>
      </c>
      <c r="Q2058" s="251">
        <v>0</v>
      </c>
    </row>
    <row r="2059" spans="9:17" s="221" customFormat="1" ht="15.6">
      <c r="I2059" s="332">
        <v>21020501</v>
      </c>
      <c r="J2059" s="277" t="s">
        <v>15</v>
      </c>
      <c r="K2059" s="254"/>
      <c r="L2059" s="218">
        <v>31923000</v>
      </c>
      <c r="M2059" s="88" t="s">
        <v>517</v>
      </c>
      <c r="N2059" s="234"/>
      <c r="O2059" s="235"/>
      <c r="P2059" s="234">
        <v>0</v>
      </c>
      <c r="Q2059" s="235">
        <v>0</v>
      </c>
    </row>
    <row r="2060" spans="9:17" s="221" customFormat="1" ht="15.6">
      <c r="I2060" s="333">
        <v>21020502</v>
      </c>
      <c r="J2060" s="277" t="s">
        <v>15</v>
      </c>
      <c r="K2060" s="260"/>
      <c r="L2060" s="218">
        <v>31923000</v>
      </c>
      <c r="M2060" s="88" t="s">
        <v>518</v>
      </c>
      <c r="N2060" s="234"/>
      <c r="O2060" s="235"/>
      <c r="P2060" s="234">
        <v>0</v>
      </c>
      <c r="Q2060" s="235">
        <v>0</v>
      </c>
    </row>
    <row r="2061" spans="9:17" s="221" customFormat="1" ht="15.6">
      <c r="I2061" s="333">
        <v>21020503</v>
      </c>
      <c r="J2061" s="277" t="s">
        <v>15</v>
      </c>
      <c r="K2061" s="260"/>
      <c r="L2061" s="218">
        <v>31923000</v>
      </c>
      <c r="M2061" s="88" t="s">
        <v>519</v>
      </c>
      <c r="N2061" s="234"/>
      <c r="O2061" s="235"/>
      <c r="P2061" s="234">
        <v>0</v>
      </c>
      <c r="Q2061" s="235">
        <v>0</v>
      </c>
    </row>
    <row r="2062" spans="9:17" s="221" customFormat="1" ht="15.6">
      <c r="I2062" s="333">
        <v>21020504</v>
      </c>
      <c r="J2062" s="277" t="s">
        <v>15</v>
      </c>
      <c r="K2062" s="260"/>
      <c r="L2062" s="218">
        <v>31923000</v>
      </c>
      <c r="M2062" s="88" t="s">
        <v>480</v>
      </c>
      <c r="N2062" s="234"/>
      <c r="O2062" s="235"/>
      <c r="P2062" s="234">
        <v>0</v>
      </c>
      <c r="Q2062" s="235">
        <v>0</v>
      </c>
    </row>
    <row r="2063" spans="9:17" s="221" customFormat="1" ht="15.6">
      <c r="I2063" s="333">
        <v>21020512</v>
      </c>
      <c r="J2063" s="277" t="s">
        <v>15</v>
      </c>
      <c r="K2063" s="260"/>
      <c r="L2063" s="223"/>
      <c r="M2063" s="88" t="s">
        <v>520</v>
      </c>
      <c r="N2063" s="234"/>
      <c r="O2063" s="235"/>
      <c r="P2063" s="234">
        <v>0</v>
      </c>
      <c r="Q2063" s="235">
        <v>0</v>
      </c>
    </row>
    <row r="2064" spans="9:17" s="221" customFormat="1" ht="15.6">
      <c r="I2064" s="333">
        <v>21020515</v>
      </c>
      <c r="J2064" s="277" t="s">
        <v>15</v>
      </c>
      <c r="K2064" s="260"/>
      <c r="L2064" s="218">
        <v>31923000</v>
      </c>
      <c r="M2064" s="88" t="s">
        <v>521</v>
      </c>
      <c r="N2064" s="234"/>
      <c r="O2064" s="235"/>
      <c r="P2064" s="234">
        <v>0</v>
      </c>
      <c r="Q2064" s="235">
        <v>0</v>
      </c>
    </row>
    <row r="2065" spans="9:17" s="221" customFormat="1" ht="16.2">
      <c r="I2065" s="334">
        <v>21020600</v>
      </c>
      <c r="J2065" s="258"/>
      <c r="K2065" s="258"/>
      <c r="L2065" s="258"/>
      <c r="M2065" s="250" t="s">
        <v>488</v>
      </c>
      <c r="N2065" s="251">
        <f>SUM(N2066)</f>
        <v>0</v>
      </c>
      <c r="O2065" s="251">
        <f>SUM(O2066)</f>
        <v>0</v>
      </c>
      <c r="P2065" s="251"/>
      <c r="Q2065" s="251"/>
    </row>
    <row r="2066" spans="9:17" s="221" customFormat="1" ht="15.6">
      <c r="I2066" s="333">
        <v>21020605</v>
      </c>
      <c r="J2066" s="277" t="s">
        <v>15</v>
      </c>
      <c r="K2066" s="260"/>
      <c r="L2066" s="223"/>
      <c r="M2066" s="373" t="s">
        <v>582</v>
      </c>
      <c r="N2066" s="234"/>
      <c r="O2066" s="235"/>
      <c r="P2066" s="234"/>
      <c r="Q2066" s="235"/>
    </row>
    <row r="2067" spans="9:17" s="221" customFormat="1" ht="16.2">
      <c r="I2067" s="325">
        <v>22020000</v>
      </c>
      <c r="J2067" s="263"/>
      <c r="K2067" s="263"/>
      <c r="L2067" s="263"/>
      <c r="M2067" s="266" t="s">
        <v>490</v>
      </c>
      <c r="N2067" s="251"/>
      <c r="O2067" s="251"/>
      <c r="P2067" s="251"/>
      <c r="Q2067" s="251"/>
    </row>
    <row r="2068" spans="9:17" s="221" customFormat="1" ht="16.2">
      <c r="I2068" s="325">
        <v>22020100</v>
      </c>
      <c r="J2068" s="263"/>
      <c r="K2068" s="263"/>
      <c r="L2068" s="263"/>
      <c r="M2068" s="266" t="s">
        <v>547</v>
      </c>
      <c r="N2068" s="234"/>
      <c r="O2068" s="235"/>
      <c r="P2068" s="234"/>
      <c r="Q2068" s="235"/>
    </row>
    <row r="2069" spans="9:17" s="221" customFormat="1" ht="15.6">
      <c r="I2069" s="295">
        <v>22020101</v>
      </c>
      <c r="J2069" s="277" t="s">
        <v>15</v>
      </c>
      <c r="K2069" s="295"/>
      <c r="L2069" s="295"/>
      <c r="M2069" s="296" t="s">
        <v>548</v>
      </c>
      <c r="N2069" s="234"/>
      <c r="O2069" s="235"/>
      <c r="P2069" s="234"/>
      <c r="Q2069" s="235"/>
    </row>
    <row r="2070" spans="9:17" s="221" customFormat="1" ht="15.6">
      <c r="I2070" s="295">
        <v>22020102</v>
      </c>
      <c r="J2070" s="277" t="s">
        <v>15</v>
      </c>
      <c r="K2070" s="295"/>
      <c r="L2070" s="218">
        <v>31923000</v>
      </c>
      <c r="M2070" s="296" t="s">
        <v>492</v>
      </c>
      <c r="N2070" s="234"/>
      <c r="O2070" s="235">
        <v>55000</v>
      </c>
      <c r="P2070" s="234"/>
      <c r="Q2070" s="235">
        <v>55000</v>
      </c>
    </row>
    <row r="2071" spans="9:17" s="221" customFormat="1" ht="15.6">
      <c r="I2071" s="295">
        <v>22020103</v>
      </c>
      <c r="J2071" s="277" t="s">
        <v>15</v>
      </c>
      <c r="K2071" s="295"/>
      <c r="L2071" s="295"/>
      <c r="M2071" s="296" t="s">
        <v>549</v>
      </c>
      <c r="N2071" s="234"/>
      <c r="O2071" s="235"/>
      <c r="P2071" s="234"/>
      <c r="Q2071" s="235"/>
    </row>
    <row r="2072" spans="9:17" s="221" customFormat="1" ht="15.6">
      <c r="I2072" s="295">
        <v>22020104</v>
      </c>
      <c r="J2072" s="277" t="s">
        <v>15</v>
      </c>
      <c r="K2072" s="295"/>
      <c r="L2072" s="295"/>
      <c r="M2072" s="296" t="s">
        <v>493</v>
      </c>
      <c r="N2072" s="234"/>
      <c r="O2072" s="235"/>
      <c r="P2072" s="234"/>
      <c r="Q2072" s="235"/>
    </row>
    <row r="2073" spans="9:17" s="221" customFormat="1" ht="16.2">
      <c r="I2073" s="325">
        <v>22020200</v>
      </c>
      <c r="J2073" s="263"/>
      <c r="K2073" s="263"/>
      <c r="L2073" s="263"/>
      <c r="M2073" s="378" t="s">
        <v>780</v>
      </c>
      <c r="N2073" s="234"/>
      <c r="O2073" s="235"/>
      <c r="P2073" s="234"/>
      <c r="Q2073" s="235"/>
    </row>
    <row r="2074" spans="9:17" s="221" customFormat="1" ht="15.6">
      <c r="I2074" s="335">
        <v>22020205</v>
      </c>
      <c r="J2074" s="277" t="s">
        <v>15</v>
      </c>
      <c r="K2074" s="223"/>
      <c r="L2074" s="223"/>
      <c r="M2074" s="377" t="s">
        <v>781</v>
      </c>
      <c r="N2074" s="234"/>
      <c r="O2074" s="235">
        <v>3000000</v>
      </c>
      <c r="P2074" s="234"/>
      <c r="Q2074" s="235">
        <v>3000000</v>
      </c>
    </row>
    <row r="2075" spans="9:17" s="221" customFormat="1" ht="16.2">
      <c r="I2075" s="335">
        <v>22020300</v>
      </c>
      <c r="J2075" s="223"/>
      <c r="K2075" s="223"/>
      <c r="L2075" s="223"/>
      <c r="M2075" s="378" t="s">
        <v>782</v>
      </c>
      <c r="N2075" s="234"/>
      <c r="O2075" s="235"/>
      <c r="P2075" s="234"/>
      <c r="Q2075" s="235"/>
    </row>
    <row r="2076" spans="9:17" s="221" customFormat="1" ht="15.6">
      <c r="I2076" s="335">
        <v>22020313</v>
      </c>
      <c r="J2076" s="277" t="s">
        <v>15</v>
      </c>
      <c r="K2076" s="223"/>
      <c r="L2076" s="223"/>
      <c r="M2076" s="377" t="s">
        <v>527</v>
      </c>
      <c r="N2076" s="234">
        <v>2199100</v>
      </c>
      <c r="O2076" s="235">
        <v>3500000</v>
      </c>
      <c r="P2076" s="234"/>
      <c r="Q2076" s="235">
        <v>3500000</v>
      </c>
    </row>
    <row r="2077" spans="9:17" s="221" customFormat="1" ht="16.2">
      <c r="I2077" s="325">
        <v>22020400</v>
      </c>
      <c r="J2077" s="263"/>
      <c r="K2077" s="263"/>
      <c r="L2077" s="263"/>
      <c r="M2077" s="375" t="s">
        <v>607</v>
      </c>
      <c r="N2077" s="234"/>
      <c r="O2077" s="235"/>
      <c r="P2077" s="234"/>
      <c r="Q2077" s="235"/>
    </row>
    <row r="2078" spans="9:17" s="221" customFormat="1" ht="15.6">
      <c r="I2078" s="335" t="s">
        <v>783</v>
      </c>
      <c r="J2078" s="277" t="s">
        <v>15</v>
      </c>
      <c r="K2078" s="223"/>
      <c r="L2078" s="223"/>
      <c r="M2078" s="377" t="s">
        <v>784</v>
      </c>
      <c r="N2078" s="234"/>
      <c r="O2078" s="235">
        <v>4500000</v>
      </c>
      <c r="P2078" s="234"/>
      <c r="Q2078" s="235">
        <v>4500000</v>
      </c>
    </row>
    <row r="2079" spans="9:17" s="221" customFormat="1" ht="15.6">
      <c r="I2079" s="335">
        <v>22020406</v>
      </c>
      <c r="J2079" s="277" t="s">
        <v>15</v>
      </c>
      <c r="K2079" s="223"/>
      <c r="L2079" s="218">
        <v>31923000</v>
      </c>
      <c r="M2079" s="377" t="s">
        <v>608</v>
      </c>
      <c r="N2079" s="234">
        <v>2129333</v>
      </c>
      <c r="O2079" s="235">
        <v>8500000</v>
      </c>
      <c r="P2079" s="234"/>
      <c r="Q2079" s="235">
        <v>8500000</v>
      </c>
    </row>
    <row r="2080" spans="9:17" s="221" customFormat="1" ht="16.2">
      <c r="I2080" s="335">
        <v>22020800</v>
      </c>
      <c r="J2080" s="223"/>
      <c r="K2080" s="223"/>
      <c r="L2080" s="223"/>
      <c r="M2080" s="378" t="s">
        <v>785</v>
      </c>
      <c r="N2080" s="234"/>
      <c r="O2080" s="235"/>
      <c r="P2080" s="234"/>
      <c r="Q2080" s="235"/>
    </row>
    <row r="2081" spans="9:17" s="221" customFormat="1" ht="15.6">
      <c r="I2081" s="335">
        <v>22020805</v>
      </c>
      <c r="J2081" s="277" t="s">
        <v>15</v>
      </c>
      <c r="K2081" s="223"/>
      <c r="L2081" s="223"/>
      <c r="M2081" s="377" t="s">
        <v>786</v>
      </c>
      <c r="N2081" s="234"/>
      <c r="O2081" s="235"/>
      <c r="P2081" s="234"/>
      <c r="Q2081" s="235"/>
    </row>
    <row r="2082" spans="9:17" s="221" customFormat="1" ht="16.2">
      <c r="I2082" s="325">
        <v>22040100</v>
      </c>
      <c r="J2082" s="263"/>
      <c r="K2082" s="263"/>
      <c r="L2082" s="263"/>
      <c r="M2082" s="375" t="s">
        <v>762</v>
      </c>
      <c r="N2082" s="234"/>
      <c r="O2082" s="235"/>
      <c r="P2082" s="234"/>
      <c r="Q2082" s="235"/>
    </row>
    <row r="2083" spans="9:17" s="221" customFormat="1" ht="15.6">
      <c r="I2083" s="335">
        <v>22040109</v>
      </c>
      <c r="J2083" s="277" t="s">
        <v>15</v>
      </c>
      <c r="K2083" s="223"/>
      <c r="L2083" s="223"/>
      <c r="M2083" s="374" t="s">
        <v>787</v>
      </c>
      <c r="N2083" s="234"/>
      <c r="O2083" s="235">
        <v>3000000</v>
      </c>
      <c r="P2083" s="234"/>
      <c r="Q2083" s="235">
        <v>3000000</v>
      </c>
    </row>
    <row r="2084" spans="9:17" s="221" customFormat="1" ht="16.2">
      <c r="I2084" s="325"/>
      <c r="J2084" s="263"/>
      <c r="K2084" s="263"/>
      <c r="L2084" s="263"/>
      <c r="M2084" s="378" t="s">
        <v>529</v>
      </c>
      <c r="N2084" s="251">
        <f>SUM(N2036:N2066)</f>
        <v>0</v>
      </c>
      <c r="O2084" s="251">
        <f t="shared" ref="O2084:Q2084" si="162">SUM(O2036:O2066)</f>
        <v>7961977.42215</v>
      </c>
      <c r="P2084" s="251">
        <f t="shared" si="162"/>
        <v>6634981.1851250008</v>
      </c>
      <c r="Q2084" s="251">
        <f t="shared" si="162"/>
        <v>9587436.7448144984</v>
      </c>
    </row>
    <row r="2085" spans="9:17" s="221" customFormat="1" ht="16.8" thickBot="1">
      <c r="I2085" s="326"/>
      <c r="J2085" s="241"/>
      <c r="K2085" s="241"/>
      <c r="L2085" s="241"/>
      <c r="M2085" s="379" t="s">
        <v>490</v>
      </c>
      <c r="N2085" s="268">
        <f>SUM(N2069:N2083)</f>
        <v>4328433</v>
      </c>
      <c r="O2085" s="268">
        <f t="shared" ref="O2085:Q2085" si="163">SUM(O2069:O2083)</f>
        <v>22555000</v>
      </c>
      <c r="P2085" s="268">
        <f t="shared" si="163"/>
        <v>0</v>
      </c>
      <c r="Q2085" s="268">
        <f t="shared" si="163"/>
        <v>22555000</v>
      </c>
    </row>
    <row r="2086" spans="9:17" s="221" customFormat="1" ht="16.8" thickBot="1">
      <c r="I2086" s="270"/>
      <c r="J2086" s="380"/>
      <c r="K2086" s="380"/>
      <c r="L2086" s="380"/>
      <c r="M2086" s="383" t="s">
        <v>46</v>
      </c>
      <c r="N2086" s="271">
        <f>N2084+N2085</f>
        <v>4328433</v>
      </c>
      <c r="O2086" s="271">
        <f t="shared" ref="O2086:Q2086" si="164">O2084+O2085</f>
        <v>30516977.422150001</v>
      </c>
      <c r="P2086" s="271">
        <f t="shared" si="164"/>
        <v>6634981.1851250008</v>
      </c>
      <c r="Q2086" s="271">
        <f t="shared" si="164"/>
        <v>32142436.7448145</v>
      </c>
    </row>
    <row r="2087" spans="9:17" ht="34.799999999999997">
      <c r="I2087" s="588" t="s">
        <v>809</v>
      </c>
      <c r="J2087" s="589"/>
      <c r="K2087" s="589"/>
      <c r="L2087" s="589"/>
      <c r="M2087" s="589"/>
      <c r="N2087" s="589"/>
      <c r="O2087" s="589"/>
      <c r="P2087" s="589"/>
      <c r="Q2087" s="590"/>
    </row>
    <row r="2088" spans="9:17" ht="24.6">
      <c r="I2088" s="578" t="s">
        <v>0</v>
      </c>
      <c r="J2088" s="579"/>
      <c r="K2088" s="579"/>
      <c r="L2088" s="579"/>
      <c r="M2088" s="579"/>
      <c r="N2088" s="579"/>
      <c r="O2088" s="579"/>
      <c r="P2088" s="579"/>
      <c r="Q2088" s="580"/>
    </row>
    <row r="2089" spans="9:17" ht="25.5" customHeight="1">
      <c r="I2089" s="578" t="s">
        <v>902</v>
      </c>
      <c r="J2089" s="579"/>
      <c r="K2089" s="579"/>
      <c r="L2089" s="579"/>
      <c r="M2089" s="579"/>
      <c r="N2089" s="579"/>
      <c r="O2089" s="579"/>
      <c r="P2089" s="579"/>
      <c r="Q2089" s="580"/>
    </row>
    <row r="2090" spans="9:17" ht="25.2" thickBot="1">
      <c r="I2090" s="581" t="s">
        <v>454</v>
      </c>
      <c r="J2090" s="581"/>
      <c r="K2090" s="581"/>
      <c r="L2090" s="581"/>
      <c r="M2090" s="581"/>
      <c r="N2090" s="581"/>
      <c r="O2090" s="581"/>
      <c r="P2090" s="581"/>
      <c r="Q2090" s="581"/>
    </row>
    <row r="2091" spans="9:17" s="95" customFormat="1" ht="17.399999999999999" thickBot="1">
      <c r="I2091" s="582" t="s">
        <v>788</v>
      </c>
      <c r="J2091" s="583"/>
      <c r="K2091" s="583"/>
      <c r="L2091" s="583"/>
      <c r="M2091" s="583"/>
      <c r="N2091" s="583"/>
      <c r="O2091" s="583"/>
      <c r="P2091" s="583"/>
      <c r="Q2091" s="584"/>
    </row>
    <row r="2092" spans="9:17" s="221" customFormat="1" ht="49.2" thickBot="1">
      <c r="I2092" s="92" t="s">
        <v>350</v>
      </c>
      <c r="J2092" s="92" t="s">
        <v>72</v>
      </c>
      <c r="K2092" s="92" t="s">
        <v>351</v>
      </c>
      <c r="L2092" s="92" t="s">
        <v>3</v>
      </c>
      <c r="M2092" s="231" t="s">
        <v>73</v>
      </c>
      <c r="N2092" s="404" t="s">
        <v>871</v>
      </c>
      <c r="O2092" s="404" t="s">
        <v>870</v>
      </c>
      <c r="P2092" s="404" t="s">
        <v>872</v>
      </c>
      <c r="Q2092" s="404" t="s">
        <v>906</v>
      </c>
    </row>
    <row r="2093" spans="9:17" s="221" customFormat="1" ht="16.2">
      <c r="I2093" s="331">
        <v>20000000</v>
      </c>
      <c r="J2093" s="249"/>
      <c r="K2093" s="249"/>
      <c r="L2093" s="249"/>
      <c r="M2093" s="372" t="s">
        <v>39</v>
      </c>
      <c r="N2093" s="251"/>
      <c r="O2093" s="251"/>
      <c r="P2093" s="251"/>
      <c r="Q2093" s="251"/>
    </row>
    <row r="2094" spans="9:17" s="221" customFormat="1" ht="16.2">
      <c r="I2094" s="331">
        <v>21000000</v>
      </c>
      <c r="J2094" s="249"/>
      <c r="K2094" s="249"/>
      <c r="L2094" s="249"/>
      <c r="M2094" s="372" t="s">
        <v>42</v>
      </c>
      <c r="N2094" s="251"/>
      <c r="O2094" s="251"/>
      <c r="P2094" s="251"/>
      <c r="Q2094" s="251"/>
    </row>
    <row r="2095" spans="9:17" s="221" customFormat="1" ht="16.2">
      <c r="I2095" s="331">
        <v>21010000</v>
      </c>
      <c r="J2095" s="249"/>
      <c r="K2095" s="249"/>
      <c r="L2095" s="249"/>
      <c r="M2095" s="372" t="s">
        <v>474</v>
      </c>
      <c r="N2095" s="251"/>
      <c r="O2095" s="251"/>
      <c r="P2095" s="251"/>
      <c r="Q2095" s="251"/>
    </row>
    <row r="2096" spans="9:17" s="221" customFormat="1" ht="16.2">
      <c r="I2096" s="331">
        <v>21010300</v>
      </c>
      <c r="J2096" s="249"/>
      <c r="K2096" s="249"/>
      <c r="L2096" s="249"/>
      <c r="M2096" s="382" t="s">
        <v>667</v>
      </c>
      <c r="N2096" s="251"/>
      <c r="O2096" s="251"/>
      <c r="P2096" s="251"/>
      <c r="Q2096" s="251"/>
    </row>
    <row r="2097" spans="9:17" s="221" customFormat="1" ht="15.6">
      <c r="I2097" s="332">
        <v>21010302</v>
      </c>
      <c r="J2097" s="277" t="s">
        <v>15</v>
      </c>
      <c r="K2097" s="254"/>
      <c r="L2097" s="218">
        <v>31923000</v>
      </c>
      <c r="M2097" s="374" t="s">
        <v>668</v>
      </c>
      <c r="N2097" s="234"/>
      <c r="O2097" s="235">
        <v>3013053.0968999956</v>
      </c>
      <c r="P2097" s="234">
        <v>2510877.5807499965</v>
      </c>
      <c r="Q2097" s="235">
        <v>3103444.6898069954</v>
      </c>
    </row>
    <row r="2098" spans="9:17" s="221" customFormat="1" ht="15.6">
      <c r="I2098" s="332">
        <v>21010303</v>
      </c>
      <c r="J2098" s="277" t="s">
        <v>15</v>
      </c>
      <c r="K2098" s="254"/>
      <c r="L2098" s="218">
        <v>31923000</v>
      </c>
      <c r="M2098" s="374" t="s">
        <v>669</v>
      </c>
      <c r="N2098" s="234"/>
      <c r="O2098" s="235">
        <v>10213020.302099986</v>
      </c>
      <c r="P2098" s="234">
        <v>8510850.2517499886</v>
      </c>
      <c r="Q2098" s="235">
        <v>10519410.911162985</v>
      </c>
    </row>
    <row r="2099" spans="9:17" s="221" customFormat="1" ht="15.6">
      <c r="I2099" s="332">
        <v>21010304</v>
      </c>
      <c r="J2099" s="277" t="s">
        <v>15</v>
      </c>
      <c r="K2099" s="254"/>
      <c r="L2099" s="218">
        <v>31923000</v>
      </c>
      <c r="M2099" s="290" t="s">
        <v>670</v>
      </c>
      <c r="N2099" s="234"/>
      <c r="O2099" s="235">
        <v>887485.92239999957</v>
      </c>
      <c r="P2099" s="234">
        <v>739571.60199999961</v>
      </c>
      <c r="Q2099" s="235">
        <v>914110.50007199962</v>
      </c>
    </row>
    <row r="2100" spans="9:17" s="221" customFormat="1" ht="15.6">
      <c r="I2100" s="252">
        <v>21010106</v>
      </c>
      <c r="J2100" s="277" t="s">
        <v>15</v>
      </c>
      <c r="K2100" s="254"/>
      <c r="L2100" s="223"/>
      <c r="M2100" s="255" t="s">
        <v>531</v>
      </c>
      <c r="N2100" s="234"/>
      <c r="O2100" s="235"/>
      <c r="P2100" s="234">
        <v>0</v>
      </c>
      <c r="Q2100" s="235">
        <v>0</v>
      </c>
    </row>
    <row r="2101" spans="9:17" s="221" customFormat="1" ht="15.6">
      <c r="I2101" s="276"/>
      <c r="J2101" s="277" t="s">
        <v>15</v>
      </c>
      <c r="K2101" s="254"/>
      <c r="L2101" s="218">
        <v>31923000</v>
      </c>
      <c r="M2101" s="88" t="s">
        <v>580</v>
      </c>
      <c r="N2101" s="234"/>
      <c r="O2101" s="234"/>
      <c r="P2101" s="234">
        <v>0</v>
      </c>
      <c r="Q2101" s="235">
        <v>9600000</v>
      </c>
    </row>
    <row r="2102" spans="9:17" s="221" customFormat="1" ht="32.4">
      <c r="I2102" s="331">
        <v>21020300</v>
      </c>
      <c r="J2102" s="249"/>
      <c r="K2102" s="249"/>
      <c r="L2102" s="249"/>
      <c r="M2102" s="372" t="s">
        <v>516</v>
      </c>
      <c r="N2102" s="251"/>
      <c r="O2102" s="251"/>
      <c r="P2102" s="251"/>
      <c r="Q2102" s="251"/>
    </row>
    <row r="2103" spans="9:17" s="221" customFormat="1" ht="15.6">
      <c r="I2103" s="332">
        <v>21020312</v>
      </c>
      <c r="J2103" s="277" t="s">
        <v>15</v>
      </c>
      <c r="K2103" s="254"/>
      <c r="L2103" s="223"/>
      <c r="M2103" s="374" t="s">
        <v>520</v>
      </c>
      <c r="N2103" s="234"/>
      <c r="O2103" s="234"/>
      <c r="P2103" s="234">
        <v>0</v>
      </c>
      <c r="Q2103" s="235">
        <v>0</v>
      </c>
    </row>
    <row r="2104" spans="9:17" s="221" customFormat="1" ht="15.6">
      <c r="I2104" s="332">
        <v>21020320</v>
      </c>
      <c r="J2104" s="277" t="s">
        <v>15</v>
      </c>
      <c r="K2104" s="254"/>
      <c r="L2104" s="218">
        <v>31923000</v>
      </c>
      <c r="M2104" s="374" t="s">
        <v>671</v>
      </c>
      <c r="N2104" s="234"/>
      <c r="O2104" s="234">
        <v>0</v>
      </c>
      <c r="P2104" s="234">
        <v>0</v>
      </c>
      <c r="Q2104" s="235">
        <v>0</v>
      </c>
    </row>
    <row r="2105" spans="9:17" s="221" customFormat="1" ht="15.6">
      <c r="I2105" s="332">
        <v>21020327</v>
      </c>
      <c r="J2105" s="277" t="s">
        <v>15</v>
      </c>
      <c r="K2105" s="254"/>
      <c r="L2105" s="218">
        <v>31923000</v>
      </c>
      <c r="M2105" s="374" t="s">
        <v>672</v>
      </c>
      <c r="N2105" s="234"/>
      <c r="O2105" s="235">
        <v>62040</v>
      </c>
      <c r="P2105" s="234">
        <v>51700</v>
      </c>
      <c r="Q2105" s="235">
        <v>63901.2</v>
      </c>
    </row>
    <row r="2106" spans="9:17" s="221" customFormat="1" ht="15.6">
      <c r="I2106" s="332">
        <v>21020328</v>
      </c>
      <c r="J2106" s="277" t="s">
        <v>15</v>
      </c>
      <c r="K2106" s="254"/>
      <c r="L2106" s="223"/>
      <c r="M2106" s="374" t="s">
        <v>789</v>
      </c>
      <c r="N2106" s="234"/>
      <c r="O2106" s="235">
        <v>263090.08109999954</v>
      </c>
      <c r="P2106" s="234">
        <v>219241.73424999963</v>
      </c>
      <c r="Q2106" s="235">
        <v>270982.78353299951</v>
      </c>
    </row>
    <row r="2107" spans="9:17" s="221" customFormat="1" ht="16.2">
      <c r="I2107" s="331">
        <v>21020400</v>
      </c>
      <c r="J2107" s="249"/>
      <c r="K2107" s="249"/>
      <c r="L2107" s="249"/>
      <c r="M2107" s="372" t="s">
        <v>532</v>
      </c>
      <c r="N2107" s="251"/>
      <c r="O2107" s="251"/>
      <c r="P2107" s="251"/>
      <c r="Q2107" s="251"/>
    </row>
    <row r="2108" spans="9:17" s="221" customFormat="1" ht="15.6">
      <c r="I2108" s="332">
        <v>21020412</v>
      </c>
      <c r="J2108" s="277" t="s">
        <v>15</v>
      </c>
      <c r="K2108" s="254"/>
      <c r="L2108" s="223"/>
      <c r="M2108" s="374" t="s">
        <v>520</v>
      </c>
      <c r="N2108" s="234"/>
      <c r="O2108" s="234"/>
      <c r="P2108" s="234">
        <v>0</v>
      </c>
      <c r="Q2108" s="235">
        <v>0</v>
      </c>
    </row>
    <row r="2109" spans="9:17" s="221" customFormat="1" ht="15.6">
      <c r="I2109" s="332">
        <v>21020420</v>
      </c>
      <c r="J2109" s="277" t="s">
        <v>15</v>
      </c>
      <c r="K2109" s="254"/>
      <c r="L2109" s="223"/>
      <c r="M2109" s="374" t="s">
        <v>671</v>
      </c>
      <c r="N2109" s="234"/>
      <c r="O2109" s="234"/>
      <c r="P2109" s="234">
        <v>0</v>
      </c>
      <c r="Q2109" s="235">
        <v>0</v>
      </c>
    </row>
    <row r="2110" spans="9:17" s="221" customFormat="1" ht="15.6">
      <c r="I2110" s="332">
        <v>21020427</v>
      </c>
      <c r="J2110" s="277" t="s">
        <v>15</v>
      </c>
      <c r="K2110" s="254"/>
      <c r="L2110" s="218">
        <v>31923000</v>
      </c>
      <c r="M2110" s="374" t="s">
        <v>672</v>
      </c>
      <c r="N2110" s="234"/>
      <c r="O2110" s="235">
        <v>390852</v>
      </c>
      <c r="P2110" s="234">
        <v>325710</v>
      </c>
      <c r="Q2110" s="235">
        <v>402577.56</v>
      </c>
    </row>
    <row r="2111" spans="9:17" s="221" customFormat="1" ht="15.6">
      <c r="I2111" s="332">
        <v>21020428</v>
      </c>
      <c r="J2111" s="277" t="s">
        <v>15</v>
      </c>
      <c r="K2111" s="254"/>
      <c r="L2111" s="223"/>
      <c r="M2111" s="374" t="s">
        <v>676</v>
      </c>
      <c r="N2111" s="234"/>
      <c r="O2111" s="235">
        <v>875463.96630000044</v>
      </c>
      <c r="P2111" s="234">
        <v>729553.30525000033</v>
      </c>
      <c r="Q2111" s="235">
        <v>901727.88528900046</v>
      </c>
    </row>
    <row r="2112" spans="9:17" s="221" customFormat="1" ht="16.2">
      <c r="I2112" s="331">
        <v>21020500</v>
      </c>
      <c r="J2112" s="249"/>
      <c r="K2112" s="249"/>
      <c r="L2112" s="249"/>
      <c r="M2112" s="372" t="s">
        <v>533</v>
      </c>
      <c r="N2112" s="251"/>
      <c r="O2112" s="251"/>
      <c r="P2112" s="251"/>
      <c r="Q2112" s="251"/>
    </row>
    <row r="2113" spans="9:17" s="221" customFormat="1" ht="15.6">
      <c r="I2113" s="333">
        <v>21020512</v>
      </c>
      <c r="J2113" s="277" t="s">
        <v>15</v>
      </c>
      <c r="K2113" s="260"/>
      <c r="L2113" s="223"/>
      <c r="M2113" s="374" t="s">
        <v>520</v>
      </c>
      <c r="N2113" s="234"/>
      <c r="O2113" s="234"/>
      <c r="P2113" s="234">
        <v>0</v>
      </c>
      <c r="Q2113" s="235">
        <v>0</v>
      </c>
    </row>
    <row r="2114" spans="9:17" s="221" customFormat="1" ht="15.6">
      <c r="I2114" s="332">
        <v>21020420</v>
      </c>
      <c r="J2114" s="277" t="s">
        <v>15</v>
      </c>
      <c r="K2114" s="254"/>
      <c r="L2114" s="223"/>
      <c r="M2114" s="88" t="s">
        <v>790</v>
      </c>
      <c r="N2114" s="234"/>
      <c r="O2114" s="234"/>
      <c r="P2114" s="234">
        <v>0</v>
      </c>
      <c r="Q2114" s="235">
        <v>0</v>
      </c>
    </row>
    <row r="2115" spans="9:17" s="221" customFormat="1" ht="15.6">
      <c r="I2115" s="333">
        <v>21020527</v>
      </c>
      <c r="J2115" s="277" t="s">
        <v>15</v>
      </c>
      <c r="K2115" s="260"/>
      <c r="L2115" s="223"/>
      <c r="M2115" s="374" t="s">
        <v>672</v>
      </c>
      <c r="N2115" s="234"/>
      <c r="O2115" s="235">
        <v>62040</v>
      </c>
      <c r="P2115" s="234">
        <v>51700</v>
      </c>
      <c r="Q2115" s="235">
        <v>63901.2</v>
      </c>
    </row>
    <row r="2116" spans="9:17" s="221" customFormat="1" ht="15.6">
      <c r="I2116" s="333">
        <v>21020528</v>
      </c>
      <c r="J2116" s="277" t="s">
        <v>15</v>
      </c>
      <c r="K2116" s="260"/>
      <c r="L2116" s="223"/>
      <c r="M2116" s="374" t="s">
        <v>676</v>
      </c>
      <c r="N2116" s="234"/>
      <c r="O2116" s="235">
        <v>74586.504300000044</v>
      </c>
      <c r="P2116" s="234">
        <v>62155.420250000032</v>
      </c>
      <c r="Q2116" s="235">
        <v>76824.099429000053</v>
      </c>
    </row>
    <row r="2117" spans="9:17" s="221" customFormat="1" ht="16.2">
      <c r="I2117" s="334">
        <v>21020600</v>
      </c>
      <c r="J2117" s="258"/>
      <c r="K2117" s="258"/>
      <c r="L2117" s="258"/>
      <c r="M2117" s="372" t="s">
        <v>488</v>
      </c>
      <c r="N2117" s="251"/>
      <c r="O2117" s="251"/>
      <c r="P2117" s="251"/>
      <c r="Q2117" s="251"/>
    </row>
    <row r="2118" spans="9:17" s="221" customFormat="1" ht="15.6">
      <c r="I2118" s="333">
        <v>21020605</v>
      </c>
      <c r="J2118" s="277" t="s">
        <v>15</v>
      </c>
      <c r="K2118" s="260"/>
      <c r="L2118" s="223"/>
      <c r="M2118" s="373" t="s">
        <v>582</v>
      </c>
      <c r="N2118" s="234"/>
      <c r="O2118" s="234">
        <v>500000</v>
      </c>
      <c r="P2118" s="234">
        <v>416666.66666666669</v>
      </c>
      <c r="Q2118" s="235">
        <v>515000</v>
      </c>
    </row>
    <row r="2119" spans="9:17" s="221" customFormat="1" ht="16.2">
      <c r="I2119" s="325">
        <v>22020000</v>
      </c>
      <c r="J2119" s="263"/>
      <c r="K2119" s="263"/>
      <c r="L2119" s="263"/>
      <c r="M2119" s="375" t="s">
        <v>490</v>
      </c>
      <c r="N2119" s="251"/>
      <c r="O2119" s="251"/>
      <c r="P2119" s="251"/>
      <c r="Q2119" s="251"/>
    </row>
    <row r="2120" spans="9:17" s="221" customFormat="1" ht="16.2">
      <c r="I2120" s="325">
        <v>22020100</v>
      </c>
      <c r="J2120" s="263"/>
      <c r="K2120" s="263"/>
      <c r="L2120" s="263"/>
      <c r="M2120" s="375" t="s">
        <v>547</v>
      </c>
      <c r="N2120" s="234"/>
      <c r="O2120" s="234"/>
      <c r="P2120" s="234"/>
      <c r="Q2120" s="235"/>
    </row>
    <row r="2121" spans="9:17" s="221" customFormat="1" ht="15.6">
      <c r="I2121" s="295">
        <v>22020101</v>
      </c>
      <c r="J2121" s="277" t="s">
        <v>15</v>
      </c>
      <c r="K2121" s="295"/>
      <c r="L2121" s="295"/>
      <c r="M2121" s="296" t="s">
        <v>548</v>
      </c>
      <c r="N2121" s="234"/>
      <c r="O2121" s="234"/>
      <c r="P2121" s="234"/>
      <c r="Q2121" s="235"/>
    </row>
    <row r="2122" spans="9:17" s="221" customFormat="1" ht="22.5" customHeight="1">
      <c r="I2122" s="295">
        <v>22020102</v>
      </c>
      <c r="J2122" s="277" t="s">
        <v>15</v>
      </c>
      <c r="K2122" s="295"/>
      <c r="L2122" s="218">
        <v>31923000</v>
      </c>
      <c r="M2122" s="296" t="s">
        <v>492</v>
      </c>
      <c r="N2122" s="234"/>
      <c r="O2122" s="235">
        <v>55000</v>
      </c>
      <c r="P2122" s="234"/>
      <c r="Q2122" s="235">
        <v>55000</v>
      </c>
    </row>
    <row r="2123" spans="9:17" s="221" customFormat="1" ht="22.5" customHeight="1">
      <c r="I2123" s="295">
        <v>22020103</v>
      </c>
      <c r="J2123" s="277" t="s">
        <v>15</v>
      </c>
      <c r="K2123" s="295"/>
      <c r="L2123" s="295"/>
      <c r="M2123" s="296" t="s">
        <v>549</v>
      </c>
      <c r="N2123" s="234"/>
      <c r="O2123" s="235"/>
      <c r="P2123" s="234"/>
      <c r="Q2123" s="235"/>
    </row>
    <row r="2124" spans="9:17" s="221" customFormat="1" ht="22.5" customHeight="1">
      <c r="I2124" s="295">
        <v>22020104</v>
      </c>
      <c r="J2124" s="277" t="s">
        <v>15</v>
      </c>
      <c r="K2124" s="295"/>
      <c r="L2124" s="295"/>
      <c r="M2124" s="296" t="s">
        <v>493</v>
      </c>
      <c r="N2124" s="234"/>
      <c r="O2124" s="235"/>
      <c r="P2124" s="234"/>
      <c r="Q2124" s="235"/>
    </row>
    <row r="2125" spans="9:17" s="221" customFormat="1" ht="22.5" customHeight="1">
      <c r="I2125" s="325">
        <v>22020300</v>
      </c>
      <c r="J2125" s="263"/>
      <c r="K2125" s="263"/>
      <c r="L2125" s="263"/>
      <c r="M2125" s="375" t="s">
        <v>536</v>
      </c>
      <c r="N2125" s="234"/>
      <c r="O2125" s="235"/>
      <c r="P2125" s="234"/>
      <c r="Q2125" s="235"/>
    </row>
    <row r="2126" spans="9:17" s="221" customFormat="1" ht="22.5" customHeight="1">
      <c r="I2126" s="335">
        <v>22020307</v>
      </c>
      <c r="J2126" s="277" t="s">
        <v>15</v>
      </c>
      <c r="K2126" s="223"/>
      <c r="L2126" s="218">
        <v>31923000</v>
      </c>
      <c r="M2126" s="376" t="s">
        <v>791</v>
      </c>
      <c r="N2126" s="234">
        <v>333333</v>
      </c>
      <c r="O2126" s="235">
        <v>25000000</v>
      </c>
      <c r="P2126" s="234"/>
      <c r="Q2126" s="235">
        <v>25000000</v>
      </c>
    </row>
    <row r="2127" spans="9:17" s="221" customFormat="1" ht="22.5" customHeight="1">
      <c r="I2127" s="335">
        <v>22020309</v>
      </c>
      <c r="J2127" s="277" t="s">
        <v>15</v>
      </c>
      <c r="K2127" s="223"/>
      <c r="L2127" s="218">
        <v>31923000</v>
      </c>
      <c r="M2127" s="377" t="s">
        <v>587</v>
      </c>
      <c r="N2127" s="234"/>
      <c r="O2127" s="235">
        <v>3000000</v>
      </c>
      <c r="P2127" s="234"/>
      <c r="Q2127" s="235">
        <v>3000000</v>
      </c>
    </row>
    <row r="2128" spans="9:17" s="221" customFormat="1" ht="22.5" customHeight="1">
      <c r="I2128" s="335">
        <v>22020313</v>
      </c>
      <c r="J2128" s="277" t="s">
        <v>15</v>
      </c>
      <c r="K2128" s="223"/>
      <c r="L2128" s="218">
        <v>31923000</v>
      </c>
      <c r="M2128" s="377" t="s">
        <v>894</v>
      </c>
      <c r="N2128" s="234">
        <v>266667</v>
      </c>
      <c r="O2128" s="235">
        <v>3000000</v>
      </c>
      <c r="P2128" s="234"/>
      <c r="Q2128" s="235">
        <v>12000000</v>
      </c>
    </row>
    <row r="2129" spans="9:17" s="221" customFormat="1" ht="22.5" customHeight="1">
      <c r="I2129" s="335"/>
      <c r="J2129" s="277"/>
      <c r="K2129" s="223"/>
      <c r="L2129" s="218"/>
      <c r="M2129" s="377" t="s">
        <v>895</v>
      </c>
      <c r="N2129" s="234"/>
      <c r="O2129" s="235"/>
      <c r="P2129" s="234"/>
      <c r="Q2129" s="235">
        <v>3000000</v>
      </c>
    </row>
    <row r="2130" spans="9:17" s="221" customFormat="1" ht="22.5" customHeight="1">
      <c r="I2130" s="325">
        <v>22020500</v>
      </c>
      <c r="J2130" s="263"/>
      <c r="K2130" s="263"/>
      <c r="L2130" s="263"/>
      <c r="M2130" s="378" t="s">
        <v>551</v>
      </c>
      <c r="N2130" s="234"/>
      <c r="O2130" s="235"/>
      <c r="P2130" s="234"/>
      <c r="Q2130" s="235"/>
    </row>
    <row r="2131" spans="9:17" s="221" customFormat="1" ht="22.5" customHeight="1">
      <c r="I2131" s="335">
        <v>22020501</v>
      </c>
      <c r="J2131" s="277" t="s">
        <v>15</v>
      </c>
      <c r="K2131" s="223"/>
      <c r="L2131" s="223"/>
      <c r="M2131" s="377" t="s">
        <v>792</v>
      </c>
      <c r="N2131" s="234"/>
      <c r="O2131" s="235"/>
      <c r="P2131" s="234"/>
      <c r="Q2131" s="235"/>
    </row>
    <row r="2132" spans="9:17" s="221" customFormat="1" ht="22.5" customHeight="1">
      <c r="I2132" s="325">
        <v>22020600</v>
      </c>
      <c r="J2132" s="263"/>
      <c r="K2132" s="263"/>
      <c r="L2132" s="263"/>
      <c r="M2132" s="375" t="s">
        <v>499</v>
      </c>
      <c r="N2132" s="234"/>
      <c r="O2132" s="235"/>
      <c r="P2132" s="234"/>
      <c r="Q2132" s="235"/>
    </row>
    <row r="2133" spans="9:17" s="221" customFormat="1" ht="22.5" customHeight="1">
      <c r="I2133" s="335">
        <v>22020605</v>
      </c>
      <c r="J2133" s="277" t="s">
        <v>15</v>
      </c>
      <c r="K2133" s="223"/>
      <c r="L2133" s="218">
        <v>31923000</v>
      </c>
      <c r="M2133" s="377" t="s">
        <v>793</v>
      </c>
      <c r="N2133" s="234"/>
      <c r="O2133" s="235">
        <v>8000000</v>
      </c>
      <c r="P2133" s="234"/>
      <c r="Q2133" s="235">
        <v>8000000</v>
      </c>
    </row>
    <row r="2134" spans="9:17" s="221" customFormat="1" ht="32.4">
      <c r="I2134" s="325">
        <v>22020700</v>
      </c>
      <c r="J2134" s="263"/>
      <c r="K2134" s="263"/>
      <c r="L2134" s="263"/>
      <c r="M2134" s="378" t="s">
        <v>794</v>
      </c>
      <c r="N2134" s="234"/>
      <c r="O2134" s="235"/>
      <c r="P2134" s="234"/>
      <c r="Q2134" s="235"/>
    </row>
    <row r="2135" spans="9:17" s="221" customFormat="1" ht="21" customHeight="1">
      <c r="I2135" s="335">
        <v>22020710</v>
      </c>
      <c r="J2135" s="277" t="s">
        <v>15</v>
      </c>
      <c r="K2135" s="223"/>
      <c r="L2135" s="218">
        <v>31923000</v>
      </c>
      <c r="M2135" s="377" t="s">
        <v>795</v>
      </c>
      <c r="N2135" s="234"/>
      <c r="O2135" s="235"/>
      <c r="P2135" s="234"/>
      <c r="Q2135" s="235"/>
    </row>
    <row r="2136" spans="9:17" s="221" customFormat="1" ht="32.4">
      <c r="I2136" s="325">
        <v>22021000</v>
      </c>
      <c r="J2136" s="263"/>
      <c r="K2136" s="263"/>
      <c r="L2136" s="263"/>
      <c r="M2136" s="375" t="s">
        <v>504</v>
      </c>
      <c r="N2136" s="234"/>
      <c r="O2136" s="235"/>
      <c r="P2136" s="234"/>
      <c r="Q2136" s="235"/>
    </row>
    <row r="2137" spans="9:17" s="221" customFormat="1" ht="15.6">
      <c r="I2137" s="335">
        <v>22021017</v>
      </c>
      <c r="J2137" s="277" t="s">
        <v>15</v>
      </c>
      <c r="K2137" s="223"/>
      <c r="L2137" s="218">
        <v>31923000</v>
      </c>
      <c r="M2137" s="374" t="s">
        <v>598</v>
      </c>
      <c r="N2137" s="234">
        <v>2746667</v>
      </c>
      <c r="O2137" s="235">
        <v>7000000</v>
      </c>
      <c r="P2137" s="234"/>
      <c r="Q2137" s="235">
        <v>7000000</v>
      </c>
    </row>
    <row r="2138" spans="9:17" s="221" customFormat="1" ht="23.25" customHeight="1">
      <c r="I2138" s="325"/>
      <c r="J2138" s="263"/>
      <c r="K2138" s="263"/>
      <c r="L2138" s="263"/>
      <c r="M2138" s="378" t="s">
        <v>42</v>
      </c>
      <c r="N2138" s="251">
        <f>SUM(N2097:N2118)</f>
        <v>0</v>
      </c>
      <c r="O2138" s="251">
        <f t="shared" ref="O2138:Q2138" si="165">SUM(O2097:O2118)</f>
        <v>16341631.873099981</v>
      </c>
      <c r="P2138" s="251">
        <f t="shared" si="165"/>
        <v>13618026.560916651</v>
      </c>
      <c r="Q2138" s="251">
        <f t="shared" si="165"/>
        <v>26431880.829292979</v>
      </c>
    </row>
    <row r="2139" spans="9:17" s="221" customFormat="1" ht="23.25" customHeight="1" thickBot="1">
      <c r="I2139" s="326"/>
      <c r="J2139" s="241"/>
      <c r="K2139" s="241"/>
      <c r="L2139" s="241"/>
      <c r="M2139" s="379" t="s">
        <v>490</v>
      </c>
      <c r="N2139" s="268">
        <f>SUM(N2121:N2137)</f>
        <v>3346667</v>
      </c>
      <c r="O2139" s="268">
        <f t="shared" ref="O2139:Q2139" si="166">SUM(O2121:O2137)</f>
        <v>46055000</v>
      </c>
      <c r="P2139" s="268">
        <f t="shared" si="166"/>
        <v>0</v>
      </c>
      <c r="Q2139" s="268">
        <f t="shared" si="166"/>
        <v>58055000</v>
      </c>
    </row>
    <row r="2140" spans="9:17" s="221" customFormat="1" ht="23.25" customHeight="1" thickBot="1">
      <c r="I2140" s="270"/>
      <c r="J2140" s="380"/>
      <c r="K2140" s="380"/>
      <c r="L2140" s="380"/>
      <c r="M2140" s="381" t="s">
        <v>46</v>
      </c>
      <c r="N2140" s="271">
        <f>N2138+N2139</f>
        <v>3346667</v>
      </c>
      <c r="O2140" s="271">
        <f t="shared" ref="O2140:Q2140" si="167">O2138+O2139</f>
        <v>62396631.873099983</v>
      </c>
      <c r="P2140" s="271">
        <f t="shared" si="167"/>
        <v>13618026.560916651</v>
      </c>
      <c r="Q2140" s="271">
        <f t="shared" si="167"/>
        <v>84486880.829292983</v>
      </c>
    </row>
    <row r="2141" spans="9:17" s="221" customFormat="1" ht="16.2">
      <c r="I2141" s="575" t="s">
        <v>809</v>
      </c>
      <c r="J2141" s="576"/>
      <c r="K2141" s="576"/>
      <c r="L2141" s="576"/>
      <c r="M2141" s="576"/>
      <c r="N2141" s="576"/>
      <c r="O2141" s="576"/>
      <c r="P2141" s="576"/>
      <c r="Q2141" s="577"/>
    </row>
    <row r="2142" spans="9:17" ht="24.6">
      <c r="I2142" s="578" t="s">
        <v>0</v>
      </c>
      <c r="J2142" s="579"/>
      <c r="K2142" s="579"/>
      <c r="L2142" s="579"/>
      <c r="M2142" s="579"/>
      <c r="N2142" s="579"/>
      <c r="O2142" s="579"/>
      <c r="P2142" s="579"/>
      <c r="Q2142" s="580"/>
    </row>
    <row r="2143" spans="9:17" ht="25.5" customHeight="1">
      <c r="I2143" s="578" t="s">
        <v>902</v>
      </c>
      <c r="J2143" s="579"/>
      <c r="K2143" s="579"/>
      <c r="L2143" s="579"/>
      <c r="M2143" s="579"/>
      <c r="N2143" s="579"/>
      <c r="O2143" s="579"/>
      <c r="P2143" s="579"/>
      <c r="Q2143" s="580"/>
    </row>
    <row r="2144" spans="9:17" ht="25.2" thickBot="1">
      <c r="I2144" s="581" t="s">
        <v>454</v>
      </c>
      <c r="J2144" s="581"/>
      <c r="K2144" s="581"/>
      <c r="L2144" s="581"/>
      <c r="M2144" s="581"/>
      <c r="N2144" s="581"/>
      <c r="O2144" s="581"/>
      <c r="P2144" s="581"/>
      <c r="Q2144" s="581"/>
    </row>
    <row r="2145" spans="9:17" s="95" customFormat="1" ht="17.399999999999999" thickBot="1">
      <c r="I2145" s="582" t="s">
        <v>807</v>
      </c>
      <c r="J2145" s="583"/>
      <c r="K2145" s="583"/>
      <c r="L2145" s="583"/>
      <c r="M2145" s="583"/>
      <c r="N2145" s="583"/>
      <c r="O2145" s="583"/>
      <c r="P2145" s="583"/>
      <c r="Q2145" s="584"/>
    </row>
    <row r="2146" spans="9:17" s="221" customFormat="1" ht="49.2" thickBot="1">
      <c r="I2146" s="92" t="s">
        <v>350</v>
      </c>
      <c r="J2146" s="92" t="s">
        <v>72</v>
      </c>
      <c r="K2146" s="92" t="s">
        <v>351</v>
      </c>
      <c r="L2146" s="92" t="s">
        <v>3</v>
      </c>
      <c r="M2146" s="231" t="s">
        <v>73</v>
      </c>
      <c r="N2146" s="404" t="s">
        <v>871</v>
      </c>
      <c r="O2146" s="404" t="s">
        <v>870</v>
      </c>
      <c r="P2146" s="404" t="s">
        <v>872</v>
      </c>
      <c r="Q2146" s="404" t="s">
        <v>903</v>
      </c>
    </row>
    <row r="2147" spans="9:17" s="221" customFormat="1" ht="16.2">
      <c r="I2147" s="331">
        <v>20000000</v>
      </c>
      <c r="J2147" s="249"/>
      <c r="K2147" s="249"/>
      <c r="L2147" s="249"/>
      <c r="M2147" s="372" t="s">
        <v>39</v>
      </c>
      <c r="N2147" s="251"/>
      <c r="O2147" s="251"/>
      <c r="P2147" s="251"/>
      <c r="Q2147" s="251"/>
    </row>
    <row r="2148" spans="9:17" s="221" customFormat="1" ht="16.2">
      <c r="I2148" s="331">
        <v>21000000</v>
      </c>
      <c r="J2148" s="249"/>
      <c r="K2148" s="249"/>
      <c r="L2148" s="249"/>
      <c r="M2148" s="372" t="s">
        <v>42</v>
      </c>
      <c r="N2148" s="251"/>
      <c r="O2148" s="251"/>
      <c r="P2148" s="251"/>
      <c r="Q2148" s="251"/>
    </row>
    <row r="2149" spans="9:17" s="221" customFormat="1" ht="16.2">
      <c r="I2149" s="331">
        <v>21010000</v>
      </c>
      <c r="J2149" s="249"/>
      <c r="K2149" s="249"/>
      <c r="L2149" s="249"/>
      <c r="M2149" s="372" t="s">
        <v>474</v>
      </c>
      <c r="N2149" s="251"/>
      <c r="O2149" s="251"/>
      <c r="P2149" s="251"/>
      <c r="Q2149" s="251"/>
    </row>
    <row r="2150" spans="9:17" s="221" customFormat="1" ht="15.6">
      <c r="I2150" s="332">
        <v>21010103</v>
      </c>
      <c r="J2150" s="277" t="s">
        <v>15</v>
      </c>
      <c r="K2150" s="254"/>
      <c r="L2150" s="223"/>
      <c r="M2150" s="373" t="s">
        <v>511</v>
      </c>
      <c r="N2150" s="234"/>
      <c r="O2150" s="235">
        <v>860002.6050000001</v>
      </c>
      <c r="P2150" s="234">
        <v>716668.83750000002</v>
      </c>
      <c r="Q2150" s="235">
        <v>885802.68315000006</v>
      </c>
    </row>
    <row r="2151" spans="9:17" s="221" customFormat="1" ht="15.6">
      <c r="I2151" s="332">
        <v>21010104</v>
      </c>
      <c r="J2151" s="277" t="s">
        <v>15</v>
      </c>
      <c r="K2151" s="254"/>
      <c r="L2151" s="223"/>
      <c r="M2151" s="373" t="s">
        <v>512</v>
      </c>
      <c r="N2151" s="234"/>
      <c r="O2151" s="235">
        <v>433014.12</v>
      </c>
      <c r="P2151" s="234">
        <v>360845.10000000003</v>
      </c>
      <c r="Q2151" s="235">
        <v>446004.54359999998</v>
      </c>
    </row>
    <row r="2152" spans="9:17" s="221" customFormat="1" ht="15.6">
      <c r="I2152" s="332">
        <v>21010105</v>
      </c>
      <c r="J2152" s="277" t="s">
        <v>15</v>
      </c>
      <c r="K2152" s="254"/>
      <c r="L2152" s="254"/>
      <c r="M2152" s="373" t="s">
        <v>513</v>
      </c>
      <c r="N2152" s="234"/>
      <c r="O2152" s="235">
        <v>2581711.2089999998</v>
      </c>
      <c r="P2152" s="234">
        <v>2151426.0074999998</v>
      </c>
      <c r="Q2152" s="235">
        <v>2659162.5452699997</v>
      </c>
    </row>
    <row r="2153" spans="9:17" s="221" customFormat="1" ht="15.6">
      <c r="I2153" s="252">
        <v>21010106</v>
      </c>
      <c r="J2153" s="277" t="s">
        <v>15</v>
      </c>
      <c r="K2153" s="254"/>
      <c r="L2153" s="223"/>
      <c r="M2153" s="255" t="s">
        <v>531</v>
      </c>
      <c r="N2153" s="234"/>
      <c r="O2153" s="235"/>
      <c r="P2153" s="234">
        <v>0</v>
      </c>
      <c r="Q2153" s="235">
        <v>0</v>
      </c>
    </row>
    <row r="2154" spans="9:17" s="221" customFormat="1" ht="15.6">
      <c r="I2154" s="276"/>
      <c r="J2154" s="277" t="s">
        <v>15</v>
      </c>
      <c r="K2154" s="254"/>
      <c r="L2154" s="223"/>
      <c r="M2154" s="88" t="s">
        <v>580</v>
      </c>
      <c r="N2154" s="234"/>
      <c r="O2154" s="235"/>
      <c r="P2154" s="234">
        <v>0</v>
      </c>
      <c r="Q2154" s="235">
        <v>4320000</v>
      </c>
    </row>
    <row r="2155" spans="9:17" s="221" customFormat="1" ht="16.2">
      <c r="I2155" s="331">
        <v>21020000</v>
      </c>
      <c r="J2155" s="249"/>
      <c r="K2155" s="249"/>
      <c r="L2155" s="249"/>
      <c r="M2155" s="372" t="s">
        <v>477</v>
      </c>
      <c r="N2155" s="251"/>
      <c r="O2155" s="251"/>
      <c r="P2155" s="251"/>
      <c r="Q2155" s="251"/>
    </row>
    <row r="2156" spans="9:17" s="221" customFormat="1" ht="32.4">
      <c r="I2156" s="331">
        <v>21020300</v>
      </c>
      <c r="J2156" s="249"/>
      <c r="K2156" s="249"/>
      <c r="L2156" s="249"/>
      <c r="M2156" s="372" t="s">
        <v>516</v>
      </c>
      <c r="N2156" s="251"/>
      <c r="O2156" s="251"/>
      <c r="P2156" s="251"/>
      <c r="Q2156" s="251"/>
    </row>
    <row r="2157" spans="9:17" s="221" customFormat="1" ht="15.6">
      <c r="I2157" s="332">
        <v>21020301</v>
      </c>
      <c r="J2157" s="277" t="s">
        <v>15</v>
      </c>
      <c r="K2157" s="254"/>
      <c r="L2157" s="218">
        <v>31923000</v>
      </c>
      <c r="M2157" s="88" t="s">
        <v>517</v>
      </c>
      <c r="N2157" s="234"/>
      <c r="O2157" s="235">
        <v>271894.91174999997</v>
      </c>
      <c r="P2157" s="234">
        <v>226579.09312499998</v>
      </c>
      <c r="Q2157" s="235">
        <v>280051.75910249999</v>
      </c>
    </row>
    <row r="2158" spans="9:17" s="221" customFormat="1" ht="15.6">
      <c r="I2158" s="332">
        <v>21020302</v>
      </c>
      <c r="J2158" s="277" t="s">
        <v>15</v>
      </c>
      <c r="K2158" s="254"/>
      <c r="L2158" s="218">
        <v>31923000</v>
      </c>
      <c r="M2158" s="88" t="s">
        <v>518</v>
      </c>
      <c r="N2158" s="234"/>
      <c r="O2158" s="235">
        <v>155368.52100000001</v>
      </c>
      <c r="P2158" s="234">
        <v>129473.7675</v>
      </c>
      <c r="Q2158" s="235">
        <v>160029.57663</v>
      </c>
    </row>
    <row r="2159" spans="9:17" s="221" customFormat="1" ht="15.6">
      <c r="I2159" s="332">
        <v>21020303</v>
      </c>
      <c r="J2159" s="277" t="s">
        <v>15</v>
      </c>
      <c r="K2159" s="254"/>
      <c r="L2159" s="218">
        <v>31923000</v>
      </c>
      <c r="M2159" s="88" t="s">
        <v>519</v>
      </c>
      <c r="N2159" s="234"/>
      <c r="O2159" s="235">
        <v>66562.130250000002</v>
      </c>
      <c r="P2159" s="234">
        <v>55468.441874999997</v>
      </c>
      <c r="Q2159" s="235">
        <v>68558.994157499998</v>
      </c>
    </row>
    <row r="2160" spans="9:17" s="221" customFormat="1" ht="15.6">
      <c r="I2160" s="332">
        <v>21020304</v>
      </c>
      <c r="J2160" s="277" t="s">
        <v>15</v>
      </c>
      <c r="K2160" s="254"/>
      <c r="L2160" s="218">
        <v>31923000</v>
      </c>
      <c r="M2160" s="88" t="s">
        <v>480</v>
      </c>
      <c r="N2160" s="234"/>
      <c r="O2160" s="235">
        <v>9504</v>
      </c>
      <c r="P2160" s="234">
        <v>7920</v>
      </c>
      <c r="Q2160" s="235">
        <v>9789.1200000000008</v>
      </c>
    </row>
    <row r="2161" spans="9:17" s="221" customFormat="1" ht="15.6">
      <c r="I2161" s="332">
        <v>21020312</v>
      </c>
      <c r="J2161" s="277" t="s">
        <v>15</v>
      </c>
      <c r="K2161" s="254"/>
      <c r="L2161" s="223"/>
      <c r="M2161" s="88" t="s">
        <v>520</v>
      </c>
      <c r="N2161" s="234"/>
      <c r="O2161" s="235">
        <v>0</v>
      </c>
      <c r="P2161" s="234">
        <v>0</v>
      </c>
      <c r="Q2161" s="235">
        <v>0</v>
      </c>
    </row>
    <row r="2162" spans="9:17" s="221" customFormat="1" ht="15.6">
      <c r="I2162" s="332">
        <v>21020315</v>
      </c>
      <c r="J2162" s="277" t="s">
        <v>15</v>
      </c>
      <c r="K2162" s="254"/>
      <c r="L2162" s="218">
        <v>31923000</v>
      </c>
      <c r="M2162" s="88" t="s">
        <v>521</v>
      </c>
      <c r="N2162" s="234"/>
      <c r="O2162" s="235">
        <v>38842.130250000002</v>
      </c>
      <c r="P2162" s="234">
        <v>32368.441875</v>
      </c>
      <c r="Q2162" s="235">
        <v>40007.394157499999</v>
      </c>
    </row>
    <row r="2163" spans="9:17" s="221" customFormat="1" ht="15.6">
      <c r="I2163" s="252">
        <v>21020314</v>
      </c>
      <c r="J2163" s="277" t="s">
        <v>15</v>
      </c>
      <c r="K2163" s="254"/>
      <c r="L2163" s="218">
        <v>31923000</v>
      </c>
      <c r="M2163" s="88" t="s">
        <v>601</v>
      </c>
      <c r="N2163" s="234"/>
      <c r="O2163" s="235"/>
      <c r="P2163" s="234">
        <v>0</v>
      </c>
      <c r="Q2163" s="235">
        <v>0</v>
      </c>
    </row>
    <row r="2164" spans="9:17" s="221" customFormat="1" ht="15.6">
      <c r="I2164" s="252">
        <v>21020305</v>
      </c>
      <c r="J2164" s="277" t="s">
        <v>15</v>
      </c>
      <c r="K2164" s="254"/>
      <c r="L2164" s="218">
        <v>31923000</v>
      </c>
      <c r="M2164" s="88" t="s">
        <v>602</v>
      </c>
      <c r="N2164" s="234"/>
      <c r="O2164" s="235"/>
      <c r="P2164" s="234">
        <v>0</v>
      </c>
      <c r="Q2164" s="235">
        <v>0</v>
      </c>
    </row>
    <row r="2165" spans="9:17" s="221" customFormat="1" ht="15.6">
      <c r="I2165" s="252">
        <v>21020306</v>
      </c>
      <c r="J2165" s="277" t="s">
        <v>15</v>
      </c>
      <c r="K2165" s="254"/>
      <c r="L2165" s="218">
        <v>31923000</v>
      </c>
      <c r="M2165" s="88" t="s">
        <v>603</v>
      </c>
      <c r="N2165" s="234"/>
      <c r="O2165" s="235"/>
      <c r="P2165" s="234">
        <v>0</v>
      </c>
      <c r="Q2165" s="235">
        <v>0</v>
      </c>
    </row>
    <row r="2166" spans="9:17" s="221" customFormat="1" ht="16.2">
      <c r="I2166" s="331">
        <v>21020400</v>
      </c>
      <c r="J2166" s="249"/>
      <c r="K2166" s="249"/>
      <c r="L2166" s="249"/>
      <c r="M2166" s="372" t="s">
        <v>532</v>
      </c>
      <c r="N2166" s="251"/>
      <c r="O2166" s="251"/>
      <c r="P2166" s="251"/>
      <c r="Q2166" s="251"/>
    </row>
    <row r="2167" spans="9:17" s="221" customFormat="1" ht="18.75" customHeight="1">
      <c r="I2167" s="332">
        <v>21020401</v>
      </c>
      <c r="J2167" s="277" t="s">
        <v>15</v>
      </c>
      <c r="K2167" s="254"/>
      <c r="L2167" s="223"/>
      <c r="M2167" s="374" t="s">
        <v>517</v>
      </c>
      <c r="N2167" s="234"/>
      <c r="O2167" s="235">
        <v>122448.94200000001</v>
      </c>
      <c r="P2167" s="234">
        <v>102040.78500000002</v>
      </c>
      <c r="Q2167" s="235">
        <v>126122.41026</v>
      </c>
    </row>
    <row r="2168" spans="9:17" s="221" customFormat="1" ht="18.75" customHeight="1">
      <c r="I2168" s="332">
        <v>21020402</v>
      </c>
      <c r="J2168" s="277" t="s">
        <v>15</v>
      </c>
      <c r="K2168" s="254"/>
      <c r="L2168" s="223"/>
      <c r="M2168" s="374" t="s">
        <v>518</v>
      </c>
      <c r="N2168" s="234"/>
      <c r="O2168" s="235">
        <v>69970.823999999993</v>
      </c>
      <c r="P2168" s="234">
        <v>58309.02</v>
      </c>
      <c r="Q2168" s="235">
        <v>72069.948719999986</v>
      </c>
    </row>
    <row r="2169" spans="9:17" s="221" customFormat="1" ht="18.75" customHeight="1">
      <c r="I2169" s="332">
        <v>21020403</v>
      </c>
      <c r="J2169" s="277" t="s">
        <v>15</v>
      </c>
      <c r="K2169" s="254"/>
      <c r="L2169" s="223"/>
      <c r="M2169" s="374" t="s">
        <v>519</v>
      </c>
      <c r="N2169" s="234"/>
      <c r="O2169" s="235">
        <v>45212.705999999998</v>
      </c>
      <c r="P2169" s="234">
        <v>37677.254999999997</v>
      </c>
      <c r="Q2169" s="235">
        <v>46569.087179999995</v>
      </c>
    </row>
    <row r="2170" spans="9:17" s="221" customFormat="1" ht="18.75" customHeight="1">
      <c r="I2170" s="332">
        <v>21020404</v>
      </c>
      <c r="J2170" s="277" t="s">
        <v>15</v>
      </c>
      <c r="K2170" s="254"/>
      <c r="L2170" s="223"/>
      <c r="M2170" s="374" t="s">
        <v>480</v>
      </c>
      <c r="N2170" s="234"/>
      <c r="O2170" s="235">
        <v>8316</v>
      </c>
      <c r="P2170" s="234">
        <v>6930</v>
      </c>
      <c r="Q2170" s="235">
        <v>8565.48</v>
      </c>
    </row>
    <row r="2171" spans="9:17" s="221" customFormat="1" ht="18.75" customHeight="1">
      <c r="I2171" s="332">
        <v>21020412</v>
      </c>
      <c r="J2171" s="277" t="s">
        <v>15</v>
      </c>
      <c r="K2171" s="254"/>
      <c r="L2171" s="223"/>
      <c r="M2171" s="374" t="s">
        <v>520</v>
      </c>
      <c r="N2171" s="234"/>
      <c r="O2171" s="235">
        <v>0</v>
      </c>
      <c r="P2171" s="234">
        <v>0</v>
      </c>
      <c r="Q2171" s="235">
        <v>0</v>
      </c>
    </row>
    <row r="2172" spans="9:17" s="221" customFormat="1" ht="18.75" customHeight="1">
      <c r="I2172" s="332">
        <v>21020415</v>
      </c>
      <c r="J2172" s="277" t="s">
        <v>15</v>
      </c>
      <c r="K2172" s="254"/>
      <c r="L2172" s="223"/>
      <c r="M2172" s="374" t="s">
        <v>521</v>
      </c>
      <c r="N2172" s="234"/>
      <c r="O2172" s="235">
        <v>17492.705999999998</v>
      </c>
      <c r="P2172" s="234">
        <v>14577.254999999999</v>
      </c>
      <c r="Q2172" s="235">
        <v>18017.487179999996</v>
      </c>
    </row>
    <row r="2173" spans="9:17" s="221" customFormat="1" ht="18.75" customHeight="1">
      <c r="I2173" s="331">
        <v>21020500</v>
      </c>
      <c r="J2173" s="249"/>
      <c r="K2173" s="249"/>
      <c r="L2173" s="249"/>
      <c r="M2173" s="250" t="s">
        <v>533</v>
      </c>
      <c r="N2173" s="251"/>
      <c r="O2173" s="251"/>
      <c r="P2173" s="251"/>
      <c r="Q2173" s="251"/>
    </row>
    <row r="2174" spans="9:17" s="221" customFormat="1" ht="18.75" customHeight="1">
      <c r="I2174" s="332">
        <v>21020501</v>
      </c>
      <c r="J2174" s="277" t="s">
        <v>15</v>
      </c>
      <c r="K2174" s="254"/>
      <c r="L2174" s="223"/>
      <c r="M2174" s="88" t="s">
        <v>517</v>
      </c>
      <c r="N2174" s="234"/>
      <c r="O2174" s="235">
        <v>758068.92314999993</v>
      </c>
      <c r="P2174" s="234">
        <v>631724.10262499994</v>
      </c>
      <c r="Q2174" s="235">
        <v>780810.9908444999</v>
      </c>
    </row>
    <row r="2175" spans="9:17" s="221" customFormat="1" ht="18.75" customHeight="1">
      <c r="I2175" s="333">
        <v>21020502</v>
      </c>
      <c r="J2175" s="277" t="s">
        <v>15</v>
      </c>
      <c r="K2175" s="260"/>
      <c r="L2175" s="223"/>
      <c r="M2175" s="88" t="s">
        <v>518</v>
      </c>
      <c r="N2175" s="234"/>
      <c r="O2175" s="235">
        <v>433182.24180000002</v>
      </c>
      <c r="P2175" s="234">
        <v>360985.20150000002</v>
      </c>
      <c r="Q2175" s="235">
        <v>446177.70905400004</v>
      </c>
    </row>
    <row r="2176" spans="9:17" s="221" customFormat="1" ht="18.75" customHeight="1">
      <c r="I2176" s="333">
        <v>21020503</v>
      </c>
      <c r="J2176" s="277" t="s">
        <v>15</v>
      </c>
      <c r="K2176" s="260"/>
      <c r="L2176" s="223"/>
      <c r="M2176" s="88" t="s">
        <v>519</v>
      </c>
      <c r="N2176" s="234"/>
      <c r="O2176" s="235">
        <v>246895.56045000002</v>
      </c>
      <c r="P2176" s="234">
        <v>205746.30037500002</v>
      </c>
      <c r="Q2176" s="235">
        <v>254302.42726350002</v>
      </c>
    </row>
    <row r="2177" spans="9:17" s="221" customFormat="1" ht="15.6">
      <c r="I2177" s="333">
        <v>21020504</v>
      </c>
      <c r="J2177" s="277" t="s">
        <v>15</v>
      </c>
      <c r="K2177" s="260"/>
      <c r="L2177" s="223"/>
      <c r="M2177" s="88" t="s">
        <v>480</v>
      </c>
      <c r="N2177" s="234"/>
      <c r="O2177" s="235">
        <v>42768</v>
      </c>
      <c r="P2177" s="234">
        <v>35640</v>
      </c>
      <c r="Q2177" s="235">
        <v>44051.040000000001</v>
      </c>
    </row>
    <row r="2178" spans="9:17" s="221" customFormat="1" ht="21" customHeight="1">
      <c r="I2178" s="333">
        <v>21020512</v>
      </c>
      <c r="J2178" s="277" t="s">
        <v>15</v>
      </c>
      <c r="K2178" s="260"/>
      <c r="L2178" s="223"/>
      <c r="M2178" s="88" t="s">
        <v>520</v>
      </c>
      <c r="N2178" s="234"/>
      <c r="O2178" s="235">
        <v>0</v>
      </c>
      <c r="P2178" s="234">
        <v>0</v>
      </c>
      <c r="Q2178" s="235">
        <v>0</v>
      </c>
    </row>
    <row r="2179" spans="9:17" s="221" customFormat="1" ht="21" customHeight="1">
      <c r="I2179" s="333">
        <v>21020515</v>
      </c>
      <c r="J2179" s="277" t="s">
        <v>15</v>
      </c>
      <c r="K2179" s="260"/>
      <c r="L2179" s="223"/>
      <c r="M2179" s="88" t="s">
        <v>521</v>
      </c>
      <c r="N2179" s="234"/>
      <c r="O2179" s="235">
        <v>108295.56045</v>
      </c>
      <c r="P2179" s="234">
        <v>90246.300375000006</v>
      </c>
      <c r="Q2179" s="235">
        <v>111544.42726350001</v>
      </c>
    </row>
    <row r="2180" spans="9:17" s="221" customFormat="1" ht="21" customHeight="1">
      <c r="I2180" s="332">
        <v>21020312</v>
      </c>
      <c r="J2180" s="277" t="s">
        <v>15</v>
      </c>
      <c r="K2180" s="254"/>
      <c r="L2180" s="223"/>
      <c r="M2180" s="374" t="s">
        <v>520</v>
      </c>
      <c r="N2180" s="234"/>
      <c r="O2180" s="235"/>
      <c r="P2180" s="234"/>
      <c r="Q2180" s="235"/>
    </row>
    <row r="2181" spans="9:17" s="221" customFormat="1" ht="21" customHeight="1">
      <c r="I2181" s="332">
        <v>21020320</v>
      </c>
      <c r="J2181" s="277" t="s">
        <v>15</v>
      </c>
      <c r="K2181" s="254"/>
      <c r="L2181" s="223"/>
      <c r="M2181" s="374" t="s">
        <v>671</v>
      </c>
      <c r="N2181" s="234"/>
      <c r="O2181" s="235"/>
      <c r="P2181" s="234"/>
      <c r="Q2181" s="235"/>
    </row>
    <row r="2182" spans="9:17" s="221" customFormat="1" ht="21" customHeight="1">
      <c r="I2182" s="332">
        <v>21020327</v>
      </c>
      <c r="J2182" s="277" t="s">
        <v>15</v>
      </c>
      <c r="K2182" s="254"/>
      <c r="L2182" s="223"/>
      <c r="M2182" s="374" t="s">
        <v>672</v>
      </c>
      <c r="N2182" s="234"/>
      <c r="O2182" s="235"/>
      <c r="P2182" s="234"/>
      <c r="Q2182" s="235"/>
    </row>
    <row r="2183" spans="9:17" s="221" customFormat="1" ht="21" customHeight="1">
      <c r="I2183" s="332">
        <v>21020328</v>
      </c>
      <c r="J2183" s="277" t="s">
        <v>15</v>
      </c>
      <c r="K2183" s="254"/>
      <c r="L2183" s="223"/>
      <c r="M2183" s="374" t="s">
        <v>789</v>
      </c>
      <c r="N2183" s="234"/>
      <c r="O2183" s="235"/>
      <c r="P2183" s="234"/>
      <c r="Q2183" s="235"/>
    </row>
    <row r="2184" spans="9:17" s="221" customFormat="1" ht="21" customHeight="1">
      <c r="I2184" s="334">
        <v>21020600</v>
      </c>
      <c r="J2184" s="258"/>
      <c r="K2184" s="258"/>
      <c r="L2184" s="258"/>
      <c r="M2184" s="372" t="s">
        <v>488</v>
      </c>
      <c r="N2184" s="251">
        <f>SUM(N2185)</f>
        <v>0</v>
      </c>
      <c r="O2184" s="251">
        <f>SUM(O2185)</f>
        <v>0</v>
      </c>
      <c r="P2184" s="251"/>
      <c r="Q2184" s="251"/>
    </row>
    <row r="2185" spans="9:17" s="221" customFormat="1" ht="21" customHeight="1">
      <c r="I2185" s="333">
        <v>21020605</v>
      </c>
      <c r="J2185" s="277" t="s">
        <v>15</v>
      </c>
      <c r="K2185" s="260"/>
      <c r="L2185" s="223"/>
      <c r="M2185" s="373" t="s">
        <v>582</v>
      </c>
      <c r="N2185" s="234"/>
      <c r="O2185" s="235"/>
      <c r="P2185" s="234"/>
      <c r="Q2185" s="235"/>
    </row>
    <row r="2186" spans="9:17" s="221" customFormat="1" ht="21" customHeight="1">
      <c r="I2186" s="325">
        <v>22020000</v>
      </c>
      <c r="J2186" s="263"/>
      <c r="K2186" s="263"/>
      <c r="L2186" s="263"/>
      <c r="M2186" s="375" t="s">
        <v>490</v>
      </c>
      <c r="N2186" s="251"/>
      <c r="O2186" s="251"/>
      <c r="P2186" s="251"/>
      <c r="Q2186" s="251"/>
    </row>
    <row r="2187" spans="9:17" s="221" customFormat="1" ht="21" customHeight="1">
      <c r="I2187" s="325">
        <v>22020100</v>
      </c>
      <c r="J2187" s="263"/>
      <c r="K2187" s="263"/>
      <c r="L2187" s="263"/>
      <c r="M2187" s="375" t="s">
        <v>547</v>
      </c>
      <c r="N2187" s="234"/>
      <c r="O2187" s="235"/>
      <c r="P2187" s="234"/>
      <c r="Q2187" s="235"/>
    </row>
    <row r="2188" spans="9:17" s="221" customFormat="1" ht="21" customHeight="1">
      <c r="I2188" s="295">
        <v>22020101</v>
      </c>
      <c r="J2188" s="277" t="s">
        <v>15</v>
      </c>
      <c r="K2188" s="295"/>
      <c r="L2188" s="295"/>
      <c r="M2188" s="296" t="s">
        <v>548</v>
      </c>
      <c r="N2188" s="234"/>
      <c r="O2188" s="235"/>
      <c r="P2188" s="234"/>
      <c r="Q2188" s="235"/>
    </row>
    <row r="2189" spans="9:17" s="221" customFormat="1" ht="21" customHeight="1">
      <c r="I2189" s="295">
        <v>22020102</v>
      </c>
      <c r="J2189" s="277" t="s">
        <v>15</v>
      </c>
      <c r="K2189" s="295"/>
      <c r="L2189" s="218">
        <v>31923000</v>
      </c>
      <c r="M2189" s="296" t="s">
        <v>492</v>
      </c>
      <c r="N2189" s="234"/>
      <c r="O2189" s="235">
        <v>60000</v>
      </c>
      <c r="P2189" s="234"/>
      <c r="Q2189" s="235">
        <v>60000</v>
      </c>
    </row>
    <row r="2190" spans="9:17" s="221" customFormat="1" ht="21" customHeight="1">
      <c r="I2190" s="295">
        <v>22020103</v>
      </c>
      <c r="J2190" s="277" t="s">
        <v>15</v>
      </c>
      <c r="K2190" s="295"/>
      <c r="L2190" s="295"/>
      <c r="M2190" s="296" t="s">
        <v>549</v>
      </c>
      <c r="N2190" s="234"/>
      <c r="O2190" s="235"/>
      <c r="P2190" s="234"/>
      <c r="Q2190" s="235"/>
    </row>
    <row r="2191" spans="9:17" s="221" customFormat="1" ht="21" customHeight="1">
      <c r="I2191" s="295">
        <v>22020104</v>
      </c>
      <c r="J2191" s="277" t="s">
        <v>15</v>
      </c>
      <c r="K2191" s="295"/>
      <c r="L2191" s="295"/>
      <c r="M2191" s="296" t="s">
        <v>493</v>
      </c>
      <c r="N2191" s="234"/>
      <c r="O2191" s="235"/>
      <c r="P2191" s="234"/>
      <c r="Q2191" s="235"/>
    </row>
    <row r="2192" spans="9:17" s="221" customFormat="1" ht="21" customHeight="1">
      <c r="I2192" s="325">
        <v>22020300</v>
      </c>
      <c r="J2192" s="263"/>
      <c r="K2192" s="263"/>
      <c r="L2192" s="263"/>
      <c r="M2192" s="375" t="s">
        <v>536</v>
      </c>
      <c r="N2192" s="234"/>
      <c r="O2192" s="235"/>
      <c r="P2192" s="234"/>
      <c r="Q2192" s="235"/>
    </row>
    <row r="2193" spans="9:17" s="221" customFormat="1" ht="21" customHeight="1">
      <c r="I2193" s="335">
        <v>22020307</v>
      </c>
      <c r="J2193" s="277" t="s">
        <v>15</v>
      </c>
      <c r="K2193" s="223"/>
      <c r="L2193" s="223"/>
      <c r="M2193" s="376" t="s">
        <v>791</v>
      </c>
      <c r="N2193" s="234"/>
      <c r="O2193" s="235"/>
      <c r="P2193" s="234"/>
      <c r="Q2193" s="235"/>
    </row>
    <row r="2194" spans="9:17" s="221" customFormat="1" ht="21" customHeight="1">
      <c r="I2194" s="335">
        <v>22020309</v>
      </c>
      <c r="J2194" s="277" t="s">
        <v>15</v>
      </c>
      <c r="K2194" s="223"/>
      <c r="L2194" s="223"/>
      <c r="M2194" s="377" t="s">
        <v>587</v>
      </c>
      <c r="N2194" s="234"/>
      <c r="O2194" s="235"/>
      <c r="P2194" s="234"/>
      <c r="Q2194" s="235"/>
    </row>
    <row r="2195" spans="9:17" s="221" customFormat="1" ht="21" customHeight="1">
      <c r="I2195" s="335">
        <v>22020313</v>
      </c>
      <c r="J2195" s="277" t="s">
        <v>15</v>
      </c>
      <c r="K2195" s="223"/>
      <c r="L2195" s="223"/>
      <c r="M2195" s="377" t="s">
        <v>527</v>
      </c>
      <c r="N2195" s="234"/>
      <c r="O2195" s="235">
        <v>3000000</v>
      </c>
      <c r="P2195" s="234"/>
      <c r="Q2195" s="235">
        <v>3000000</v>
      </c>
    </row>
    <row r="2196" spans="9:17" s="221" customFormat="1" ht="21" customHeight="1">
      <c r="I2196" s="325">
        <v>22020500</v>
      </c>
      <c r="J2196" s="263"/>
      <c r="K2196" s="263"/>
      <c r="L2196" s="263"/>
      <c r="M2196" s="378" t="s">
        <v>551</v>
      </c>
      <c r="N2196" s="234"/>
      <c r="O2196" s="235"/>
      <c r="P2196" s="234"/>
      <c r="Q2196" s="235"/>
    </row>
    <row r="2197" spans="9:17" s="221" customFormat="1" ht="21" customHeight="1">
      <c r="I2197" s="335">
        <v>22020501</v>
      </c>
      <c r="J2197" s="277" t="s">
        <v>15</v>
      </c>
      <c r="K2197" s="223"/>
      <c r="L2197" s="223"/>
      <c r="M2197" s="377" t="s">
        <v>792</v>
      </c>
      <c r="N2197" s="234"/>
      <c r="O2197" s="235"/>
      <c r="P2197" s="234"/>
      <c r="Q2197" s="235"/>
    </row>
    <row r="2198" spans="9:17" s="221" customFormat="1" ht="21" customHeight="1">
      <c r="I2198" s="325">
        <v>22020600</v>
      </c>
      <c r="J2198" s="263"/>
      <c r="K2198" s="263"/>
      <c r="L2198" s="263"/>
      <c r="M2198" s="375" t="s">
        <v>499</v>
      </c>
      <c r="N2198" s="234"/>
      <c r="O2198" s="235"/>
      <c r="P2198" s="234"/>
      <c r="Q2198" s="235"/>
    </row>
    <row r="2199" spans="9:17" s="221" customFormat="1" ht="21" customHeight="1">
      <c r="I2199" s="335">
        <v>22020605</v>
      </c>
      <c r="J2199" s="277" t="s">
        <v>15</v>
      </c>
      <c r="K2199" s="223"/>
      <c r="L2199" s="223"/>
      <c r="M2199" s="377" t="s">
        <v>793</v>
      </c>
      <c r="N2199" s="234"/>
      <c r="O2199" s="235"/>
      <c r="P2199" s="234"/>
      <c r="Q2199" s="235"/>
    </row>
    <row r="2200" spans="9:17" s="221" customFormat="1" ht="32.4">
      <c r="I2200" s="325">
        <v>22020700</v>
      </c>
      <c r="J2200" s="263"/>
      <c r="K2200" s="263"/>
      <c r="L2200" s="263"/>
      <c r="M2200" s="378" t="s">
        <v>794</v>
      </c>
      <c r="N2200" s="234"/>
      <c r="O2200" s="235"/>
      <c r="P2200" s="234"/>
      <c r="Q2200" s="235"/>
    </row>
    <row r="2201" spans="9:17" s="221" customFormat="1" ht="15.6">
      <c r="I2201" s="335">
        <v>22020710</v>
      </c>
      <c r="J2201" s="277" t="s">
        <v>15</v>
      </c>
      <c r="K2201" s="223"/>
      <c r="L2201" s="223"/>
      <c r="M2201" s="377" t="s">
        <v>795</v>
      </c>
      <c r="N2201" s="234"/>
      <c r="O2201" s="235">
        <v>3000000</v>
      </c>
      <c r="P2201" s="234"/>
      <c r="Q2201" s="235">
        <v>3000000</v>
      </c>
    </row>
    <row r="2202" spans="9:17" s="221" customFormat="1" ht="32.4">
      <c r="I2202" s="325">
        <v>22021000</v>
      </c>
      <c r="J2202" s="263"/>
      <c r="K2202" s="263"/>
      <c r="L2202" s="263"/>
      <c r="M2202" s="375" t="s">
        <v>504</v>
      </c>
      <c r="N2202" s="234"/>
      <c r="O2202" s="235"/>
      <c r="P2202" s="234"/>
      <c r="Q2202" s="235"/>
    </row>
    <row r="2203" spans="9:17" s="221" customFormat="1" ht="15.6">
      <c r="I2203" s="335">
        <v>22021017</v>
      </c>
      <c r="J2203" s="277" t="s">
        <v>15</v>
      </c>
      <c r="K2203" s="223"/>
      <c r="L2203" s="218">
        <v>31923000</v>
      </c>
      <c r="M2203" s="374" t="s">
        <v>598</v>
      </c>
      <c r="N2203" s="234"/>
      <c r="O2203" s="235">
        <v>4000000</v>
      </c>
      <c r="P2203" s="234"/>
      <c r="Q2203" s="235">
        <v>4000000</v>
      </c>
    </row>
    <row r="2204" spans="9:17" s="221" customFormat="1" ht="16.2">
      <c r="I2204" s="325"/>
      <c r="J2204" s="263"/>
      <c r="K2204" s="263"/>
      <c r="L2204" s="263"/>
      <c r="M2204" s="378" t="s">
        <v>42</v>
      </c>
      <c r="N2204" s="251">
        <f>SUM(N2150:N2185)</f>
        <v>0</v>
      </c>
      <c r="O2204" s="251">
        <f t="shared" ref="O2204:Q2204" si="168">SUM(O2150:O2185)</f>
        <v>6269551.0911000008</v>
      </c>
      <c r="P2204" s="251">
        <f t="shared" si="168"/>
        <v>5224625.9092499996</v>
      </c>
      <c r="Q2204" s="251">
        <f t="shared" si="168"/>
        <v>10777637.623832997</v>
      </c>
    </row>
    <row r="2205" spans="9:17" s="221" customFormat="1" ht="16.8" thickBot="1">
      <c r="I2205" s="326"/>
      <c r="J2205" s="241"/>
      <c r="K2205" s="241"/>
      <c r="L2205" s="241"/>
      <c r="M2205" s="379" t="s">
        <v>490</v>
      </c>
      <c r="N2205" s="268">
        <f>SUM(N2188:N2203)</f>
        <v>0</v>
      </c>
      <c r="O2205" s="268">
        <f t="shared" ref="O2205:Q2205" si="169">SUM(O2188:O2203)</f>
        <v>10060000</v>
      </c>
      <c r="P2205" s="268">
        <f t="shared" si="169"/>
        <v>0</v>
      </c>
      <c r="Q2205" s="268">
        <f t="shared" si="169"/>
        <v>10060000</v>
      </c>
    </row>
    <row r="2206" spans="9:17" s="221" customFormat="1" ht="16.8" thickBot="1">
      <c r="I2206" s="270"/>
      <c r="J2206" s="380"/>
      <c r="K2206" s="380"/>
      <c r="L2206" s="380"/>
      <c r="M2206" s="381" t="s">
        <v>46</v>
      </c>
      <c r="N2206" s="271">
        <f>N2204+N2205</f>
        <v>0</v>
      </c>
      <c r="O2206" s="271">
        <f t="shared" ref="O2206:Q2206" si="170">O2204+O2205</f>
        <v>16329551.0911</v>
      </c>
      <c r="P2206" s="271">
        <f t="shared" si="170"/>
        <v>5224625.9092499996</v>
      </c>
      <c r="Q2206" s="271">
        <f t="shared" si="170"/>
        <v>20837637.623832997</v>
      </c>
    </row>
  </sheetData>
  <sheetProtection formatCells="0"/>
  <mergeCells count="257">
    <mergeCell ref="I1:Q1"/>
    <mergeCell ref="I2:Q2"/>
    <mergeCell ref="I3:Q3"/>
    <mergeCell ref="I4:Q4"/>
    <mergeCell ref="I5:Q5"/>
    <mergeCell ref="I20:Q20"/>
    <mergeCell ref="I41:Q41"/>
    <mergeCell ref="I42:Q42"/>
    <mergeCell ref="I43:Q43"/>
    <mergeCell ref="I44:Q44"/>
    <mergeCell ref="I45:Q45"/>
    <mergeCell ref="I89:Q89"/>
    <mergeCell ref="I24:Q24"/>
    <mergeCell ref="I25:Q25"/>
    <mergeCell ref="I26:Q26"/>
    <mergeCell ref="I27:Q27"/>
    <mergeCell ref="I28:Q28"/>
    <mergeCell ref="I37:Q37"/>
    <mergeCell ref="I134:Q134"/>
    <mergeCell ref="I135:Q135"/>
    <mergeCell ref="I136:Q136"/>
    <mergeCell ref="I185:Q185"/>
    <mergeCell ref="I186:Q186"/>
    <mergeCell ref="I187:Q187"/>
    <mergeCell ref="I90:Q90"/>
    <mergeCell ref="I91:Q91"/>
    <mergeCell ref="I92:Q92"/>
    <mergeCell ref="I93:Q93"/>
    <mergeCell ref="I132:Q132"/>
    <mergeCell ref="I133:Q133"/>
    <mergeCell ref="I207:Q207"/>
    <mergeCell ref="I208:Q208"/>
    <mergeCell ref="I241:Q241"/>
    <mergeCell ref="I242:Q242"/>
    <mergeCell ref="I243:Q243"/>
    <mergeCell ref="I244:Q244"/>
    <mergeCell ref="I188:Q188"/>
    <mergeCell ref="I189:Q189"/>
    <mergeCell ref="I200:Q200"/>
    <mergeCell ref="I204:Q204"/>
    <mergeCell ref="I205:Q205"/>
    <mergeCell ref="I206:Q206"/>
    <mergeCell ref="I290:Q290"/>
    <mergeCell ref="I294:Q294"/>
    <mergeCell ref="I295:Q295"/>
    <mergeCell ref="I296:Q296"/>
    <mergeCell ref="I297:Q297"/>
    <mergeCell ref="I298:Q298"/>
    <mergeCell ref="I245:Q245"/>
    <mergeCell ref="I274:Q274"/>
    <mergeCell ref="I275:Q275"/>
    <mergeCell ref="I276:Q276"/>
    <mergeCell ref="I277:Q277"/>
    <mergeCell ref="I278:Q278"/>
    <mergeCell ref="I356:Q356"/>
    <mergeCell ref="I357:Q357"/>
    <mergeCell ref="I358:Q358"/>
    <mergeCell ref="I359:Q359"/>
    <mergeCell ref="I360:Q360"/>
    <mergeCell ref="I426:Q426"/>
    <mergeCell ref="I335:Q335"/>
    <mergeCell ref="I336:Q336"/>
    <mergeCell ref="I337:Q337"/>
    <mergeCell ref="I338:Q338"/>
    <mergeCell ref="I339:Q339"/>
    <mergeCell ref="I352:Q352"/>
    <mergeCell ref="I445:Q445"/>
    <mergeCell ref="I446:Q446"/>
    <mergeCell ref="I447:Q447"/>
    <mergeCell ref="I448:Q448"/>
    <mergeCell ref="I498:Q498"/>
    <mergeCell ref="I499:Q499"/>
    <mergeCell ref="I427:Q427"/>
    <mergeCell ref="I428:Q428"/>
    <mergeCell ref="I429:Q429"/>
    <mergeCell ref="I430:Q430"/>
    <mergeCell ref="I440:Q440"/>
    <mergeCell ref="I444:Q444"/>
    <mergeCell ref="I561:Q561"/>
    <mergeCell ref="I562:Q562"/>
    <mergeCell ref="I609:Q609"/>
    <mergeCell ref="I610:Q610"/>
    <mergeCell ref="I611:Q611"/>
    <mergeCell ref="I612:Q612"/>
    <mergeCell ref="I500:Q500"/>
    <mergeCell ref="I501:Q501"/>
    <mergeCell ref="I502:Q502"/>
    <mergeCell ref="I558:Q558"/>
    <mergeCell ref="I559:Q559"/>
    <mergeCell ref="I560:Q560"/>
    <mergeCell ref="I632:Q632"/>
    <mergeCell ref="I686:Q686"/>
    <mergeCell ref="I687:Q687"/>
    <mergeCell ref="I688:Q688"/>
    <mergeCell ref="I689:Q689"/>
    <mergeCell ref="I690:Q690"/>
    <mergeCell ref="I613:Q613"/>
    <mergeCell ref="I624:Q624"/>
    <mergeCell ref="I628:Q628"/>
    <mergeCell ref="I629:Q629"/>
    <mergeCell ref="I630:Q630"/>
    <mergeCell ref="I631:Q631"/>
    <mergeCell ref="I811:Q811"/>
    <mergeCell ref="I812:Q812"/>
    <mergeCell ref="I813:Q813"/>
    <mergeCell ref="I870:Q870"/>
    <mergeCell ref="I871:Q871"/>
    <mergeCell ref="I872:Q872"/>
    <mergeCell ref="I745:Q745"/>
    <mergeCell ref="I746:Q746"/>
    <mergeCell ref="I747:Q747"/>
    <mergeCell ref="I748:Q748"/>
    <mergeCell ref="I809:Q809"/>
    <mergeCell ref="I810:Q810"/>
    <mergeCell ref="I929:Q929"/>
    <mergeCell ref="I983:Q983"/>
    <mergeCell ref="I984:Q984"/>
    <mergeCell ref="I985:Q985"/>
    <mergeCell ref="I986:Q986"/>
    <mergeCell ref="I987:Q987"/>
    <mergeCell ref="I873:Q873"/>
    <mergeCell ref="I874:Q874"/>
    <mergeCell ref="I925:Q925"/>
    <mergeCell ref="I926:Q926"/>
    <mergeCell ref="I927:Q927"/>
    <mergeCell ref="I928:Q928"/>
    <mergeCell ref="I1096:Q1096"/>
    <mergeCell ref="I1097:Q1097"/>
    <mergeCell ref="I1098:Q1098"/>
    <mergeCell ref="I1099:Q1099"/>
    <mergeCell ref="I1112:Q1112"/>
    <mergeCell ref="I1116:Q1116"/>
    <mergeCell ref="I1037:Q1037"/>
    <mergeCell ref="I1038:Q1038"/>
    <mergeCell ref="I1039:Q1039"/>
    <mergeCell ref="I1040:Q1040"/>
    <mergeCell ref="I1041:Q1041"/>
    <mergeCell ref="I1095:Q1095"/>
    <mergeCell ref="I1176:Q1176"/>
    <mergeCell ref="I1177:Q1177"/>
    <mergeCell ref="I1178:Q1178"/>
    <mergeCell ref="I1189:Q1189"/>
    <mergeCell ref="I1193:Q1193"/>
    <mergeCell ref="I1194:Q1194"/>
    <mergeCell ref="I1117:Q1117"/>
    <mergeCell ref="I1118:Q1118"/>
    <mergeCell ref="I1119:Q1119"/>
    <mergeCell ref="I1120:Q1120"/>
    <mergeCell ref="I1174:Q1174"/>
    <mergeCell ref="I1175:Q1175"/>
    <mergeCell ref="I1255:Q1255"/>
    <mergeCell ref="I1256:Q1256"/>
    <mergeCell ref="I1304:Q1304"/>
    <mergeCell ref="I1305:Q1305"/>
    <mergeCell ref="I1306:Q1306"/>
    <mergeCell ref="I1307:Q1307"/>
    <mergeCell ref="I1195:Q1195"/>
    <mergeCell ref="I1196:Q1196"/>
    <mergeCell ref="I1197:Q1197"/>
    <mergeCell ref="I1252:Q1252"/>
    <mergeCell ref="I1253:Q1253"/>
    <mergeCell ref="I1254:Q1254"/>
    <mergeCell ref="I1394:Q1394"/>
    <mergeCell ref="I1395:Q1395"/>
    <mergeCell ref="I1396:Q1396"/>
    <mergeCell ref="I1397:Q1397"/>
    <mergeCell ref="I1398:Q1398"/>
    <mergeCell ref="I1409:Q1409"/>
    <mergeCell ref="I1308:Q1308"/>
    <mergeCell ref="I1347:Q1347"/>
    <mergeCell ref="I1348:Q1348"/>
    <mergeCell ref="I1349:Q1349"/>
    <mergeCell ref="I1350:Q1350"/>
    <mergeCell ref="I1351:Q1351"/>
    <mergeCell ref="I1468:Q1468"/>
    <mergeCell ref="I1469:Q1469"/>
    <mergeCell ref="I1470:Q1470"/>
    <mergeCell ref="I1471:Q1471"/>
    <mergeCell ref="I1525:Q1525"/>
    <mergeCell ref="I1526:Q1526"/>
    <mergeCell ref="I1413:Q1413"/>
    <mergeCell ref="I1414:Q1414"/>
    <mergeCell ref="I1415:Q1415"/>
    <mergeCell ref="I1416:Q1416"/>
    <mergeCell ref="I1417:Q1417"/>
    <mergeCell ref="I1467:Q1467"/>
    <mergeCell ref="I1584:Q1584"/>
    <mergeCell ref="I1585:Q1585"/>
    <mergeCell ref="I1643:Q1643"/>
    <mergeCell ref="I1644:Q1644"/>
    <mergeCell ref="I1645:Q1645"/>
    <mergeCell ref="I1646:Q1646"/>
    <mergeCell ref="I1527:Q1527"/>
    <mergeCell ref="I1528:Q1528"/>
    <mergeCell ref="I1529:Q1529"/>
    <mergeCell ref="I1581:Q1581"/>
    <mergeCell ref="I1582:Q1582"/>
    <mergeCell ref="I1583:Q1583"/>
    <mergeCell ref="I1754:Q1754"/>
    <mergeCell ref="I1755:Q1755"/>
    <mergeCell ref="I1756:Q1756"/>
    <mergeCell ref="I1757:Q1757"/>
    <mergeCell ref="I1758:Q1758"/>
    <mergeCell ref="I1763:Q1763"/>
    <mergeCell ref="I1647:Q1647"/>
    <mergeCell ref="I1696:Q1696"/>
    <mergeCell ref="I1697:Q1697"/>
    <mergeCell ref="I1698:Q1698"/>
    <mergeCell ref="I1699:Q1699"/>
    <mergeCell ref="I1700:Q1700"/>
    <mergeCell ref="I1822:Q1822"/>
    <mergeCell ref="I1823:Q1823"/>
    <mergeCell ref="I1824:Q1824"/>
    <mergeCell ref="I1825:Q1825"/>
    <mergeCell ref="I1834:Q1834"/>
    <mergeCell ref="I1838:Q1838"/>
    <mergeCell ref="I1767:Q1767"/>
    <mergeCell ref="I1768:Q1768"/>
    <mergeCell ref="I1769:Q1769"/>
    <mergeCell ref="I1770:Q1770"/>
    <mergeCell ref="I1771:Q1771"/>
    <mergeCell ref="I1821:Q1821"/>
    <mergeCell ref="I1905:Q1905"/>
    <mergeCell ref="I1906:Q1906"/>
    <mergeCell ref="I1907:Q1907"/>
    <mergeCell ref="I1952:Q1952"/>
    <mergeCell ref="I1953:Q1953"/>
    <mergeCell ref="I1954:Q1954"/>
    <mergeCell ref="I1839:Q1839"/>
    <mergeCell ref="I1840:Q1840"/>
    <mergeCell ref="I1841:Q1841"/>
    <mergeCell ref="I1842:Q1842"/>
    <mergeCell ref="I1903:Q1903"/>
    <mergeCell ref="I1904:Q1904"/>
    <mergeCell ref="I2016:Q2016"/>
    <mergeCell ref="I2023:Q2023"/>
    <mergeCell ref="I2027:Q2027"/>
    <mergeCell ref="I2028:Q2028"/>
    <mergeCell ref="I2029:Q2029"/>
    <mergeCell ref="I2030:Q2030"/>
    <mergeCell ref="I1955:Q1955"/>
    <mergeCell ref="I1956:Q1956"/>
    <mergeCell ref="I2012:Q2012"/>
    <mergeCell ref="I2013:Q2013"/>
    <mergeCell ref="I2014:Q2014"/>
    <mergeCell ref="I2015:Q2015"/>
    <mergeCell ref="I2141:Q2141"/>
    <mergeCell ref="I2142:Q2142"/>
    <mergeCell ref="I2143:Q2143"/>
    <mergeCell ref="I2144:Q2144"/>
    <mergeCell ref="I2145:Q2145"/>
    <mergeCell ref="I2031:Q2031"/>
    <mergeCell ref="I2087:Q2087"/>
    <mergeCell ref="I2088:Q2088"/>
    <mergeCell ref="I2089:Q2089"/>
    <mergeCell ref="I2090:Q2090"/>
    <mergeCell ref="I2091:Q2091"/>
  </mergeCells>
  <pageMargins left="0.74803149606299213" right="0" top="0.51181102362204722" bottom="0.23622047244094491" header="0.31496062992125984" footer="0.31496062992125984"/>
  <pageSetup paperSize="9" scale="80" orientation="landscape" horizontalDpi="4294967293" r:id="rId1"/>
  <headerFooter>
    <oddFooter>Page &amp;P of &amp;N</oddFooter>
  </headerFooter>
  <rowBreaks count="83" manualBreakCount="83">
    <brk id="23" max="16383" man="1"/>
    <brk id="40" max="16383" man="1"/>
    <brk id="60" min="8" max="18" man="1"/>
    <brk id="74" max="16383" man="1"/>
    <brk id="88" max="16383" man="1"/>
    <brk id="105" min="8" max="18" man="1"/>
    <brk id="131" max="16383" man="1"/>
    <brk id="158" min="8" max="18" man="1"/>
    <brk id="171" max="16383" man="1"/>
    <brk id="184" max="16383" man="1"/>
    <brk id="203" max="16383" man="1"/>
    <brk id="240" max="16383" man="1"/>
    <brk id="273" max="16383" man="1"/>
    <brk id="293" max="16383" man="1"/>
    <brk id="312" min="8" max="18" man="1"/>
    <brk id="334" max="16383" man="1"/>
    <brk id="355" max="16383" man="1"/>
    <brk id="389" min="8" max="18" man="1"/>
    <brk id="426" min="8" max="16" man="1"/>
    <brk id="443" max="16383" man="1"/>
    <brk id="470" min="8" max="18" man="1"/>
    <brk id="497" max="16383" man="1"/>
    <brk id="523" min="8" max="18" man="1"/>
    <brk id="557" max="16383" man="1"/>
    <brk id="590" min="8" max="18" man="1"/>
    <brk id="608" max="16383" man="1"/>
    <brk id="627" max="16383" man="1"/>
    <brk id="654" min="8" max="18" man="1"/>
    <brk id="685" max="16383" man="1"/>
    <brk id="716" min="8" max="18" man="1"/>
    <brk id="744" max="16383" man="1"/>
    <brk id="775" min="8" max="18" man="1"/>
    <brk id="808" max="16383" man="1"/>
    <brk id="843" min="8" max="18" man="1"/>
    <brk id="869" max="16383" man="1"/>
    <brk id="904" min="8" max="18" man="1"/>
    <brk id="924" max="16383" man="1"/>
    <brk id="959" min="8" max="18" man="1"/>
    <brk id="982" max="16383" man="1"/>
    <brk id="1002" max="16383" man="1"/>
    <brk id="1036" max="16383" man="1"/>
    <brk id="1071" min="8" max="18" man="1"/>
    <brk id="1094" max="16383" man="1"/>
    <brk id="1115" max="16383" man="1"/>
    <brk id="1149" min="8" max="18" man="1"/>
    <brk id="1173" max="16383" man="1"/>
    <brk id="1192" max="16383" man="1"/>
    <brk id="1226" min="8" max="18" man="1"/>
    <brk id="1251" max="16383" man="1"/>
    <brk id="1286" min="8" max="18" man="1"/>
    <brk id="1303" max="16383" man="1"/>
    <brk id="1337" min="8" max="18" man="1"/>
    <brk id="1346" max="16383" man="1"/>
    <brk id="1381" min="8" max="18" man="1"/>
    <brk id="1393" max="16383" man="1"/>
    <brk id="1412" max="16383" man="1"/>
    <brk id="1447" min="8" max="18" man="1"/>
    <brk id="1466" max="16383" man="1"/>
    <brk id="1501" min="8" max="18" man="1"/>
    <brk id="1524" max="16383" man="1"/>
    <brk id="1559" min="8" max="18" man="1"/>
    <brk id="1580" max="16383" man="1"/>
    <brk id="1615" min="8" max="18" man="1"/>
    <brk id="1642" max="16383" man="1"/>
    <brk id="1677" min="8" max="18" man="1"/>
    <brk id="1695" max="16383" man="1"/>
    <brk id="1730" min="8" max="18" man="1"/>
    <brk id="1753" max="16383" man="1"/>
    <brk id="1766" max="16383" man="1"/>
    <brk id="1801" min="8" max="18" man="1"/>
    <brk id="1820" max="16383" man="1"/>
    <brk id="1837" max="16383" man="1"/>
    <brk id="1872" min="8" max="18" man="1"/>
    <brk id="1902" max="16383" man="1"/>
    <brk id="1937" min="8" max="18" man="1"/>
    <brk id="1951" max="16383" man="1"/>
    <brk id="1986" min="8" max="18" man="1"/>
    <brk id="2011" max="16383" man="1"/>
    <brk id="2026" max="16383" man="1"/>
    <brk id="2061" min="8" max="18" man="1"/>
    <brk id="2086" max="16383" man="1"/>
    <brk id="2121" min="8" max="18" man="1"/>
    <brk id="21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R173"/>
  <sheetViews>
    <sheetView showWhiteSpace="0" view="pageBreakPreview" topLeftCell="A5" zoomScale="96" zoomScaleNormal="110" zoomScaleSheetLayoutView="96" workbookViewId="0">
      <selection activeCell="A19" sqref="A19"/>
    </sheetView>
  </sheetViews>
  <sheetFormatPr defaultColWidth="9.109375" defaultRowHeight="15.6"/>
  <cols>
    <col min="1" max="1" width="13.44140625" style="1" bestFit="1" customWidth="1"/>
    <col min="2" max="2" width="10.33203125" style="1" customWidth="1"/>
    <col min="3" max="3" width="11.33203125" style="1" customWidth="1"/>
    <col min="4" max="4" width="13.109375" style="70" customWidth="1"/>
    <col min="5" max="5" width="49.88671875" style="87" bestFit="1" customWidth="1"/>
    <col min="6" max="6" width="18.6640625" style="11" bestFit="1" customWidth="1"/>
    <col min="7" max="7" width="22.88671875" style="11" customWidth="1"/>
    <col min="8" max="8" width="23.44140625" style="11" customWidth="1"/>
    <col min="9" max="9" width="27.5546875" style="11" customWidth="1"/>
    <col min="10" max="10" width="9.6640625" style="86" customWidth="1"/>
    <col min="11" max="30" width="8.88671875" customWidth="1"/>
    <col min="31" max="16384" width="9.109375" style="1"/>
  </cols>
  <sheetData>
    <row r="1" spans="1:44" ht="45.6">
      <c r="A1" s="658" t="s">
        <v>808</v>
      </c>
      <c r="B1" s="659"/>
      <c r="C1" s="659"/>
      <c r="D1" s="659"/>
      <c r="E1" s="659"/>
      <c r="F1" s="659"/>
      <c r="G1" s="659"/>
      <c r="H1" s="659"/>
      <c r="I1" s="660"/>
      <c r="AJ1" s="2"/>
      <c r="AK1" s="2"/>
      <c r="AL1" s="2"/>
      <c r="AM1" s="2"/>
      <c r="AN1" s="2"/>
      <c r="AO1" s="2"/>
      <c r="AP1" s="2"/>
      <c r="AQ1" s="2"/>
      <c r="AR1" s="2"/>
    </row>
    <row r="2" spans="1:44" ht="34.799999999999997">
      <c r="A2" s="661" t="s">
        <v>0</v>
      </c>
      <c r="B2" s="662"/>
      <c r="C2" s="662"/>
      <c r="D2" s="662"/>
      <c r="E2" s="662"/>
      <c r="F2" s="662"/>
      <c r="G2" s="662"/>
      <c r="H2" s="662"/>
      <c r="I2" s="663"/>
      <c r="AJ2" s="2"/>
      <c r="AK2" s="2"/>
      <c r="AL2" s="2"/>
      <c r="AM2" s="2"/>
      <c r="AN2" s="2"/>
      <c r="AO2" s="2"/>
      <c r="AP2" s="2"/>
      <c r="AQ2" s="2"/>
      <c r="AR2" s="2"/>
    </row>
    <row r="3" spans="1:44" ht="34.799999999999997">
      <c r="A3" s="661" t="s">
        <v>902</v>
      </c>
      <c r="B3" s="662"/>
      <c r="C3" s="662"/>
      <c r="D3" s="662"/>
      <c r="E3" s="662"/>
      <c r="F3" s="662"/>
      <c r="G3" s="662"/>
      <c r="H3" s="662"/>
      <c r="I3" s="663"/>
      <c r="AJ3" s="2"/>
      <c r="AK3" s="2"/>
      <c r="AL3" s="2"/>
      <c r="AM3" s="2"/>
      <c r="AN3" s="2"/>
      <c r="AO3" s="2"/>
      <c r="AP3" s="2"/>
      <c r="AQ3" s="2"/>
      <c r="AR3" s="2"/>
    </row>
    <row r="4" spans="1:44" ht="35.4" thickBot="1">
      <c r="A4" s="664" t="s">
        <v>349</v>
      </c>
      <c r="B4" s="665"/>
      <c r="C4" s="665"/>
      <c r="D4" s="665"/>
      <c r="E4" s="665"/>
      <c r="F4" s="665"/>
      <c r="G4" s="665"/>
      <c r="H4" s="665"/>
      <c r="I4" s="666"/>
      <c r="AJ4" s="2"/>
      <c r="AK4" s="2"/>
      <c r="AL4" s="2"/>
      <c r="AM4" s="2"/>
      <c r="AN4" s="2"/>
      <c r="AO4" s="2"/>
      <c r="AP4" s="2"/>
      <c r="AQ4" s="2"/>
      <c r="AR4" s="2"/>
    </row>
    <row r="5" spans="1:44" ht="35.4" thickBot="1">
      <c r="A5" s="667" t="s">
        <v>873</v>
      </c>
      <c r="B5" s="668"/>
      <c r="C5" s="668"/>
      <c r="D5" s="668"/>
      <c r="E5" s="668"/>
      <c r="F5" s="668"/>
      <c r="G5" s="668"/>
      <c r="H5" s="668"/>
      <c r="I5" s="669"/>
      <c r="AJ5" s="2"/>
      <c r="AK5" s="2"/>
      <c r="AL5" s="2"/>
      <c r="AM5" s="2"/>
      <c r="AN5" s="2"/>
      <c r="AO5" s="2"/>
      <c r="AP5" s="2"/>
      <c r="AQ5" s="2"/>
      <c r="AR5" s="2"/>
    </row>
    <row r="6" spans="1:44" s="122" customFormat="1" ht="51" thickBot="1">
      <c r="A6" s="510" t="s">
        <v>350</v>
      </c>
      <c r="B6" s="510" t="s">
        <v>72</v>
      </c>
      <c r="C6" s="510" t="s">
        <v>351</v>
      </c>
      <c r="D6" s="510" t="s">
        <v>3</v>
      </c>
      <c r="E6" s="511" t="s">
        <v>73</v>
      </c>
      <c r="F6" s="512" t="s">
        <v>871</v>
      </c>
      <c r="G6" s="512" t="s">
        <v>870</v>
      </c>
      <c r="H6" s="512" t="s">
        <v>872</v>
      </c>
      <c r="I6" s="512" t="s">
        <v>903</v>
      </c>
      <c r="J6" s="120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</row>
    <row r="7" spans="1:44" s="129" customFormat="1" ht="45.75" customHeight="1">
      <c r="A7" s="123">
        <v>23010000</v>
      </c>
      <c r="B7" s="124" t="s">
        <v>15</v>
      </c>
      <c r="C7" s="124"/>
      <c r="D7" s="124"/>
      <c r="E7" s="125" t="s">
        <v>803</v>
      </c>
      <c r="F7" s="126">
        <f>F56</f>
        <v>0</v>
      </c>
      <c r="G7" s="126">
        <f t="shared" ref="G7:I7" si="0">G56</f>
        <v>491200000</v>
      </c>
      <c r="H7" s="126">
        <f t="shared" si="0"/>
        <v>173857738</v>
      </c>
      <c r="I7" s="126">
        <f t="shared" si="0"/>
        <v>525000000</v>
      </c>
      <c r="J7" s="127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J7" s="130"/>
      <c r="AK7" s="130"/>
      <c r="AL7" s="130"/>
      <c r="AM7" s="130"/>
      <c r="AN7" s="130"/>
      <c r="AO7" s="130"/>
      <c r="AP7" s="130"/>
      <c r="AQ7" s="130"/>
      <c r="AR7" s="130"/>
    </row>
    <row r="8" spans="1:44" s="129" customFormat="1" ht="45.75" customHeight="1">
      <c r="A8" s="131">
        <v>23020000</v>
      </c>
      <c r="B8" s="132" t="s">
        <v>15</v>
      </c>
      <c r="C8" s="132"/>
      <c r="D8" s="132"/>
      <c r="E8" s="133" t="s">
        <v>352</v>
      </c>
      <c r="F8" s="134">
        <f>F87</f>
        <v>0</v>
      </c>
      <c r="G8" s="134">
        <f t="shared" ref="G8:I8" si="1">G87</f>
        <v>1764145392.0599999</v>
      </c>
      <c r="H8" s="134">
        <f t="shared" si="1"/>
        <v>2601645922</v>
      </c>
      <c r="I8" s="134">
        <f t="shared" si="1"/>
        <v>2407382048</v>
      </c>
      <c r="J8" s="127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J8" s="130"/>
      <c r="AK8" s="130"/>
      <c r="AL8" s="130"/>
      <c r="AM8" s="130"/>
      <c r="AN8" s="130"/>
      <c r="AO8" s="130"/>
      <c r="AP8" s="130"/>
      <c r="AQ8" s="130"/>
      <c r="AR8" s="130"/>
    </row>
    <row r="9" spans="1:44" s="129" customFormat="1" ht="45.75" customHeight="1">
      <c r="A9" s="131">
        <v>23030000</v>
      </c>
      <c r="B9" s="132" t="s">
        <v>15</v>
      </c>
      <c r="C9" s="132"/>
      <c r="D9" s="132"/>
      <c r="E9" s="133" t="s">
        <v>353</v>
      </c>
      <c r="F9" s="134">
        <f>F111</f>
        <v>0</v>
      </c>
      <c r="G9" s="134">
        <f t="shared" ref="G9:I9" si="2">G111</f>
        <v>645000000</v>
      </c>
      <c r="H9" s="134">
        <f t="shared" si="2"/>
        <v>0</v>
      </c>
      <c r="I9" s="134">
        <f t="shared" si="2"/>
        <v>1242750000</v>
      </c>
      <c r="J9" s="127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J9" s="130"/>
      <c r="AK9" s="130"/>
      <c r="AL9" s="130"/>
      <c r="AM9" s="130"/>
      <c r="AN9" s="130"/>
      <c r="AO9" s="130"/>
      <c r="AP9" s="130"/>
      <c r="AQ9" s="130"/>
      <c r="AR9" s="130"/>
    </row>
    <row r="10" spans="1:44" s="129" customFormat="1" ht="45.75" customHeight="1">
      <c r="A10" s="131">
        <v>23040000</v>
      </c>
      <c r="B10" s="132" t="s">
        <v>15</v>
      </c>
      <c r="C10" s="132"/>
      <c r="D10" s="132"/>
      <c r="E10" s="133" t="s">
        <v>354</v>
      </c>
      <c r="F10" s="134">
        <f>F119</f>
        <v>0</v>
      </c>
      <c r="G10" s="134">
        <f t="shared" ref="G10:I10" si="3">G119</f>
        <v>180500000</v>
      </c>
      <c r="H10" s="134">
        <f t="shared" si="3"/>
        <v>30570529</v>
      </c>
      <c r="I10" s="134">
        <f t="shared" si="3"/>
        <v>149500000</v>
      </c>
      <c r="J10" s="127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J10" s="130"/>
      <c r="AK10" s="130"/>
      <c r="AL10" s="130"/>
      <c r="AM10" s="130"/>
      <c r="AN10" s="130"/>
      <c r="AO10" s="130"/>
      <c r="AP10" s="130"/>
      <c r="AQ10" s="130"/>
      <c r="AR10" s="130"/>
    </row>
    <row r="11" spans="1:44" s="129" customFormat="1" ht="45.75" customHeight="1">
      <c r="A11" s="131">
        <v>23050000</v>
      </c>
      <c r="B11" s="518" t="s">
        <v>15</v>
      </c>
      <c r="C11" s="519"/>
      <c r="D11" s="132"/>
      <c r="E11" s="133" t="s">
        <v>355</v>
      </c>
      <c r="F11" s="520">
        <f>F127</f>
        <v>0</v>
      </c>
      <c r="G11" s="520">
        <f t="shared" ref="G11:I11" si="4">G127</f>
        <v>18000000</v>
      </c>
      <c r="H11" s="520">
        <f t="shared" si="4"/>
        <v>0</v>
      </c>
      <c r="I11" s="520">
        <f t="shared" si="4"/>
        <v>15000000</v>
      </c>
      <c r="J11" s="127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J11" s="130"/>
      <c r="AK11" s="130"/>
      <c r="AL11" s="130"/>
      <c r="AM11" s="130"/>
      <c r="AN11" s="130"/>
      <c r="AO11" s="130"/>
      <c r="AP11" s="130"/>
      <c r="AQ11" s="130"/>
      <c r="AR11" s="130"/>
    </row>
    <row r="12" spans="1:44" s="129" customFormat="1" ht="45.75" customHeight="1" thickBot="1">
      <c r="A12" s="521"/>
      <c r="B12" s="522"/>
      <c r="C12" s="523"/>
      <c r="D12" s="524"/>
      <c r="E12" s="525" t="s">
        <v>875</v>
      </c>
      <c r="F12" s="526">
        <f>F149</f>
        <v>0</v>
      </c>
      <c r="G12" s="526">
        <f t="shared" ref="G12:I12" si="5">G149</f>
        <v>150000000</v>
      </c>
      <c r="H12" s="526">
        <f t="shared" si="5"/>
        <v>158502554</v>
      </c>
      <c r="I12" s="526">
        <f t="shared" si="5"/>
        <v>820000000</v>
      </c>
      <c r="J12" s="127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J12" s="130"/>
      <c r="AK12" s="130"/>
      <c r="AL12" s="130"/>
      <c r="AM12" s="130"/>
      <c r="AN12" s="130"/>
      <c r="AO12" s="130"/>
      <c r="AP12" s="130"/>
      <c r="AQ12" s="130"/>
      <c r="AR12" s="130"/>
    </row>
    <row r="13" spans="1:44" s="135" customFormat="1" ht="45.75" customHeight="1" thickBot="1">
      <c r="A13" s="513"/>
      <c r="B13" s="514"/>
      <c r="C13" s="514"/>
      <c r="D13" s="515"/>
      <c r="E13" s="516" t="s">
        <v>348</v>
      </c>
      <c r="F13" s="517">
        <f>SUM(F7:F12)</f>
        <v>0</v>
      </c>
      <c r="G13" s="517">
        <f t="shared" ref="G13:I13" si="6">SUM(G7:G12)</f>
        <v>3248845392.0599999</v>
      </c>
      <c r="H13" s="517">
        <f t="shared" si="6"/>
        <v>2964576743</v>
      </c>
      <c r="I13" s="517">
        <f t="shared" si="6"/>
        <v>5159632048</v>
      </c>
      <c r="J13" s="127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</row>
    <row r="14" spans="1:44" ht="34.799999999999997">
      <c r="A14" s="670" t="s">
        <v>808</v>
      </c>
      <c r="B14" s="671"/>
      <c r="C14" s="671"/>
      <c r="D14" s="671"/>
      <c r="E14" s="671"/>
      <c r="F14" s="671"/>
      <c r="G14" s="671"/>
      <c r="H14" s="671"/>
      <c r="I14" s="672"/>
    </row>
    <row r="15" spans="1:44" ht="20.399999999999999">
      <c r="A15" s="652" t="s">
        <v>0</v>
      </c>
      <c r="B15" s="653"/>
      <c r="C15" s="653"/>
      <c r="D15" s="653"/>
      <c r="E15" s="653"/>
      <c r="F15" s="653"/>
      <c r="G15" s="653"/>
      <c r="H15" s="653"/>
      <c r="I15" s="654"/>
    </row>
    <row r="16" spans="1:44" ht="20.399999999999999">
      <c r="A16" s="652" t="s">
        <v>902</v>
      </c>
      <c r="B16" s="653"/>
      <c r="C16" s="653"/>
      <c r="D16" s="653"/>
      <c r="E16" s="653"/>
      <c r="F16" s="653"/>
      <c r="G16" s="653"/>
      <c r="H16" s="653"/>
      <c r="I16" s="654"/>
    </row>
    <row r="17" spans="1:30" ht="21" thickBot="1">
      <c r="A17" s="655" t="s">
        <v>349</v>
      </c>
      <c r="B17" s="656"/>
      <c r="C17" s="656"/>
      <c r="D17" s="656"/>
      <c r="E17" s="656"/>
      <c r="F17" s="656"/>
      <c r="G17" s="656"/>
      <c r="H17" s="656"/>
      <c r="I17" s="657"/>
    </row>
    <row r="18" spans="1:30" s="136" customFormat="1" ht="54.6" thickBot="1">
      <c r="A18" s="406" t="s">
        <v>350</v>
      </c>
      <c r="B18" s="406" t="s">
        <v>72</v>
      </c>
      <c r="C18" s="406" t="s">
        <v>351</v>
      </c>
      <c r="D18" s="406" t="s">
        <v>3</v>
      </c>
      <c r="E18" s="407" t="s">
        <v>73</v>
      </c>
      <c r="F18" s="408" t="s">
        <v>871</v>
      </c>
      <c r="G18" s="408" t="s">
        <v>870</v>
      </c>
      <c r="H18" s="408" t="s">
        <v>872</v>
      </c>
      <c r="I18" s="408" t="s">
        <v>903</v>
      </c>
      <c r="J18" s="127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</row>
    <row r="19" spans="1:30" s="209" customFormat="1" ht="18">
      <c r="A19" s="409" t="s">
        <v>356</v>
      </c>
      <c r="B19" s="410"/>
      <c r="C19" s="410"/>
      <c r="D19" s="411"/>
      <c r="E19" s="412" t="s">
        <v>349</v>
      </c>
      <c r="F19" s="413"/>
      <c r="G19" s="413"/>
      <c r="H19" s="413"/>
      <c r="I19" s="414"/>
      <c r="J19" s="207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</row>
    <row r="20" spans="1:30" s="209" customFormat="1" ht="18">
      <c r="A20" s="409" t="s">
        <v>357</v>
      </c>
      <c r="B20" s="410"/>
      <c r="C20" s="410"/>
      <c r="D20" s="411"/>
      <c r="E20" s="412" t="s">
        <v>358</v>
      </c>
      <c r="F20" s="413">
        <f t="shared" ref="F20" si="7">+F21</f>
        <v>0</v>
      </c>
      <c r="G20" s="413"/>
      <c r="H20" s="413"/>
      <c r="I20" s="413"/>
      <c r="J20" s="207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</row>
    <row r="21" spans="1:30" s="209" customFormat="1" ht="36">
      <c r="A21" s="409">
        <v>23010100</v>
      </c>
      <c r="B21" s="410"/>
      <c r="C21" s="410"/>
      <c r="D21" s="415"/>
      <c r="E21" s="412" t="s">
        <v>359</v>
      </c>
      <c r="F21" s="416">
        <f t="shared" ref="F21" si="8">SUM(F22:F55)</f>
        <v>0</v>
      </c>
      <c r="G21" s="416"/>
      <c r="H21" s="416"/>
      <c r="I21" s="416"/>
      <c r="J21" s="207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</row>
    <row r="22" spans="1:30" s="209" customFormat="1" ht="115.5" customHeight="1">
      <c r="A22" s="417">
        <v>23010101</v>
      </c>
      <c r="B22" s="418">
        <v>10101</v>
      </c>
      <c r="C22" s="419"/>
      <c r="D22" s="420" t="s">
        <v>819</v>
      </c>
      <c r="E22" s="421" t="s">
        <v>890</v>
      </c>
      <c r="F22" s="422"/>
      <c r="G22" s="423">
        <v>80000000</v>
      </c>
      <c r="H22" s="422"/>
      <c r="I22" s="423">
        <v>40000000</v>
      </c>
      <c r="J22" s="207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</row>
    <row r="23" spans="1:30" s="209" customFormat="1" ht="18">
      <c r="A23" s="417">
        <v>23010102</v>
      </c>
      <c r="B23" s="411"/>
      <c r="C23" s="411"/>
      <c r="D23" s="411"/>
      <c r="E23" s="421" t="s">
        <v>360</v>
      </c>
      <c r="F23" s="424"/>
      <c r="G23" s="423"/>
      <c r="H23" s="424"/>
      <c r="I23" s="423"/>
      <c r="J23" s="207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</row>
    <row r="24" spans="1:30" s="209" customFormat="1" ht="18">
      <c r="A24" s="417">
        <v>23010103</v>
      </c>
      <c r="B24" s="411"/>
      <c r="C24" s="411"/>
      <c r="D24" s="425">
        <v>31923000</v>
      </c>
      <c r="E24" s="421" t="s">
        <v>361</v>
      </c>
      <c r="F24" s="424"/>
      <c r="G24" s="423">
        <v>30000000</v>
      </c>
      <c r="H24" s="424"/>
      <c r="I24" s="423">
        <v>20000000</v>
      </c>
      <c r="J24" s="207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</row>
    <row r="25" spans="1:30" s="209" customFormat="1" ht="18">
      <c r="A25" s="417">
        <v>23010104</v>
      </c>
      <c r="B25" s="411"/>
      <c r="C25" s="419"/>
      <c r="D25" s="425">
        <v>31923000</v>
      </c>
      <c r="E25" s="426" t="s">
        <v>362</v>
      </c>
      <c r="F25" s="424"/>
      <c r="G25" s="423">
        <v>3500000</v>
      </c>
      <c r="H25" s="424"/>
      <c r="I25" s="423">
        <v>16000000</v>
      </c>
      <c r="J25" s="207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</row>
    <row r="26" spans="1:30" s="209" customFormat="1" ht="18">
      <c r="A26" s="417">
        <v>23010105</v>
      </c>
      <c r="B26" s="418">
        <v>10101</v>
      </c>
      <c r="C26" s="419"/>
      <c r="D26" s="425">
        <v>31923000</v>
      </c>
      <c r="E26" s="421" t="s">
        <v>363</v>
      </c>
      <c r="F26" s="427"/>
      <c r="G26" s="423">
        <v>60000000</v>
      </c>
      <c r="H26" s="427"/>
      <c r="I26" s="423">
        <v>60000000</v>
      </c>
      <c r="J26" s="207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</row>
    <row r="27" spans="1:30" s="209" customFormat="1" ht="18">
      <c r="A27" s="417">
        <v>23010106</v>
      </c>
      <c r="B27" s="411"/>
      <c r="C27" s="411"/>
      <c r="D27" s="411"/>
      <c r="E27" s="421" t="s">
        <v>364</v>
      </c>
      <c r="F27" s="424"/>
      <c r="G27" s="423"/>
      <c r="H27" s="424"/>
      <c r="I27" s="423"/>
      <c r="J27" s="207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</row>
    <row r="28" spans="1:30" s="209" customFormat="1" ht="18">
      <c r="A28" s="417">
        <v>23010107</v>
      </c>
      <c r="B28" s="411"/>
      <c r="C28" s="411"/>
      <c r="D28" s="411"/>
      <c r="E28" s="421" t="s">
        <v>365</v>
      </c>
      <c r="F28" s="424"/>
      <c r="G28" s="423"/>
      <c r="H28" s="424"/>
      <c r="I28" s="423"/>
      <c r="J28" s="207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</row>
    <row r="29" spans="1:30" s="209" customFormat="1" ht="18">
      <c r="A29" s="417">
        <v>23010108</v>
      </c>
      <c r="B29" s="411"/>
      <c r="C29" s="411"/>
      <c r="D29" s="411"/>
      <c r="E29" s="421" t="s">
        <v>366</v>
      </c>
      <c r="F29" s="424"/>
      <c r="G29" s="423">
        <v>10000000</v>
      </c>
      <c r="H29" s="424"/>
      <c r="I29" s="423">
        <v>10000000</v>
      </c>
      <c r="J29" s="207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</row>
    <row r="30" spans="1:30" s="209" customFormat="1" ht="18">
      <c r="A30" s="417">
        <v>23010109</v>
      </c>
      <c r="B30" s="411"/>
      <c r="C30" s="411"/>
      <c r="D30" s="411"/>
      <c r="E30" s="421" t="s">
        <v>367</v>
      </c>
      <c r="F30" s="424"/>
      <c r="G30" s="423"/>
      <c r="H30" s="424"/>
      <c r="I30" s="423"/>
      <c r="J30" s="207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</row>
    <row r="31" spans="1:30" s="209" customFormat="1" ht="18">
      <c r="A31" s="417">
        <v>23010110</v>
      </c>
      <c r="B31" s="418">
        <v>10101</v>
      </c>
      <c r="C31" s="419"/>
      <c r="D31" s="425">
        <v>31923000</v>
      </c>
      <c r="E31" s="421" t="s">
        <v>368</v>
      </c>
      <c r="F31" s="424"/>
      <c r="G31" s="423">
        <v>30000000</v>
      </c>
      <c r="H31" s="424"/>
      <c r="I31" s="423">
        <v>20000000</v>
      </c>
      <c r="J31" s="207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</row>
    <row r="32" spans="1:30" s="209" customFormat="1" ht="18">
      <c r="A32" s="417">
        <v>23010111</v>
      </c>
      <c r="B32" s="411"/>
      <c r="C32" s="419"/>
      <c r="D32" s="425">
        <v>31923000</v>
      </c>
      <c r="E32" s="421" t="s">
        <v>369</v>
      </c>
      <c r="F32" s="424"/>
      <c r="G32" s="423">
        <v>10000000</v>
      </c>
      <c r="H32" s="424"/>
      <c r="I32" s="423">
        <v>8000000</v>
      </c>
      <c r="J32" s="207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</row>
    <row r="33" spans="1:30" s="209" customFormat="1" ht="18">
      <c r="A33" s="417">
        <v>23010112</v>
      </c>
      <c r="B33" s="418">
        <v>10101</v>
      </c>
      <c r="C33" s="411"/>
      <c r="D33" s="425">
        <v>31923000</v>
      </c>
      <c r="E33" s="421" t="s">
        <v>370</v>
      </c>
      <c r="F33" s="424"/>
      <c r="G33" s="423">
        <v>5000000</v>
      </c>
      <c r="H33" s="424"/>
      <c r="I33" s="423">
        <v>4000000</v>
      </c>
      <c r="J33" s="207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</row>
    <row r="34" spans="1:30" s="209" customFormat="1" ht="18">
      <c r="A34" s="417">
        <v>23010113</v>
      </c>
      <c r="B34" s="411"/>
      <c r="C34" s="411"/>
      <c r="D34" s="411"/>
      <c r="E34" s="421" t="s">
        <v>371</v>
      </c>
      <c r="F34" s="424"/>
      <c r="G34" s="423">
        <v>4000000</v>
      </c>
      <c r="H34" s="424"/>
      <c r="I34" s="423">
        <v>3000000</v>
      </c>
      <c r="J34" s="207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</row>
    <row r="35" spans="1:30" s="209" customFormat="1" ht="18">
      <c r="A35" s="417">
        <v>23010114</v>
      </c>
      <c r="B35" s="411"/>
      <c r="C35" s="411"/>
      <c r="D35" s="411"/>
      <c r="E35" s="421" t="s">
        <v>372</v>
      </c>
      <c r="F35" s="424"/>
      <c r="G35" s="423"/>
      <c r="H35" s="424"/>
      <c r="I35" s="423">
        <v>500000</v>
      </c>
      <c r="J35" s="207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</row>
    <row r="36" spans="1:30" s="209" customFormat="1" ht="18">
      <c r="A36" s="417">
        <v>23010115</v>
      </c>
      <c r="B36" s="411"/>
      <c r="C36" s="419"/>
      <c r="D36" s="425">
        <v>31923000</v>
      </c>
      <c r="E36" s="421" t="s">
        <v>373</v>
      </c>
      <c r="F36" s="424"/>
      <c r="G36" s="423">
        <v>500000</v>
      </c>
      <c r="H36" s="424"/>
      <c r="I36" s="423">
        <v>800000</v>
      </c>
      <c r="J36" s="207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</row>
    <row r="37" spans="1:30" s="209" customFormat="1" ht="18">
      <c r="A37" s="417">
        <v>23010116</v>
      </c>
      <c r="B37" s="411"/>
      <c r="C37" s="411"/>
      <c r="D37" s="425">
        <v>31923000</v>
      </c>
      <c r="E37" s="421" t="s">
        <v>374</v>
      </c>
      <c r="F37" s="424"/>
      <c r="G37" s="423">
        <v>1000000</v>
      </c>
      <c r="H37" s="424"/>
      <c r="I37" s="423">
        <v>500000</v>
      </c>
      <c r="J37" s="207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</row>
    <row r="38" spans="1:30" s="209" customFormat="1" ht="18">
      <c r="A38" s="417">
        <v>23010117</v>
      </c>
      <c r="B38" s="418">
        <v>10101</v>
      </c>
      <c r="C38" s="411"/>
      <c r="D38" s="425">
        <v>31923000</v>
      </c>
      <c r="E38" s="421" t="s">
        <v>375</v>
      </c>
      <c r="F38" s="424"/>
      <c r="G38" s="423">
        <v>50000000</v>
      </c>
      <c r="H38" s="424"/>
      <c r="I38" s="423">
        <v>10000000</v>
      </c>
      <c r="J38" s="207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</row>
    <row r="39" spans="1:30" s="209" customFormat="1" ht="18">
      <c r="A39" s="417">
        <v>23010118</v>
      </c>
      <c r="B39" s="411"/>
      <c r="C39" s="419"/>
      <c r="D39" s="411"/>
      <c r="E39" s="421" t="s">
        <v>376</v>
      </c>
      <c r="F39" s="422"/>
      <c r="G39" s="423"/>
      <c r="H39" s="422"/>
      <c r="I39" s="423"/>
      <c r="J39" s="207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</row>
    <row r="40" spans="1:30" s="209" customFormat="1" ht="18">
      <c r="A40" s="417">
        <v>23010119</v>
      </c>
      <c r="B40" s="411"/>
      <c r="C40" s="419"/>
      <c r="D40" s="425">
        <v>31923000</v>
      </c>
      <c r="E40" s="421" t="s">
        <v>377</v>
      </c>
      <c r="F40" s="422"/>
      <c r="G40" s="423">
        <v>30000000</v>
      </c>
      <c r="H40" s="422">
        <v>57655222</v>
      </c>
      <c r="I40" s="423">
        <v>10000000</v>
      </c>
      <c r="J40" s="207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</row>
    <row r="41" spans="1:30" s="209" customFormat="1" ht="18">
      <c r="A41" s="417">
        <v>23010120</v>
      </c>
      <c r="B41" s="418">
        <v>10101</v>
      </c>
      <c r="C41" s="419"/>
      <c r="D41" s="425">
        <v>31923000</v>
      </c>
      <c r="E41" s="421" t="s">
        <v>378</v>
      </c>
      <c r="F41" s="422"/>
      <c r="G41" s="423">
        <v>30000000</v>
      </c>
      <c r="H41" s="422"/>
      <c r="I41" s="423">
        <v>90000000</v>
      </c>
      <c r="J41" s="207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</row>
    <row r="42" spans="1:30" s="209" customFormat="1" ht="18">
      <c r="A42" s="417">
        <v>23010121</v>
      </c>
      <c r="B42" s="411"/>
      <c r="C42" s="428"/>
      <c r="D42" s="425">
        <v>31923000</v>
      </c>
      <c r="E42" s="421" t="s">
        <v>379</v>
      </c>
      <c r="F42" s="422"/>
      <c r="G42" s="424">
        <v>200000</v>
      </c>
      <c r="H42" s="422"/>
      <c r="I42" s="424">
        <v>200000</v>
      </c>
      <c r="J42" s="207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</row>
    <row r="43" spans="1:30" s="209" customFormat="1" ht="36">
      <c r="A43" s="417">
        <v>23010122</v>
      </c>
      <c r="B43" s="418">
        <v>10101</v>
      </c>
      <c r="C43" s="428"/>
      <c r="D43" s="425">
        <v>31923000</v>
      </c>
      <c r="E43" s="421" t="s">
        <v>380</v>
      </c>
      <c r="F43" s="424"/>
      <c r="G43" s="424">
        <v>15000000</v>
      </c>
      <c r="H43" s="424">
        <v>50709982</v>
      </c>
      <c r="I43" s="424">
        <v>50000000</v>
      </c>
      <c r="J43" s="207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</row>
    <row r="44" spans="1:30" s="209" customFormat="1" ht="18">
      <c r="A44" s="417">
        <v>23010123</v>
      </c>
      <c r="B44" s="411"/>
      <c r="C44" s="428"/>
      <c r="D44" s="411"/>
      <c r="E44" s="421" t="s">
        <v>381</v>
      </c>
      <c r="F44" s="424"/>
      <c r="G44" s="424">
        <v>1000000</v>
      </c>
      <c r="H44" s="424">
        <v>5798985</v>
      </c>
      <c r="I44" s="424">
        <v>1000000</v>
      </c>
      <c r="J44" s="207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</row>
    <row r="45" spans="1:30" s="209" customFormat="1" ht="36">
      <c r="A45" s="417">
        <v>23010124</v>
      </c>
      <c r="B45" s="429"/>
      <c r="C45" s="428"/>
      <c r="D45" s="411"/>
      <c r="E45" s="430" t="s">
        <v>382</v>
      </c>
      <c r="F45" s="422"/>
      <c r="G45" s="424">
        <v>5000000</v>
      </c>
      <c r="H45" s="422">
        <v>4468560</v>
      </c>
      <c r="I45" s="424">
        <v>10000000</v>
      </c>
      <c r="J45" s="207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</row>
    <row r="46" spans="1:30" s="209" customFormat="1" ht="18">
      <c r="A46" s="535"/>
      <c r="B46" s="536"/>
      <c r="C46" s="537"/>
      <c r="D46" s="410"/>
      <c r="E46" s="448" t="s">
        <v>899</v>
      </c>
      <c r="F46" s="442"/>
      <c r="G46" s="437"/>
      <c r="H46" s="442"/>
      <c r="I46" s="437">
        <v>50000000</v>
      </c>
      <c r="J46" s="53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</row>
    <row r="47" spans="1:30" s="209" customFormat="1" ht="18">
      <c r="A47" s="431">
        <v>23010127</v>
      </c>
      <c r="B47" s="418">
        <v>10101</v>
      </c>
      <c r="C47" s="428"/>
      <c r="D47" s="425">
        <v>31923000</v>
      </c>
      <c r="E47" s="430" t="s">
        <v>383</v>
      </c>
      <c r="F47" s="424"/>
      <c r="G47" s="424">
        <v>70000000</v>
      </c>
      <c r="H47" s="424">
        <v>53891655</v>
      </c>
      <c r="I47" s="424">
        <v>40000000</v>
      </c>
      <c r="J47" s="207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</row>
    <row r="48" spans="1:30" s="209" customFormat="1" ht="18">
      <c r="A48" s="431"/>
      <c r="B48" s="418"/>
      <c r="C48" s="428"/>
      <c r="D48" s="425"/>
      <c r="E48" s="430" t="s">
        <v>896</v>
      </c>
      <c r="F48" s="424"/>
      <c r="G48" s="424"/>
      <c r="H48" s="424"/>
      <c r="I48" s="424">
        <v>50000000</v>
      </c>
      <c r="J48" s="207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</row>
    <row r="49" spans="1:30" s="209" customFormat="1" ht="30.6">
      <c r="A49" s="431">
        <v>23010128</v>
      </c>
      <c r="B49" s="418">
        <v>10101</v>
      </c>
      <c r="C49" s="428"/>
      <c r="D49" s="425">
        <v>31923000</v>
      </c>
      <c r="E49" s="430" t="s">
        <v>384</v>
      </c>
      <c r="F49" s="424"/>
      <c r="G49" s="424">
        <v>55000000</v>
      </c>
      <c r="H49" s="424"/>
      <c r="I49" s="424">
        <v>30000000</v>
      </c>
      <c r="J49" s="207" t="s">
        <v>814</v>
      </c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</row>
    <row r="50" spans="1:30" s="209" customFormat="1" ht="18">
      <c r="A50" s="431">
        <v>23010129</v>
      </c>
      <c r="B50" s="429"/>
      <c r="C50" s="428"/>
      <c r="D50" s="411"/>
      <c r="E50" s="430" t="s">
        <v>385</v>
      </c>
      <c r="F50" s="422"/>
      <c r="G50" s="424"/>
      <c r="H50" s="422"/>
      <c r="I50" s="424"/>
      <c r="J50" s="207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</row>
    <row r="51" spans="1:30" s="209" customFormat="1" ht="18">
      <c r="A51" s="431">
        <v>23010130</v>
      </c>
      <c r="B51" s="429"/>
      <c r="C51" s="428"/>
      <c r="D51" s="411"/>
      <c r="E51" s="430" t="s">
        <v>386</v>
      </c>
      <c r="F51" s="422"/>
      <c r="G51" s="424"/>
      <c r="H51" s="422"/>
      <c r="I51" s="424"/>
      <c r="J51" s="207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</row>
    <row r="52" spans="1:30" s="209" customFormat="1" ht="18">
      <c r="A52" s="431"/>
      <c r="B52" s="429"/>
      <c r="C52" s="428"/>
      <c r="D52" s="411"/>
      <c r="E52" s="430"/>
      <c r="F52" s="422"/>
      <c r="G52" s="424"/>
      <c r="H52" s="422"/>
      <c r="I52" s="424"/>
      <c r="J52" s="207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</row>
    <row r="53" spans="1:30" s="209" customFormat="1" ht="18">
      <c r="A53" s="431">
        <v>23010132</v>
      </c>
      <c r="B53" s="429"/>
      <c r="C53" s="428"/>
      <c r="D53" s="425">
        <v>31923000</v>
      </c>
      <c r="E53" s="432" t="s">
        <v>387</v>
      </c>
      <c r="F53" s="422"/>
      <c r="G53" s="424">
        <v>1000000</v>
      </c>
      <c r="H53" s="422">
        <v>1333334</v>
      </c>
      <c r="I53" s="424">
        <v>1000000</v>
      </c>
      <c r="J53" s="207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</row>
    <row r="54" spans="1:30" s="209" customFormat="1" ht="18">
      <c r="A54" s="431">
        <v>23010133</v>
      </c>
      <c r="B54" s="429"/>
      <c r="C54" s="428"/>
      <c r="D54" s="411"/>
      <c r="E54" s="432" t="s">
        <v>388</v>
      </c>
      <c r="F54" s="422"/>
      <c r="G54" s="424"/>
      <c r="H54" s="422"/>
      <c r="I54" s="424"/>
      <c r="J54" s="207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</row>
    <row r="55" spans="1:30" s="210" customFormat="1" ht="18.600000000000001" thickBot="1">
      <c r="A55" s="462">
        <v>23010138</v>
      </c>
      <c r="B55" s="463"/>
      <c r="C55" s="464"/>
      <c r="D55" s="415"/>
      <c r="E55" s="465" t="s">
        <v>389</v>
      </c>
      <c r="F55" s="466"/>
      <c r="G55" s="466"/>
      <c r="H55" s="466"/>
      <c r="I55" s="466"/>
      <c r="J55" s="207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</row>
    <row r="56" spans="1:30" s="209" customFormat="1" ht="18.600000000000001" thickBot="1">
      <c r="A56" s="472"/>
      <c r="B56" s="472"/>
      <c r="C56" s="472"/>
      <c r="D56" s="473"/>
      <c r="E56" s="470" t="s">
        <v>390</v>
      </c>
      <c r="F56" s="471">
        <f>SUM(F22:F55)</f>
        <v>0</v>
      </c>
      <c r="G56" s="471">
        <f t="shared" ref="G56:I56" si="9">SUM(G22:G55)</f>
        <v>491200000</v>
      </c>
      <c r="H56" s="471">
        <f t="shared" si="9"/>
        <v>173857738</v>
      </c>
      <c r="I56" s="471">
        <f t="shared" si="9"/>
        <v>525000000</v>
      </c>
      <c r="J56" s="207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</row>
    <row r="57" spans="1:30" s="209" customFormat="1" ht="18">
      <c r="A57" s="434" t="s">
        <v>391</v>
      </c>
      <c r="B57" s="435"/>
      <c r="C57" s="435"/>
      <c r="D57" s="436"/>
      <c r="E57" s="467" t="s">
        <v>352</v>
      </c>
      <c r="F57" s="468"/>
      <c r="G57" s="469"/>
      <c r="H57" s="468"/>
      <c r="I57" s="469"/>
      <c r="J57" s="207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</row>
    <row r="58" spans="1:30" s="209" customFormat="1" ht="36">
      <c r="A58" s="417" t="s">
        <v>392</v>
      </c>
      <c r="B58" s="411"/>
      <c r="C58" s="411"/>
      <c r="D58" s="415"/>
      <c r="E58" s="412" t="s">
        <v>393</v>
      </c>
      <c r="F58" s="437">
        <f t="shared" ref="F58" si="10">SUM(F59:F86)</f>
        <v>0</v>
      </c>
      <c r="G58" s="437"/>
      <c r="H58" s="437"/>
      <c r="I58" s="437"/>
      <c r="J58" s="207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</row>
    <row r="59" spans="1:30" s="209" customFormat="1" ht="45.6">
      <c r="A59" s="417" t="s">
        <v>394</v>
      </c>
      <c r="B59" s="418">
        <v>10101</v>
      </c>
      <c r="C59" s="419"/>
      <c r="D59" s="528">
        <v>31923000</v>
      </c>
      <c r="E59" s="450" t="s">
        <v>879</v>
      </c>
      <c r="F59" s="442"/>
      <c r="G59" s="443">
        <v>270000000</v>
      </c>
      <c r="H59" s="442"/>
      <c r="I59" s="443">
        <v>6500000</v>
      </c>
      <c r="J59" s="207" t="s">
        <v>826</v>
      </c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</row>
    <row r="60" spans="1:30" s="209" customFormat="1" ht="36">
      <c r="A60" s="417">
        <v>23020102</v>
      </c>
      <c r="B60" s="418">
        <v>10101</v>
      </c>
      <c r="C60" s="419"/>
      <c r="D60" s="528">
        <v>31923000</v>
      </c>
      <c r="E60" s="450" t="s">
        <v>813</v>
      </c>
      <c r="F60" s="442"/>
      <c r="G60" s="443">
        <v>30000000</v>
      </c>
      <c r="H60" s="442"/>
      <c r="I60" s="443">
        <v>5000000</v>
      </c>
      <c r="J60" s="207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</row>
    <row r="61" spans="1:30" s="209" customFormat="1" ht="198">
      <c r="A61" s="431">
        <v>23020103</v>
      </c>
      <c r="B61" s="431"/>
      <c r="C61" s="431"/>
      <c r="D61" s="438" t="s">
        <v>819</v>
      </c>
      <c r="E61" s="433" t="s">
        <v>881</v>
      </c>
      <c r="F61" s="422"/>
      <c r="G61" s="423">
        <v>50000000</v>
      </c>
      <c r="H61" s="422">
        <v>553030302</v>
      </c>
      <c r="I61" s="423">
        <v>70000000</v>
      </c>
      <c r="J61" s="207" t="s">
        <v>815</v>
      </c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</row>
    <row r="62" spans="1:30" s="209" customFormat="1" ht="18">
      <c r="A62" s="431">
        <v>23020104</v>
      </c>
      <c r="B62" s="418">
        <v>10101</v>
      </c>
      <c r="C62" s="431"/>
      <c r="D62" s="439"/>
      <c r="E62" s="433" t="s">
        <v>395</v>
      </c>
      <c r="F62" s="422"/>
      <c r="G62" s="423"/>
      <c r="H62" s="422"/>
      <c r="I62" s="423"/>
      <c r="J62" s="207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</row>
    <row r="63" spans="1:30" s="209" customFormat="1" ht="36">
      <c r="A63" s="431">
        <v>23020105</v>
      </c>
      <c r="B63" s="418">
        <v>10101</v>
      </c>
      <c r="C63" s="431"/>
      <c r="D63" s="411"/>
      <c r="E63" s="440" t="s">
        <v>898</v>
      </c>
      <c r="F63" s="422"/>
      <c r="G63" s="423">
        <v>100000000</v>
      </c>
      <c r="H63" s="422"/>
      <c r="I63" s="423">
        <v>390000000</v>
      </c>
      <c r="J63" s="207" t="s">
        <v>820</v>
      </c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</row>
    <row r="64" spans="1:30" s="210" customFormat="1" ht="198">
      <c r="A64" s="431">
        <v>23020106</v>
      </c>
      <c r="B64" s="431"/>
      <c r="C64" s="431"/>
      <c r="D64" s="439" t="s">
        <v>819</v>
      </c>
      <c r="E64" s="441" t="s">
        <v>883</v>
      </c>
      <c r="F64" s="442"/>
      <c r="G64" s="443">
        <v>150000000</v>
      </c>
      <c r="H64" s="442">
        <v>49563000</v>
      </c>
      <c r="I64" s="443">
        <v>50000000</v>
      </c>
      <c r="J64" s="207" t="s">
        <v>824</v>
      </c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</row>
    <row r="65" spans="1:30" s="210" customFormat="1" ht="198">
      <c r="A65" s="431">
        <v>23020107</v>
      </c>
      <c r="B65" s="444" t="s">
        <v>18</v>
      </c>
      <c r="C65" s="431"/>
      <c r="D65" s="411" t="s">
        <v>819</v>
      </c>
      <c r="E65" s="433" t="s">
        <v>882</v>
      </c>
      <c r="F65" s="442"/>
      <c r="G65" s="443">
        <v>40000000</v>
      </c>
      <c r="H65" s="442">
        <v>324080572</v>
      </c>
      <c r="I65" s="443">
        <v>250000000</v>
      </c>
      <c r="J65" s="207" t="s">
        <v>816</v>
      </c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</row>
    <row r="66" spans="1:30" s="209" customFormat="1" ht="36">
      <c r="A66" s="431">
        <v>23020110</v>
      </c>
      <c r="B66" s="431"/>
      <c r="C66" s="431"/>
      <c r="D66" s="439"/>
      <c r="E66" s="430" t="s">
        <v>396</v>
      </c>
      <c r="F66" s="422"/>
      <c r="G66" s="423">
        <v>2500000</v>
      </c>
      <c r="H66" s="422"/>
      <c r="I66" s="423"/>
      <c r="J66" s="207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</row>
    <row r="67" spans="1:30" s="209" customFormat="1" ht="18">
      <c r="A67" s="431">
        <v>23020111</v>
      </c>
      <c r="B67" s="431"/>
      <c r="C67" s="431"/>
      <c r="D67" s="439"/>
      <c r="E67" s="430" t="s">
        <v>397</v>
      </c>
      <c r="F67" s="422"/>
      <c r="G67" s="423"/>
      <c r="H67" s="422"/>
      <c r="I67" s="423"/>
      <c r="J67" s="207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</row>
    <row r="68" spans="1:30" s="209" customFormat="1" ht="36">
      <c r="A68" s="431">
        <v>23020112</v>
      </c>
      <c r="B68" s="444" t="s">
        <v>18</v>
      </c>
      <c r="C68" s="431"/>
      <c r="D68" s="439"/>
      <c r="E68" s="430" t="s">
        <v>398</v>
      </c>
      <c r="F68" s="422"/>
      <c r="G68" s="423"/>
      <c r="H68" s="422"/>
      <c r="I68" s="423"/>
      <c r="J68" s="207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</row>
    <row r="69" spans="1:30" s="209" customFormat="1" ht="36">
      <c r="A69" s="431">
        <v>23020113</v>
      </c>
      <c r="B69" s="444" t="s">
        <v>18</v>
      </c>
      <c r="C69" s="431"/>
      <c r="D69" s="439"/>
      <c r="E69" s="430" t="s">
        <v>399</v>
      </c>
      <c r="F69" s="422"/>
      <c r="G69" s="423">
        <v>7000000</v>
      </c>
      <c r="H69" s="422"/>
      <c r="I69" s="423">
        <v>5000000</v>
      </c>
      <c r="J69" s="207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</row>
    <row r="70" spans="1:30" s="210" customFormat="1" ht="210">
      <c r="A70" s="431">
        <v>23020114</v>
      </c>
      <c r="B70" s="445" t="s">
        <v>15</v>
      </c>
      <c r="C70" s="431"/>
      <c r="D70" s="411" t="s">
        <v>819</v>
      </c>
      <c r="E70" s="430" t="s">
        <v>884</v>
      </c>
      <c r="F70" s="442"/>
      <c r="G70" s="443">
        <v>839645392.05999994</v>
      </c>
      <c r="H70" s="442">
        <v>1674972048</v>
      </c>
      <c r="I70" s="443">
        <v>1320882048</v>
      </c>
      <c r="J70" s="207" t="s">
        <v>868</v>
      </c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</row>
    <row r="71" spans="1:30" s="210" customFormat="1" ht="204.75" customHeight="1">
      <c r="A71" s="431">
        <v>23020117</v>
      </c>
      <c r="B71" s="445" t="s">
        <v>15</v>
      </c>
      <c r="C71" s="431"/>
      <c r="D71" s="411" t="s">
        <v>819</v>
      </c>
      <c r="E71" s="430" t="s">
        <v>885</v>
      </c>
      <c r="F71" s="442"/>
      <c r="G71" s="443">
        <v>30000000</v>
      </c>
      <c r="H71" s="442"/>
      <c r="I71" s="443">
        <v>30000000</v>
      </c>
      <c r="J71" s="207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</row>
    <row r="72" spans="1:30" s="210" customFormat="1" ht="18">
      <c r="A72" s="431">
        <v>23020118</v>
      </c>
      <c r="B72" s="444" t="s">
        <v>18</v>
      </c>
      <c r="C72" s="431"/>
      <c r="D72" s="439"/>
      <c r="E72" s="448"/>
      <c r="F72" s="442"/>
      <c r="G72" s="443"/>
      <c r="H72" s="442"/>
      <c r="I72" s="443"/>
      <c r="J72" s="207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</row>
    <row r="73" spans="1:30" s="209" customFormat="1" ht="36">
      <c r="A73" s="431">
        <v>23020119</v>
      </c>
      <c r="B73" s="431"/>
      <c r="C73" s="431"/>
      <c r="D73" s="439"/>
      <c r="E73" s="430" t="s">
        <v>400</v>
      </c>
      <c r="F73" s="422"/>
      <c r="G73" s="423"/>
      <c r="H73" s="422"/>
      <c r="I73" s="423"/>
      <c r="J73" s="207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</row>
    <row r="74" spans="1:30" s="209" customFormat="1" ht="36">
      <c r="A74" s="431">
        <v>23020122</v>
      </c>
      <c r="B74" s="431"/>
      <c r="C74" s="431"/>
      <c r="D74" s="439"/>
      <c r="E74" s="430" t="s">
        <v>401</v>
      </c>
      <c r="F74" s="422"/>
      <c r="G74" s="423"/>
      <c r="H74" s="422"/>
      <c r="I74" s="423"/>
      <c r="J74" s="207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</row>
    <row r="75" spans="1:30" s="210" customFormat="1" ht="18">
      <c r="A75" s="431">
        <v>23020123</v>
      </c>
      <c r="B75" s="431"/>
      <c r="C75" s="431"/>
      <c r="D75" s="439"/>
      <c r="E75" s="430" t="s">
        <v>888</v>
      </c>
      <c r="F75" s="442"/>
      <c r="G75" s="443"/>
      <c r="H75" s="442"/>
      <c r="I75" s="443">
        <v>20000000</v>
      </c>
      <c r="J75" s="207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</row>
    <row r="76" spans="1:30" s="210" customFormat="1" ht="18">
      <c r="A76" s="431"/>
      <c r="B76" s="431"/>
      <c r="C76" s="431"/>
      <c r="D76" s="439"/>
      <c r="E76" s="448" t="s">
        <v>901</v>
      </c>
      <c r="F76" s="442"/>
      <c r="G76" s="443"/>
      <c r="H76" s="442"/>
      <c r="I76" s="443">
        <v>15000000</v>
      </c>
      <c r="J76" s="207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</row>
    <row r="77" spans="1:30" s="209" customFormat="1" ht="198">
      <c r="A77" s="431">
        <v>23020124</v>
      </c>
      <c r="B77" s="444" t="s">
        <v>18</v>
      </c>
      <c r="C77" s="431"/>
      <c r="D77" s="439" t="s">
        <v>819</v>
      </c>
      <c r="E77" s="430" t="s">
        <v>886</v>
      </c>
      <c r="F77" s="422"/>
      <c r="G77" s="423">
        <v>90000000</v>
      </c>
      <c r="H77" s="422"/>
      <c r="I77" s="423">
        <v>100000000</v>
      </c>
      <c r="J77" s="207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</row>
    <row r="78" spans="1:30" s="209" customFormat="1" ht="36">
      <c r="A78" s="431">
        <v>23020125</v>
      </c>
      <c r="B78" s="444" t="s">
        <v>18</v>
      </c>
      <c r="C78" s="431"/>
      <c r="D78" s="439"/>
      <c r="E78" s="430" t="s">
        <v>806</v>
      </c>
      <c r="F78" s="422"/>
      <c r="G78" s="423"/>
      <c r="H78" s="422"/>
      <c r="I78" s="423"/>
      <c r="J78" s="207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</row>
    <row r="79" spans="1:30" s="210" customFormat="1" ht="18">
      <c r="A79" s="431">
        <v>23020126</v>
      </c>
      <c r="B79" s="444" t="s">
        <v>18</v>
      </c>
      <c r="C79" s="431"/>
      <c r="D79" s="439"/>
      <c r="E79" s="430" t="s">
        <v>402</v>
      </c>
      <c r="F79" s="442"/>
      <c r="G79" s="443"/>
      <c r="H79" s="442"/>
      <c r="I79" s="443"/>
      <c r="J79" s="207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</row>
    <row r="80" spans="1:30" s="209" customFormat="1" ht="18">
      <c r="A80" s="431">
        <v>23020127</v>
      </c>
      <c r="B80" s="444" t="s">
        <v>18</v>
      </c>
      <c r="C80" s="431"/>
      <c r="D80" s="411"/>
      <c r="E80" s="430" t="s">
        <v>403</v>
      </c>
      <c r="F80" s="422"/>
      <c r="G80" s="423"/>
      <c r="H80" s="422"/>
      <c r="I80" s="423"/>
      <c r="J80" s="207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</row>
    <row r="81" spans="1:30" s="209" customFormat="1" ht="36">
      <c r="A81" s="431"/>
      <c r="B81" s="444"/>
      <c r="C81" s="431"/>
      <c r="D81" s="411"/>
      <c r="E81" s="430" t="s">
        <v>891</v>
      </c>
      <c r="F81" s="422"/>
      <c r="G81" s="423"/>
      <c r="H81" s="422"/>
      <c r="I81" s="423">
        <v>15000000</v>
      </c>
      <c r="J81" s="207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</row>
    <row r="82" spans="1:30" s="209" customFormat="1" ht="36">
      <c r="A82" s="431"/>
      <c r="B82" s="444"/>
      <c r="C82" s="431"/>
      <c r="D82" s="411"/>
      <c r="E82" s="430" t="s">
        <v>892</v>
      </c>
      <c r="F82" s="422"/>
      <c r="G82" s="423"/>
      <c r="H82" s="422"/>
      <c r="I82" s="423">
        <v>5000000</v>
      </c>
      <c r="J82" s="207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</row>
    <row r="83" spans="1:30" s="210" customFormat="1" ht="36">
      <c r="A83" s="431">
        <v>23020128</v>
      </c>
      <c r="B83" s="431"/>
      <c r="C83" s="431"/>
      <c r="D83" s="425">
        <v>31923000</v>
      </c>
      <c r="E83" s="433" t="s">
        <v>893</v>
      </c>
      <c r="F83" s="442"/>
      <c r="G83" s="443">
        <v>80000000</v>
      </c>
      <c r="H83" s="442"/>
      <c r="I83" s="443">
        <v>50000000</v>
      </c>
      <c r="J83" s="207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</row>
    <row r="84" spans="1:30" s="209" customFormat="1" ht="18">
      <c r="A84" s="431">
        <v>23020129</v>
      </c>
      <c r="B84" s="431"/>
      <c r="C84" s="431"/>
      <c r="D84" s="439"/>
      <c r="E84" s="433" t="s">
        <v>404</v>
      </c>
      <c r="F84" s="422"/>
      <c r="G84" s="423"/>
      <c r="H84" s="422"/>
      <c r="I84" s="423"/>
      <c r="J84" s="207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</row>
    <row r="85" spans="1:30" s="209" customFormat="1" ht="18">
      <c r="A85" s="431"/>
      <c r="B85" s="431"/>
      <c r="C85" s="431"/>
      <c r="D85" s="439"/>
      <c r="E85" s="433" t="s">
        <v>863</v>
      </c>
      <c r="F85" s="422"/>
      <c r="G85" s="423">
        <v>70000000</v>
      </c>
      <c r="H85" s="422"/>
      <c r="I85" s="423">
        <v>70000000</v>
      </c>
      <c r="J85" s="207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</row>
    <row r="86" spans="1:30" s="209" customFormat="1" ht="18.600000000000001" thickBot="1">
      <c r="A86" s="462"/>
      <c r="B86" s="462"/>
      <c r="C86" s="462"/>
      <c r="D86" s="474"/>
      <c r="E86" s="465" t="s">
        <v>864</v>
      </c>
      <c r="F86" s="475"/>
      <c r="G86" s="476">
        <v>5000000</v>
      </c>
      <c r="H86" s="475"/>
      <c r="I86" s="476">
        <v>5000000</v>
      </c>
      <c r="J86" s="207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</row>
    <row r="87" spans="1:30" s="209" customFormat="1" ht="18.600000000000001" thickBot="1">
      <c r="A87" s="481"/>
      <c r="B87" s="481"/>
      <c r="C87" s="481"/>
      <c r="D87" s="482"/>
      <c r="E87" s="483" t="s">
        <v>390</v>
      </c>
      <c r="F87" s="471">
        <f>SUM(F59:F86)</f>
        <v>0</v>
      </c>
      <c r="G87" s="471">
        <f t="shared" ref="G87:I87" si="11">SUM(G59:G86)</f>
        <v>1764145392.0599999</v>
      </c>
      <c r="H87" s="471">
        <f t="shared" si="11"/>
        <v>2601645922</v>
      </c>
      <c r="I87" s="471">
        <f t="shared" si="11"/>
        <v>2407382048</v>
      </c>
      <c r="J87" s="207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</row>
    <row r="88" spans="1:30" s="209" customFormat="1" ht="18">
      <c r="A88" s="477">
        <v>2303</v>
      </c>
      <c r="B88" s="477"/>
      <c r="C88" s="477"/>
      <c r="D88" s="478"/>
      <c r="E88" s="479" t="s">
        <v>353</v>
      </c>
      <c r="F88" s="480"/>
      <c r="G88" s="469"/>
      <c r="H88" s="480"/>
      <c r="I88" s="469"/>
      <c r="J88" s="207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</row>
    <row r="89" spans="1:30" s="210" customFormat="1" ht="36">
      <c r="A89" s="446">
        <v>23030100</v>
      </c>
      <c r="B89" s="446"/>
      <c r="C89" s="446"/>
      <c r="D89" s="447"/>
      <c r="E89" s="449" t="s">
        <v>405</v>
      </c>
      <c r="F89" s="442">
        <f t="shared" ref="F89" si="12">SUM(F90:F110)</f>
        <v>0</v>
      </c>
      <c r="G89" s="442"/>
      <c r="H89" s="442"/>
      <c r="I89" s="442"/>
      <c r="J89" s="207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</row>
    <row r="90" spans="1:30" s="210" customFormat="1" ht="36">
      <c r="A90" s="431">
        <v>23030101</v>
      </c>
      <c r="B90" s="444" t="s">
        <v>18</v>
      </c>
      <c r="C90" s="431"/>
      <c r="D90" s="425">
        <v>31923000</v>
      </c>
      <c r="E90" s="441" t="s">
        <v>406</v>
      </c>
      <c r="F90" s="442"/>
      <c r="G90" s="443">
        <v>40000000</v>
      </c>
      <c r="H90" s="442"/>
      <c r="I90" s="443">
        <v>20000000</v>
      </c>
      <c r="J90" s="207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</row>
    <row r="91" spans="1:30" s="210" customFormat="1" ht="18">
      <c r="A91" s="431">
        <v>23030102</v>
      </c>
      <c r="B91" s="444" t="s">
        <v>18</v>
      </c>
      <c r="C91" s="431"/>
      <c r="D91" s="411"/>
      <c r="E91" s="433" t="s">
        <v>407</v>
      </c>
      <c r="F91" s="442"/>
      <c r="G91" s="443">
        <v>50000000</v>
      </c>
      <c r="H91" s="442"/>
      <c r="I91" s="443">
        <v>70000000</v>
      </c>
      <c r="J91" s="207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</row>
    <row r="92" spans="1:30" s="210" customFormat="1" ht="18">
      <c r="A92" s="431">
        <v>23030103</v>
      </c>
      <c r="B92" s="444" t="s">
        <v>18</v>
      </c>
      <c r="C92" s="431"/>
      <c r="D92" s="425">
        <v>31923000</v>
      </c>
      <c r="E92" s="433" t="s">
        <v>408</v>
      </c>
      <c r="F92" s="442"/>
      <c r="G92" s="443">
        <v>20000000</v>
      </c>
      <c r="H92" s="442"/>
      <c r="I92" s="443">
        <v>10000000</v>
      </c>
      <c r="J92" s="207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</row>
    <row r="93" spans="1:30" s="210" customFormat="1" ht="18">
      <c r="A93" s="431">
        <v>23030104</v>
      </c>
      <c r="B93" s="444" t="s">
        <v>18</v>
      </c>
      <c r="C93" s="431"/>
      <c r="D93" s="425">
        <v>31923000</v>
      </c>
      <c r="E93" s="433" t="s">
        <v>409</v>
      </c>
      <c r="F93" s="442"/>
      <c r="G93" s="443">
        <v>30000000</v>
      </c>
      <c r="H93" s="442"/>
      <c r="I93" s="443">
        <v>60000000</v>
      </c>
      <c r="J93" s="207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</row>
    <row r="94" spans="1:30" s="210" customFormat="1" ht="36">
      <c r="A94" s="431">
        <v>23030105</v>
      </c>
      <c r="B94" s="444" t="s">
        <v>18</v>
      </c>
      <c r="C94" s="431"/>
      <c r="D94" s="425">
        <v>31923000</v>
      </c>
      <c r="E94" s="433" t="s">
        <v>410</v>
      </c>
      <c r="F94" s="442"/>
      <c r="G94" s="443">
        <v>50000000</v>
      </c>
      <c r="H94" s="442"/>
      <c r="I94" s="443">
        <v>100000000</v>
      </c>
      <c r="J94" s="207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</row>
    <row r="95" spans="1:30" s="209" customFormat="1" ht="198">
      <c r="A95" s="431">
        <v>23030106</v>
      </c>
      <c r="B95" s="444" t="s">
        <v>18</v>
      </c>
      <c r="C95" s="431"/>
      <c r="D95" s="411" t="s">
        <v>819</v>
      </c>
      <c r="E95" s="433" t="s">
        <v>887</v>
      </c>
      <c r="F95" s="422"/>
      <c r="G95" s="423">
        <v>90000000</v>
      </c>
      <c r="H95" s="422"/>
      <c r="I95" s="423">
        <v>130000000</v>
      </c>
      <c r="J95" s="207" t="s">
        <v>869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</row>
    <row r="96" spans="1:30" s="209" customFormat="1" ht="36">
      <c r="A96" s="431">
        <v>23030109</v>
      </c>
      <c r="B96" s="431"/>
      <c r="C96" s="431"/>
      <c r="D96" s="439"/>
      <c r="E96" s="441" t="s">
        <v>411</v>
      </c>
      <c r="F96" s="422"/>
      <c r="G96" s="423"/>
      <c r="H96" s="422"/>
      <c r="I96" s="423"/>
      <c r="J96" s="207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</row>
    <row r="97" spans="1:30" s="209" customFormat="1" ht="18">
      <c r="A97" s="431">
        <v>23030110</v>
      </c>
      <c r="B97" s="431"/>
      <c r="C97" s="431"/>
      <c r="D97" s="439"/>
      <c r="E97" s="430" t="s">
        <v>412</v>
      </c>
      <c r="F97" s="424"/>
      <c r="G97" s="423"/>
      <c r="H97" s="424"/>
      <c r="I97" s="423"/>
      <c r="J97" s="207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</row>
    <row r="98" spans="1:30" s="209" customFormat="1" ht="18">
      <c r="A98" s="431">
        <v>23030111</v>
      </c>
      <c r="B98" s="431"/>
      <c r="C98" s="431"/>
      <c r="D98" s="439"/>
      <c r="E98" s="430" t="s">
        <v>413</v>
      </c>
      <c r="F98" s="424"/>
      <c r="G98" s="423"/>
      <c r="H98" s="424"/>
      <c r="I98" s="423"/>
      <c r="J98" s="207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</row>
    <row r="99" spans="1:30" s="209" customFormat="1" ht="36">
      <c r="A99" s="431">
        <v>23030112</v>
      </c>
      <c r="B99" s="431"/>
      <c r="C99" s="431"/>
      <c r="D99" s="439"/>
      <c r="E99" s="441" t="s">
        <v>414</v>
      </c>
      <c r="F99" s="422"/>
      <c r="G99" s="423"/>
      <c r="H99" s="422"/>
      <c r="I99" s="423">
        <v>5000000</v>
      </c>
      <c r="J99" s="207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</row>
    <row r="100" spans="1:30" s="210" customFormat="1" ht="198">
      <c r="A100" s="431">
        <v>23030113</v>
      </c>
      <c r="B100" s="444" t="s">
        <v>18</v>
      </c>
      <c r="C100" s="431"/>
      <c r="D100" s="411" t="s">
        <v>819</v>
      </c>
      <c r="E100" s="430" t="s">
        <v>897</v>
      </c>
      <c r="F100" s="442"/>
      <c r="G100" s="443">
        <v>270000000</v>
      </c>
      <c r="H100" s="442"/>
      <c r="I100" s="443">
        <v>502750000</v>
      </c>
      <c r="J100" s="207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</row>
    <row r="101" spans="1:30" s="209" customFormat="1" ht="36">
      <c r="A101" s="431">
        <v>23030118</v>
      </c>
      <c r="B101" s="431"/>
      <c r="C101" s="431"/>
      <c r="D101" s="439"/>
      <c r="E101" s="432" t="s">
        <v>415</v>
      </c>
      <c r="F101" s="422"/>
      <c r="G101" s="423"/>
      <c r="H101" s="422"/>
      <c r="I101" s="423"/>
      <c r="J101" s="207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</row>
    <row r="102" spans="1:30" s="209" customFormat="1" ht="36">
      <c r="A102" s="431">
        <v>23030121</v>
      </c>
      <c r="B102" s="431"/>
      <c r="C102" s="431"/>
      <c r="D102" s="425">
        <v>31923000</v>
      </c>
      <c r="E102" s="430" t="s">
        <v>880</v>
      </c>
      <c r="F102" s="422"/>
      <c r="G102" s="423">
        <v>50000000</v>
      </c>
      <c r="H102" s="422"/>
      <c r="I102" s="423">
        <v>260000000</v>
      </c>
      <c r="J102" s="207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</row>
    <row r="103" spans="1:30" s="210" customFormat="1" ht="18">
      <c r="A103" s="431">
        <v>23030122</v>
      </c>
      <c r="B103" s="444" t="s">
        <v>18</v>
      </c>
      <c r="C103" s="431"/>
      <c r="D103" s="439"/>
      <c r="E103" s="430" t="s">
        <v>416</v>
      </c>
      <c r="F103" s="437"/>
      <c r="G103" s="443"/>
      <c r="H103" s="437"/>
      <c r="I103" s="443"/>
      <c r="J103" s="207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</row>
    <row r="104" spans="1:30" s="209" customFormat="1" ht="18">
      <c r="A104" s="431">
        <v>23030123</v>
      </c>
      <c r="B104" s="444" t="s">
        <v>18</v>
      </c>
      <c r="C104" s="431"/>
      <c r="D104" s="411"/>
      <c r="E104" s="430" t="s">
        <v>417</v>
      </c>
      <c r="F104" s="422"/>
      <c r="G104" s="423"/>
      <c r="H104" s="422"/>
      <c r="I104" s="423"/>
      <c r="J104" s="207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</row>
    <row r="105" spans="1:30" s="209" customFormat="1" ht="18">
      <c r="A105" s="431">
        <v>23030124</v>
      </c>
      <c r="B105" s="444" t="s">
        <v>18</v>
      </c>
      <c r="C105" s="431"/>
      <c r="D105" s="425">
        <v>31923000</v>
      </c>
      <c r="E105" s="430" t="s">
        <v>418</v>
      </c>
      <c r="F105" s="422"/>
      <c r="G105" s="423">
        <v>15000000</v>
      </c>
      <c r="H105" s="422"/>
      <c r="I105" s="423">
        <v>50000000</v>
      </c>
      <c r="J105" s="207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</row>
    <row r="106" spans="1:30" s="209" customFormat="1" ht="36">
      <c r="A106" s="431">
        <v>23030125</v>
      </c>
      <c r="B106" s="431"/>
      <c r="C106" s="431"/>
      <c r="D106" s="439"/>
      <c r="E106" s="430" t="s">
        <v>419</v>
      </c>
      <c r="F106" s="422"/>
      <c r="G106" s="423">
        <v>5000000</v>
      </c>
      <c r="H106" s="422"/>
      <c r="I106" s="423">
        <v>5000000</v>
      </c>
      <c r="J106" s="207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</row>
    <row r="107" spans="1:30" s="209" customFormat="1" ht="18">
      <c r="A107" s="431">
        <v>23030126</v>
      </c>
      <c r="B107" s="444" t="s">
        <v>18</v>
      </c>
      <c r="C107" s="431"/>
      <c r="D107" s="439"/>
      <c r="E107" s="430" t="s">
        <v>420</v>
      </c>
      <c r="F107" s="422"/>
      <c r="G107" s="423">
        <v>20000000</v>
      </c>
      <c r="H107" s="422"/>
      <c r="I107" s="423">
        <v>20000000</v>
      </c>
      <c r="J107" s="207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</row>
    <row r="108" spans="1:30" s="210" customFormat="1" ht="54">
      <c r="A108" s="431">
        <v>23030127</v>
      </c>
      <c r="B108" s="431"/>
      <c r="C108" s="431"/>
      <c r="D108" s="425">
        <v>31923000</v>
      </c>
      <c r="E108" s="430" t="s">
        <v>823</v>
      </c>
      <c r="F108" s="442"/>
      <c r="G108" s="443">
        <v>5000000</v>
      </c>
      <c r="H108" s="442"/>
      <c r="I108" s="443">
        <v>10000000</v>
      </c>
      <c r="J108" s="207" t="s">
        <v>865</v>
      </c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</row>
    <row r="109" spans="1:30" s="210" customFormat="1" ht="18">
      <c r="A109" s="431">
        <v>23030128</v>
      </c>
      <c r="B109" s="431"/>
      <c r="C109" s="431"/>
      <c r="D109" s="439"/>
      <c r="E109" s="430" t="s">
        <v>421</v>
      </c>
      <c r="F109" s="442"/>
      <c r="G109" s="443"/>
      <c r="H109" s="442"/>
      <c r="I109" s="443"/>
      <c r="J109" s="207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</row>
    <row r="110" spans="1:30" s="210" customFormat="1" ht="18.600000000000001" thickBot="1">
      <c r="A110" s="462">
        <v>23030129</v>
      </c>
      <c r="B110" s="462"/>
      <c r="C110" s="462"/>
      <c r="D110" s="474"/>
      <c r="E110" s="484" t="s">
        <v>422</v>
      </c>
      <c r="F110" s="485"/>
      <c r="G110" s="486"/>
      <c r="H110" s="485"/>
      <c r="I110" s="486"/>
      <c r="J110" s="207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</row>
    <row r="111" spans="1:30" s="210" customFormat="1" ht="18.600000000000001" thickBot="1">
      <c r="A111" s="481"/>
      <c r="B111" s="481"/>
      <c r="C111" s="481"/>
      <c r="D111" s="482"/>
      <c r="E111" s="483" t="s">
        <v>390</v>
      </c>
      <c r="F111" s="471">
        <f>SUM(F90:F110)</f>
        <v>0</v>
      </c>
      <c r="G111" s="471">
        <f t="shared" ref="G111:I111" si="13">SUM(G90:G110)</f>
        <v>645000000</v>
      </c>
      <c r="H111" s="471">
        <f t="shared" si="13"/>
        <v>0</v>
      </c>
      <c r="I111" s="471">
        <f t="shared" si="13"/>
        <v>1242750000</v>
      </c>
      <c r="J111" s="207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</row>
    <row r="112" spans="1:30" s="209" customFormat="1" ht="36">
      <c r="A112" s="477">
        <v>2304</v>
      </c>
      <c r="B112" s="477"/>
      <c r="C112" s="477"/>
      <c r="D112" s="478"/>
      <c r="E112" s="487" t="s">
        <v>354</v>
      </c>
      <c r="F112" s="469">
        <f t="shared" ref="F112" si="14">SUM(F114:F118)</f>
        <v>0</v>
      </c>
      <c r="G112" s="469"/>
      <c r="H112" s="469"/>
      <c r="I112" s="469"/>
      <c r="J112" s="207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</row>
    <row r="113" spans="1:30" s="209" customFormat="1" ht="18">
      <c r="A113" s="446">
        <v>23040100</v>
      </c>
      <c r="B113" s="446"/>
      <c r="C113" s="446"/>
      <c r="D113" s="447"/>
      <c r="E113" s="449" t="s">
        <v>423</v>
      </c>
      <c r="F113" s="442">
        <f t="shared" ref="F113" si="15">SUM(F114:F118)</f>
        <v>0</v>
      </c>
      <c r="G113" s="442"/>
      <c r="H113" s="442"/>
      <c r="I113" s="442"/>
      <c r="J113" s="207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</row>
    <row r="114" spans="1:30" s="209" customFormat="1" ht="18">
      <c r="A114" s="431">
        <v>23040101</v>
      </c>
      <c r="B114" s="444" t="s">
        <v>18</v>
      </c>
      <c r="C114" s="431"/>
      <c r="D114" s="411"/>
      <c r="E114" s="433" t="s">
        <v>424</v>
      </c>
      <c r="F114" s="437"/>
      <c r="G114" s="437"/>
      <c r="H114" s="437"/>
      <c r="I114" s="437"/>
      <c r="J114" s="207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</row>
    <row r="115" spans="1:30" s="209" customFormat="1" ht="198">
      <c r="A115" s="431">
        <v>23040102</v>
      </c>
      <c r="B115" s="431"/>
      <c r="C115" s="431"/>
      <c r="D115" s="410" t="s">
        <v>819</v>
      </c>
      <c r="E115" s="449" t="s">
        <v>425</v>
      </c>
      <c r="F115" s="437"/>
      <c r="G115" s="437">
        <v>180000000</v>
      </c>
      <c r="H115" s="437">
        <v>30570529</v>
      </c>
      <c r="I115" s="437">
        <v>144500000</v>
      </c>
      <c r="J115" s="207" t="s">
        <v>817</v>
      </c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</row>
    <row r="116" spans="1:30" s="209" customFormat="1" ht="18">
      <c r="A116" s="431">
        <v>23040103</v>
      </c>
      <c r="B116" s="431"/>
      <c r="C116" s="431"/>
      <c r="D116" s="439"/>
      <c r="E116" s="433" t="s">
        <v>426</v>
      </c>
      <c r="F116" s="437"/>
      <c r="G116" s="424"/>
      <c r="H116" s="437"/>
      <c r="I116" s="424"/>
      <c r="J116" s="207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</row>
    <row r="117" spans="1:30" s="209" customFormat="1" ht="18">
      <c r="A117" s="431">
        <v>23040104</v>
      </c>
      <c r="B117" s="431"/>
      <c r="C117" s="431"/>
      <c r="D117" s="439"/>
      <c r="E117" s="433" t="s">
        <v>427</v>
      </c>
      <c r="F117" s="424"/>
      <c r="G117" s="424">
        <v>500000</v>
      </c>
      <c r="H117" s="424"/>
      <c r="I117" s="424">
        <v>5000000</v>
      </c>
      <c r="J117" s="207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</row>
    <row r="118" spans="1:30" s="209" customFormat="1" ht="18.600000000000001" thickBot="1">
      <c r="A118" s="462">
        <v>23040105</v>
      </c>
      <c r="B118" s="462"/>
      <c r="C118" s="462"/>
      <c r="D118" s="474"/>
      <c r="E118" s="465" t="s">
        <v>428</v>
      </c>
      <c r="F118" s="475"/>
      <c r="G118" s="488"/>
      <c r="H118" s="475"/>
      <c r="I118" s="488"/>
      <c r="J118" s="207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</row>
    <row r="119" spans="1:30" s="209" customFormat="1" ht="18.600000000000001" thickBot="1">
      <c r="A119" s="493"/>
      <c r="B119" s="493"/>
      <c r="C119" s="493"/>
      <c r="D119" s="494"/>
      <c r="E119" s="407" t="s">
        <v>390</v>
      </c>
      <c r="F119" s="495">
        <f>SUM(F114:F118)</f>
        <v>0</v>
      </c>
      <c r="G119" s="495">
        <f t="shared" ref="G119:I119" si="16">SUM(G114:G118)</f>
        <v>180500000</v>
      </c>
      <c r="H119" s="495">
        <f t="shared" si="16"/>
        <v>30570529</v>
      </c>
      <c r="I119" s="495">
        <f t="shared" si="16"/>
        <v>149500000</v>
      </c>
      <c r="J119" s="207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</row>
    <row r="120" spans="1:30" s="211" customFormat="1" ht="18">
      <c r="A120" s="489">
        <v>2305</v>
      </c>
      <c r="B120" s="489"/>
      <c r="C120" s="489"/>
      <c r="D120" s="490"/>
      <c r="E120" s="491" t="s">
        <v>355</v>
      </c>
      <c r="F120" s="492"/>
      <c r="G120" s="492"/>
      <c r="H120" s="492"/>
      <c r="I120" s="492"/>
      <c r="J120" s="207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</row>
    <row r="121" spans="1:30" s="211" customFormat="1" ht="18">
      <c r="A121" s="451">
        <v>23050100</v>
      </c>
      <c r="B121" s="451"/>
      <c r="C121" s="451"/>
      <c r="D121" s="452"/>
      <c r="E121" s="454" t="s">
        <v>429</v>
      </c>
      <c r="F121" s="455"/>
      <c r="G121" s="455"/>
      <c r="H121" s="455"/>
      <c r="I121" s="455"/>
      <c r="J121" s="207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</row>
    <row r="122" spans="1:30" s="211" customFormat="1" ht="18">
      <c r="A122" s="456">
        <v>23050101</v>
      </c>
      <c r="B122" s="456"/>
      <c r="C122" s="456"/>
      <c r="D122" s="425">
        <v>31923000</v>
      </c>
      <c r="E122" s="457" t="s">
        <v>430</v>
      </c>
      <c r="F122" s="453"/>
      <c r="G122" s="453">
        <v>500000</v>
      </c>
      <c r="H122" s="453"/>
      <c r="I122" s="453">
        <v>500000</v>
      </c>
      <c r="J122" s="207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</row>
    <row r="123" spans="1:30" s="211" customFormat="1" ht="18">
      <c r="A123" s="456">
        <v>23050102</v>
      </c>
      <c r="B123" s="456"/>
      <c r="C123" s="456"/>
      <c r="D123" s="425">
        <v>31923000</v>
      </c>
      <c r="E123" s="457" t="s">
        <v>431</v>
      </c>
      <c r="F123" s="453"/>
      <c r="G123" s="453">
        <v>3000000</v>
      </c>
      <c r="H123" s="453"/>
      <c r="I123" s="453">
        <v>2000000</v>
      </c>
      <c r="J123" s="207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</row>
    <row r="124" spans="1:30" s="211" customFormat="1" ht="18">
      <c r="A124" s="456">
        <v>23050103</v>
      </c>
      <c r="B124" s="456"/>
      <c r="C124" s="456"/>
      <c r="D124" s="425">
        <v>31923000</v>
      </c>
      <c r="E124" s="457" t="s">
        <v>432</v>
      </c>
      <c r="F124" s="453"/>
      <c r="G124" s="453">
        <v>1500000</v>
      </c>
      <c r="H124" s="453"/>
      <c r="I124" s="453">
        <v>1500000</v>
      </c>
      <c r="J124" s="207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</row>
    <row r="125" spans="1:30" s="211" customFormat="1" ht="18">
      <c r="A125" s="456">
        <v>23050104</v>
      </c>
      <c r="B125" s="456"/>
      <c r="C125" s="456"/>
      <c r="D125" s="425">
        <v>31923000</v>
      </c>
      <c r="E125" s="457" t="s">
        <v>433</v>
      </c>
      <c r="F125" s="453"/>
      <c r="G125" s="453">
        <v>3000000</v>
      </c>
      <c r="H125" s="453"/>
      <c r="I125" s="453">
        <v>3000000</v>
      </c>
      <c r="J125" s="207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</row>
    <row r="126" spans="1:30" s="211" customFormat="1" ht="18.600000000000001" thickBot="1">
      <c r="A126" s="496">
        <v>23050107</v>
      </c>
      <c r="B126" s="496"/>
      <c r="C126" s="496"/>
      <c r="D126" s="497">
        <v>31923000</v>
      </c>
      <c r="E126" s="498" t="s">
        <v>434</v>
      </c>
      <c r="F126" s="499"/>
      <c r="G126" s="499">
        <v>10000000</v>
      </c>
      <c r="H126" s="499"/>
      <c r="I126" s="499">
        <v>8000000</v>
      </c>
      <c r="J126" s="207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</row>
    <row r="127" spans="1:30" s="209" customFormat="1" ht="18.600000000000001" thickBot="1">
      <c r="A127" s="493"/>
      <c r="B127" s="493"/>
      <c r="C127" s="493"/>
      <c r="D127" s="494"/>
      <c r="E127" s="407" t="s">
        <v>390</v>
      </c>
      <c r="F127" s="495">
        <f>SUM(F122:F126)</f>
        <v>0</v>
      </c>
      <c r="G127" s="495">
        <f t="shared" ref="G127:I127" si="17">SUM(G122:G126)</f>
        <v>18000000</v>
      </c>
      <c r="H127" s="495">
        <f t="shared" si="17"/>
        <v>0</v>
      </c>
      <c r="I127" s="495">
        <f t="shared" si="17"/>
        <v>15000000</v>
      </c>
      <c r="J127" s="207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</row>
    <row r="128" spans="1:30" s="211" customFormat="1" ht="18">
      <c r="A128" s="489">
        <v>40000000</v>
      </c>
      <c r="B128" s="489"/>
      <c r="C128" s="489"/>
      <c r="D128" s="490"/>
      <c r="E128" s="500" t="s">
        <v>435</v>
      </c>
      <c r="F128" s="501"/>
      <c r="G128" s="501"/>
      <c r="H128" s="501"/>
      <c r="I128" s="501"/>
      <c r="J128" s="207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</row>
    <row r="129" spans="1:30" s="211" customFormat="1" ht="18">
      <c r="A129" s="458">
        <v>41000000</v>
      </c>
      <c r="B129" s="458"/>
      <c r="C129" s="458"/>
      <c r="D129" s="425">
        <v>31923000</v>
      </c>
      <c r="E129" s="459" t="s">
        <v>436</v>
      </c>
      <c r="F129" s="453"/>
      <c r="G129" s="453">
        <v>40000000</v>
      </c>
      <c r="H129" s="453">
        <v>158502554</v>
      </c>
      <c r="I129" s="453">
        <v>40000000</v>
      </c>
      <c r="J129" s="207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</row>
    <row r="130" spans="1:30" s="211" customFormat="1" ht="18">
      <c r="A130" s="458">
        <v>41010000</v>
      </c>
      <c r="B130" s="444" t="s">
        <v>18</v>
      </c>
      <c r="C130" s="458"/>
      <c r="D130" s="460"/>
      <c r="E130" s="459" t="s">
        <v>437</v>
      </c>
      <c r="F130" s="453"/>
      <c r="G130" s="453"/>
      <c r="H130" s="453"/>
      <c r="I130" s="453"/>
      <c r="J130" s="207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</row>
    <row r="131" spans="1:30" s="211" customFormat="1" ht="18">
      <c r="A131" s="458">
        <v>41010100</v>
      </c>
      <c r="B131" s="458"/>
      <c r="C131" s="458"/>
      <c r="D131" s="460"/>
      <c r="E131" s="459" t="s">
        <v>438</v>
      </c>
      <c r="F131" s="453"/>
      <c r="G131" s="453"/>
      <c r="H131" s="453"/>
      <c r="I131" s="453"/>
      <c r="J131" s="207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</row>
    <row r="132" spans="1:30" s="211" customFormat="1" ht="18">
      <c r="A132" s="458">
        <v>41010101</v>
      </c>
      <c r="B132" s="458"/>
      <c r="C132" s="458"/>
      <c r="D132" s="460"/>
      <c r="E132" s="459" t="s">
        <v>438</v>
      </c>
      <c r="F132" s="453"/>
      <c r="G132" s="453"/>
      <c r="H132" s="453"/>
      <c r="I132" s="453"/>
      <c r="J132" s="207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</row>
    <row r="133" spans="1:30" s="211" customFormat="1" ht="18">
      <c r="A133" s="451">
        <v>4103</v>
      </c>
      <c r="B133" s="451"/>
      <c r="C133" s="451"/>
      <c r="D133" s="452"/>
      <c r="E133" s="461" t="s">
        <v>439</v>
      </c>
      <c r="F133" s="453"/>
      <c r="G133" s="453"/>
      <c r="H133" s="453"/>
      <c r="I133" s="453"/>
      <c r="J133" s="207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</row>
    <row r="134" spans="1:30" s="211" customFormat="1" ht="18">
      <c r="A134" s="451">
        <v>410301</v>
      </c>
      <c r="B134" s="451"/>
      <c r="C134" s="451"/>
      <c r="D134" s="452"/>
      <c r="E134" s="461" t="s">
        <v>440</v>
      </c>
      <c r="F134" s="453"/>
      <c r="G134" s="453"/>
      <c r="H134" s="453"/>
      <c r="I134" s="453"/>
      <c r="J134" s="207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</row>
    <row r="135" spans="1:30" s="211" customFormat="1" ht="18">
      <c r="A135" s="458">
        <v>41030101</v>
      </c>
      <c r="B135" s="458"/>
      <c r="C135" s="458"/>
      <c r="D135" s="460"/>
      <c r="E135" s="459" t="s">
        <v>441</v>
      </c>
      <c r="F135" s="453"/>
      <c r="G135" s="453"/>
      <c r="H135" s="453"/>
      <c r="I135" s="453"/>
      <c r="J135" s="207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</row>
    <row r="136" spans="1:30" s="211" customFormat="1" ht="18">
      <c r="A136" s="458">
        <v>41030102</v>
      </c>
      <c r="B136" s="458"/>
      <c r="C136" s="458"/>
      <c r="D136" s="460"/>
      <c r="E136" s="459" t="s">
        <v>442</v>
      </c>
      <c r="F136" s="453"/>
      <c r="G136" s="453"/>
      <c r="H136" s="453"/>
      <c r="I136" s="453"/>
      <c r="J136" s="207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</row>
    <row r="137" spans="1:30" s="211" customFormat="1" ht="18">
      <c r="A137" s="458">
        <v>41030103</v>
      </c>
      <c r="B137" s="458"/>
      <c r="C137" s="458"/>
      <c r="D137" s="460"/>
      <c r="E137" s="459" t="s">
        <v>443</v>
      </c>
      <c r="F137" s="453"/>
      <c r="G137" s="453"/>
      <c r="H137" s="453"/>
      <c r="I137" s="453"/>
      <c r="J137" s="207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</row>
    <row r="138" spans="1:30" s="211" customFormat="1" ht="18">
      <c r="A138" s="451">
        <v>410302</v>
      </c>
      <c r="B138" s="451"/>
      <c r="C138" s="451"/>
      <c r="D138" s="452"/>
      <c r="E138" s="461" t="s">
        <v>444</v>
      </c>
      <c r="F138" s="453"/>
      <c r="G138" s="453"/>
      <c r="H138" s="453"/>
      <c r="I138" s="453"/>
      <c r="J138" s="207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</row>
    <row r="139" spans="1:30" s="211" customFormat="1" ht="18">
      <c r="A139" s="458">
        <v>41030201</v>
      </c>
      <c r="B139" s="458"/>
      <c r="C139" s="458"/>
      <c r="D139" s="460"/>
      <c r="E139" s="459" t="s">
        <v>445</v>
      </c>
      <c r="F139" s="453"/>
      <c r="G139" s="453"/>
      <c r="H139" s="453"/>
      <c r="I139" s="453"/>
      <c r="J139" s="207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</row>
    <row r="140" spans="1:30" s="211" customFormat="1" ht="18">
      <c r="A140" s="458">
        <v>41030202</v>
      </c>
      <c r="B140" s="458"/>
      <c r="C140" s="458"/>
      <c r="D140" s="460"/>
      <c r="E140" s="459" t="s">
        <v>446</v>
      </c>
      <c r="F140" s="453"/>
      <c r="G140" s="453"/>
      <c r="H140" s="453"/>
      <c r="I140" s="453"/>
      <c r="J140" s="207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</row>
    <row r="141" spans="1:30" s="211" customFormat="1" ht="18">
      <c r="A141" s="458">
        <v>41030203</v>
      </c>
      <c r="B141" s="458"/>
      <c r="C141" s="458"/>
      <c r="D141" s="460"/>
      <c r="E141" s="459" t="s">
        <v>447</v>
      </c>
      <c r="F141" s="453"/>
      <c r="G141" s="453"/>
      <c r="H141" s="453"/>
      <c r="I141" s="453"/>
      <c r="J141" s="207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</row>
    <row r="142" spans="1:30" s="211" customFormat="1" ht="18">
      <c r="A142" s="458">
        <v>41030204</v>
      </c>
      <c r="B142" s="458"/>
      <c r="C142" s="458"/>
      <c r="D142" s="460"/>
      <c r="E142" s="459" t="s">
        <v>448</v>
      </c>
      <c r="F142" s="453"/>
      <c r="G142" s="453"/>
      <c r="H142" s="453"/>
      <c r="I142" s="453"/>
      <c r="J142" s="207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</row>
    <row r="143" spans="1:30" s="211" customFormat="1" ht="18">
      <c r="A143" s="458">
        <v>41030205</v>
      </c>
      <c r="B143" s="458"/>
      <c r="C143" s="458"/>
      <c r="D143" s="460"/>
      <c r="E143" s="459" t="s">
        <v>449</v>
      </c>
      <c r="F143" s="453"/>
      <c r="G143" s="453"/>
      <c r="H143" s="453"/>
      <c r="I143" s="453"/>
      <c r="J143" s="207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</row>
    <row r="144" spans="1:30" s="211" customFormat="1" ht="18" hidden="1">
      <c r="A144" s="458">
        <v>41030206</v>
      </c>
      <c r="B144" s="458"/>
      <c r="C144" s="458"/>
      <c r="D144" s="460"/>
      <c r="E144" s="459" t="s">
        <v>450</v>
      </c>
      <c r="F144" s="453"/>
      <c r="G144" s="453"/>
      <c r="H144" s="453"/>
      <c r="I144" s="453">
        <v>700000000</v>
      </c>
      <c r="J144" s="207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</row>
    <row r="145" spans="1:30" s="211" customFormat="1" ht="36">
      <c r="A145" s="458">
        <v>41030207</v>
      </c>
      <c r="B145" s="458"/>
      <c r="C145" s="458"/>
      <c r="D145" s="460"/>
      <c r="E145" s="459" t="s">
        <v>451</v>
      </c>
      <c r="F145" s="453"/>
      <c r="G145" s="453"/>
      <c r="H145" s="453"/>
      <c r="I145" s="453"/>
      <c r="J145" s="207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</row>
    <row r="146" spans="1:30" s="211" customFormat="1" ht="18">
      <c r="A146" s="458">
        <v>41030208</v>
      </c>
      <c r="B146" s="458"/>
      <c r="C146" s="458"/>
      <c r="D146" s="460"/>
      <c r="E146" s="459" t="s">
        <v>452</v>
      </c>
      <c r="F146" s="453"/>
      <c r="G146" s="453"/>
      <c r="H146" s="453"/>
      <c r="I146" s="453"/>
      <c r="J146" s="207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</row>
    <row r="147" spans="1:30" s="211" customFormat="1" ht="18">
      <c r="A147" s="458">
        <v>41030209</v>
      </c>
      <c r="B147" s="458"/>
      <c r="C147" s="458"/>
      <c r="D147" s="460"/>
      <c r="E147" s="459" t="s">
        <v>453</v>
      </c>
      <c r="F147" s="453"/>
      <c r="G147" s="453"/>
      <c r="H147" s="453"/>
      <c r="I147" s="453"/>
      <c r="J147" s="207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</row>
    <row r="148" spans="1:30" s="211" customFormat="1" ht="46.2" thickBot="1">
      <c r="A148" s="502">
        <v>41030210</v>
      </c>
      <c r="B148" s="503" t="s">
        <v>18</v>
      </c>
      <c r="C148" s="502"/>
      <c r="D148" s="529">
        <v>31923000</v>
      </c>
      <c r="E148" s="530" t="s">
        <v>805</v>
      </c>
      <c r="F148" s="531"/>
      <c r="G148" s="531">
        <v>110000000</v>
      </c>
      <c r="H148" s="531"/>
      <c r="I148" s="531">
        <v>80000000</v>
      </c>
      <c r="J148" s="207" t="s">
        <v>866</v>
      </c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</row>
    <row r="149" spans="1:30" s="211" customFormat="1" ht="18.600000000000001" thickBot="1">
      <c r="A149" s="507"/>
      <c r="B149" s="507"/>
      <c r="C149" s="508"/>
      <c r="D149" s="508"/>
      <c r="E149" s="483" t="s">
        <v>390</v>
      </c>
      <c r="F149" s="509">
        <f>SUM(F129:F148)</f>
        <v>0</v>
      </c>
      <c r="G149" s="509">
        <f t="shared" ref="G149:I149" si="18">SUM(G129:G148)</f>
        <v>150000000</v>
      </c>
      <c r="H149" s="509">
        <f t="shared" si="18"/>
        <v>158502554</v>
      </c>
      <c r="I149" s="509">
        <f t="shared" si="18"/>
        <v>820000000</v>
      </c>
      <c r="J149" s="207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</row>
    <row r="150" spans="1:30" s="211" customFormat="1" ht="18">
      <c r="A150" s="504"/>
      <c r="B150" s="504"/>
      <c r="C150" s="505"/>
      <c r="D150" s="505"/>
      <c r="E150" s="506" t="s">
        <v>46</v>
      </c>
      <c r="F150" s="501">
        <f>F56+F87+F111+F119+F127+F149</f>
        <v>0</v>
      </c>
      <c r="G150" s="501">
        <f>G56+G87+G111+G119+G127+G149</f>
        <v>3248845392.0599999</v>
      </c>
      <c r="H150" s="501">
        <f>H56+H87+H111+H119+H127+H149</f>
        <v>2964576743</v>
      </c>
      <c r="I150" s="501">
        <f>I56+I87+I111+I119+I127+I149</f>
        <v>5159632048</v>
      </c>
      <c r="J150" s="207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</row>
    <row r="151" spans="1:30" s="211" customFormat="1" ht="15">
      <c r="D151" s="212"/>
      <c r="E151" s="213"/>
      <c r="F151" s="214"/>
      <c r="G151" s="214"/>
      <c r="H151" s="214"/>
      <c r="I151" s="214"/>
      <c r="J151" s="207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</row>
    <row r="152" spans="1:30" s="211" customFormat="1" ht="15">
      <c r="D152" s="212"/>
      <c r="E152" s="213"/>
      <c r="F152" s="214"/>
      <c r="G152" s="214"/>
      <c r="H152" s="214"/>
      <c r="I152" s="214"/>
      <c r="J152" s="207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</row>
    <row r="153" spans="1:30" s="211" customFormat="1" ht="15">
      <c r="D153" s="212"/>
      <c r="E153" s="213"/>
      <c r="F153" s="214"/>
      <c r="G153" s="214"/>
      <c r="H153" s="214"/>
      <c r="I153" s="214"/>
      <c r="J153" s="207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</row>
    <row r="154" spans="1:30" s="211" customFormat="1" ht="15">
      <c r="D154" s="212"/>
      <c r="E154" s="213"/>
      <c r="F154" s="214"/>
      <c r="G154" s="214"/>
      <c r="H154" s="214"/>
      <c r="I154" s="214"/>
      <c r="J154" s="207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</row>
    <row r="155" spans="1:30" s="211" customFormat="1" ht="15">
      <c r="D155" s="212"/>
      <c r="E155" s="213"/>
      <c r="F155" s="214"/>
      <c r="G155" s="214"/>
      <c r="H155" s="214"/>
      <c r="I155" s="214"/>
      <c r="J155" s="207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</row>
    <row r="156" spans="1:30" s="211" customFormat="1" ht="15">
      <c r="D156" s="212"/>
      <c r="E156" s="213"/>
      <c r="F156" s="214"/>
      <c r="G156" s="214"/>
      <c r="H156" s="214"/>
      <c r="I156" s="214"/>
      <c r="J156" s="207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</row>
    <row r="157" spans="1:30" s="211" customFormat="1" ht="15">
      <c r="D157" s="212"/>
      <c r="E157" s="213"/>
      <c r="F157" s="214"/>
      <c r="G157" s="214"/>
      <c r="H157" s="214"/>
      <c r="I157" s="214"/>
      <c r="J157" s="207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</row>
    <row r="158" spans="1:30" s="211" customFormat="1" ht="15">
      <c r="D158" s="212"/>
      <c r="E158" s="213"/>
      <c r="F158" s="214"/>
      <c r="G158" s="214"/>
      <c r="H158" s="214"/>
      <c r="I158" s="214"/>
      <c r="J158" s="207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</row>
    <row r="159" spans="1:30" s="211" customFormat="1" ht="15">
      <c r="D159" s="212"/>
      <c r="E159" s="213"/>
      <c r="F159" s="214"/>
      <c r="G159" s="214"/>
      <c r="H159" s="214"/>
      <c r="I159" s="214"/>
      <c r="J159" s="207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</row>
    <row r="160" spans="1:30" s="211" customFormat="1" ht="15">
      <c r="D160" s="212"/>
      <c r="E160" s="213"/>
      <c r="F160" s="214"/>
      <c r="G160" s="214"/>
      <c r="H160" s="214"/>
      <c r="I160" s="214"/>
      <c r="J160" s="207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</row>
    <row r="161" spans="4:30" s="211" customFormat="1" ht="15">
      <c r="D161" s="212"/>
      <c r="E161" s="213"/>
      <c r="F161" s="214"/>
      <c r="G161" s="214"/>
      <c r="H161" s="214"/>
      <c r="I161" s="214"/>
      <c r="J161" s="207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</row>
    <row r="162" spans="4:30" s="211" customFormat="1" ht="15">
      <c r="D162" s="212"/>
      <c r="E162" s="213"/>
      <c r="F162" s="214"/>
      <c r="G162" s="214"/>
      <c r="H162" s="214"/>
      <c r="I162" s="214"/>
      <c r="J162" s="207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</row>
    <row r="163" spans="4:30" s="211" customFormat="1" ht="15">
      <c r="D163" s="212"/>
      <c r="E163" s="213"/>
      <c r="F163" s="214"/>
      <c r="G163" s="214"/>
      <c r="H163" s="214"/>
      <c r="I163" s="214"/>
      <c r="J163" s="207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</row>
    <row r="164" spans="4:30" s="211" customFormat="1" ht="15">
      <c r="D164" s="212"/>
      <c r="E164" s="213"/>
      <c r="F164" s="214"/>
      <c r="G164" s="214"/>
      <c r="H164" s="214"/>
      <c r="I164" s="214"/>
      <c r="J164" s="207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</row>
    <row r="165" spans="4:30" s="211" customFormat="1" ht="15">
      <c r="D165" s="212"/>
      <c r="E165" s="213"/>
      <c r="F165" s="214"/>
      <c r="G165" s="214"/>
      <c r="H165" s="214"/>
      <c r="I165" s="214"/>
      <c r="J165" s="207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</row>
    <row r="166" spans="4:30" s="211" customFormat="1" ht="15">
      <c r="D166" s="212"/>
      <c r="E166" s="213"/>
      <c r="F166" s="214"/>
      <c r="G166" s="214"/>
      <c r="H166" s="214"/>
      <c r="I166" s="214"/>
      <c r="J166" s="207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</row>
    <row r="167" spans="4:30" s="211" customFormat="1" ht="15">
      <c r="D167" s="212"/>
      <c r="E167" s="213"/>
      <c r="F167" s="214"/>
      <c r="G167" s="214"/>
      <c r="H167" s="214"/>
      <c r="I167" s="214"/>
      <c r="J167" s="207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</row>
    <row r="168" spans="4:30" s="211" customFormat="1" ht="15">
      <c r="D168" s="212"/>
      <c r="E168" s="213"/>
      <c r="F168" s="214"/>
      <c r="G168" s="214"/>
      <c r="H168" s="214"/>
      <c r="I168" s="214"/>
      <c r="J168" s="207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</row>
    <row r="169" spans="4:30" s="211" customFormat="1" ht="15">
      <c r="D169" s="212"/>
      <c r="E169" s="213"/>
      <c r="F169" s="214"/>
      <c r="G169" s="214"/>
      <c r="H169" s="214"/>
      <c r="I169" s="214"/>
      <c r="J169" s="207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</row>
    <row r="170" spans="4:30" s="211" customFormat="1" ht="15">
      <c r="D170" s="212"/>
      <c r="E170" s="213"/>
      <c r="F170" s="214"/>
      <c r="G170" s="214"/>
      <c r="H170" s="214"/>
      <c r="I170" s="214"/>
      <c r="J170" s="207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</row>
    <row r="171" spans="4:30" s="211" customFormat="1" ht="15">
      <c r="D171" s="212"/>
      <c r="E171" s="213"/>
      <c r="F171" s="214"/>
      <c r="G171" s="214"/>
      <c r="H171" s="214"/>
      <c r="I171" s="214"/>
      <c r="J171" s="207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</row>
    <row r="172" spans="4:30" s="211" customFormat="1" ht="15">
      <c r="D172" s="212"/>
      <c r="E172" s="213"/>
      <c r="F172" s="214"/>
      <c r="G172" s="214"/>
      <c r="H172" s="214"/>
      <c r="I172" s="214"/>
      <c r="J172" s="207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</row>
    <row r="173" spans="4:30" s="211" customFormat="1" ht="15">
      <c r="D173" s="212"/>
      <c r="E173" s="213"/>
      <c r="F173" s="214"/>
      <c r="G173" s="214"/>
      <c r="H173" s="214"/>
      <c r="I173" s="214"/>
      <c r="J173" s="207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</row>
  </sheetData>
  <mergeCells count="9">
    <mergeCell ref="A15:I15"/>
    <mergeCell ref="A16:I16"/>
    <mergeCell ref="A17:I17"/>
    <mergeCell ref="A1:I1"/>
    <mergeCell ref="A2:I2"/>
    <mergeCell ref="A3:I3"/>
    <mergeCell ref="A4:I4"/>
    <mergeCell ref="A5:I5"/>
    <mergeCell ref="A14:I14"/>
  </mergeCells>
  <pageMargins left="0.196850393700787" right="0" top="0.511811023622047" bottom="0.23622047244094499" header="0.31496062992126" footer="0.31496062992126"/>
  <pageSetup paperSize="9" scale="75" orientation="landscape" horizontalDpi="4294967293" r:id="rId1"/>
  <headerFooter>
    <oddFooter>Page &amp;P of &amp;N</oddFooter>
  </headerFooter>
  <rowBreaks count="1" manualBreakCount="1">
    <brk id="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K8"/>
  <sheetViews>
    <sheetView tabSelected="1" topLeftCell="A5" workbookViewId="0">
      <selection activeCell="A8" sqref="A8:K8"/>
    </sheetView>
  </sheetViews>
  <sheetFormatPr defaultRowHeight="14.4"/>
  <cols>
    <col min="5" max="5" width="9.44140625" customWidth="1"/>
    <col min="6" max="6" width="13.88671875" bestFit="1" customWidth="1"/>
    <col min="7" max="7" width="11.109375" customWidth="1"/>
    <col min="8" max="9" width="13.33203125" bestFit="1" customWidth="1"/>
    <col min="10" max="11" width="14.33203125" bestFit="1" customWidth="1"/>
    <col min="12" max="12" width="16.44140625" customWidth="1"/>
    <col min="13" max="13" width="14.33203125" bestFit="1" customWidth="1"/>
  </cols>
  <sheetData>
    <row r="1" spans="1:11" ht="62.25" customHeight="1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</row>
    <row r="2" spans="1:11" ht="43.5" customHeight="1">
      <c r="A2" s="673"/>
      <c r="B2" s="673"/>
      <c r="C2" s="673"/>
      <c r="D2" s="673"/>
      <c r="E2" s="673"/>
      <c r="F2" s="673"/>
      <c r="G2" s="673"/>
      <c r="H2" s="673"/>
      <c r="I2" s="673"/>
      <c r="J2" s="673"/>
      <c r="K2" s="673"/>
    </row>
    <row r="3" spans="1:11" ht="66.75" customHeight="1">
      <c r="A3" s="673"/>
      <c r="B3" s="673"/>
      <c r="C3" s="673"/>
      <c r="D3" s="673"/>
      <c r="E3" s="673"/>
      <c r="F3" s="673"/>
      <c r="G3" s="673"/>
      <c r="H3" s="673"/>
      <c r="I3" s="673"/>
      <c r="J3" s="673"/>
      <c r="K3" s="673"/>
    </row>
    <row r="4" spans="1:11" ht="53.25" customHeight="1">
      <c r="A4" s="673"/>
      <c r="B4" s="673"/>
      <c r="C4" s="673"/>
      <c r="D4" s="673"/>
      <c r="E4" s="673"/>
      <c r="F4" s="673"/>
      <c r="G4" s="673"/>
      <c r="H4" s="673"/>
      <c r="I4" s="673"/>
      <c r="J4" s="673"/>
      <c r="K4" s="673"/>
    </row>
    <row r="5" spans="1:11" ht="51.75" customHeight="1">
      <c r="A5" s="674" t="s">
        <v>827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</row>
    <row r="6" spans="1:11" ht="51.75" customHeight="1">
      <c r="A6" s="675" t="s">
        <v>828</v>
      </c>
      <c r="B6" s="675"/>
      <c r="C6" s="675"/>
      <c r="D6" s="675"/>
      <c r="E6" s="675"/>
      <c r="F6" s="675"/>
      <c r="G6" s="675"/>
      <c r="H6" s="675"/>
      <c r="I6" s="675"/>
      <c r="J6" s="675"/>
      <c r="K6" s="675"/>
    </row>
    <row r="7" spans="1:11" ht="51.75" customHeight="1">
      <c r="A7" s="675" t="s">
        <v>909</v>
      </c>
      <c r="B7" s="675"/>
      <c r="C7" s="675"/>
      <c r="D7" s="675"/>
      <c r="E7" s="675"/>
      <c r="F7" s="675"/>
      <c r="G7" s="675"/>
      <c r="H7" s="675"/>
      <c r="I7" s="675"/>
      <c r="J7" s="675"/>
      <c r="K7" s="675"/>
    </row>
    <row r="8" spans="1:11" ht="51.75" customHeight="1">
      <c r="A8" s="676" t="s">
        <v>908</v>
      </c>
      <c r="B8" s="676"/>
      <c r="C8" s="676"/>
      <c r="D8" s="676"/>
      <c r="E8" s="676"/>
      <c r="F8" s="676"/>
      <c r="G8" s="676"/>
      <c r="H8" s="676"/>
      <c r="I8" s="676"/>
      <c r="J8" s="676"/>
      <c r="K8" s="676"/>
    </row>
  </sheetData>
  <mergeCells count="5">
    <mergeCell ref="A1:K4"/>
    <mergeCell ref="A5:K5"/>
    <mergeCell ref="A6:K6"/>
    <mergeCell ref="A7:K7"/>
    <mergeCell ref="A8:K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REVENUE</vt:lpstr>
      <vt:lpstr>RECURRENT</vt:lpstr>
      <vt:lpstr>CAPITAL</vt:lpstr>
      <vt:lpstr>Sheet5</vt:lpstr>
      <vt:lpstr>CAPITAL!Print_Area</vt:lpstr>
      <vt:lpstr>RECURRENT!Print_Area</vt:lpstr>
      <vt:lpstr>REVENUE!Print_Area</vt:lpstr>
      <vt:lpstr>SUMMARY!Print_Area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YOGA 260</cp:lastModifiedBy>
  <cp:lastPrinted>2024-12-26T22:23:21Z</cp:lastPrinted>
  <dcterms:created xsi:type="dcterms:W3CDTF">2019-09-23T15:03:33Z</dcterms:created>
  <dcterms:modified xsi:type="dcterms:W3CDTF">2025-01-07T10:53:45Z</dcterms:modified>
</cp:coreProperties>
</file>