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E:\Websites\LGA\Budget\"/>
    </mc:Choice>
  </mc:AlternateContent>
  <xr:revisionPtr revIDLastSave="0" documentId="8_{40D2FED2-6F78-4036-B4FE-7D0AE27752C4}" xr6:coauthVersionLast="47" xr6:coauthVersionMax="47" xr10:uidLastSave="{00000000-0000-0000-0000-000000000000}"/>
  <bookViews>
    <workbookView xWindow="-110" yWindow="-110" windowWidth="19420" windowHeight="10300" activeTab="3" xr2:uid="{DF413A51-25C9-4F5D-B382-8C79EFEE44A0}"/>
  </bookViews>
  <sheets>
    <sheet name="Summary" sheetId="27" r:id="rId1"/>
    <sheet name="Revenue" sheetId="32" r:id="rId2"/>
    <sheet name="Recurrent" sheetId="30" r:id="rId3"/>
    <sheet name="Capital" sheetId="50" r:id="rId4"/>
    <sheet name="NOMINAL ROLL" sheetId="51" r:id="rId5"/>
    <sheet name="SCALE" sheetId="52" r:id="rId6"/>
    <sheet name="NEW NR" sheetId="54" r:id="rId7"/>
    <sheet name="NP" sheetId="53" r:id="rId8"/>
    <sheet name="COVER" sheetId="49" r:id="rId9"/>
    <sheet name="AMENDMENT" sheetId="35" r:id="rId10"/>
    <sheet name="geo" sheetId="38" r:id="rId11"/>
  </sheets>
  <definedNames>
    <definedName name="_xlnm.Print_Area" localSheetId="3">Capital!$A$1:$I$284</definedName>
    <definedName name="_xlnm.Print_Area" localSheetId="6">'NEW NR'!$A$1:$N$263</definedName>
    <definedName name="_xlnm.Print_Area" localSheetId="4">'NOMINAL ROLL'!$A$1:$N$1440</definedName>
    <definedName name="_xlnm.Print_Area" localSheetId="0">Summary!$A$1:$H$53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6" i="30" l="1"/>
  <c r="C175" i="35"/>
  <c r="E175" i="35"/>
  <c r="I675" i="30"/>
  <c r="I123" i="30"/>
  <c r="C166" i="35"/>
  <c r="E166" i="35"/>
  <c r="I2236" i="30"/>
  <c r="C200" i="35"/>
  <c r="E200" i="35"/>
  <c r="I2179" i="30"/>
  <c r="C199" i="35"/>
  <c r="E199" i="35"/>
  <c r="I2117" i="30"/>
  <c r="C198" i="35"/>
  <c r="I1979" i="30"/>
  <c r="C196" i="35"/>
  <c r="E196" i="35"/>
  <c r="I1926" i="30"/>
  <c r="C195" i="35"/>
  <c r="E195" i="35"/>
  <c r="I1848" i="30"/>
  <c r="C194" i="35"/>
  <c r="I1777" i="30"/>
  <c r="C193" i="35"/>
  <c r="I1716" i="30"/>
  <c r="C192" i="35"/>
  <c r="E192" i="35"/>
  <c r="I1660" i="30"/>
  <c r="C191" i="35"/>
  <c r="E191" i="35"/>
  <c r="I1594" i="30"/>
  <c r="C190" i="35"/>
  <c r="E190" i="35"/>
  <c r="I1534" i="30"/>
  <c r="C189" i="35"/>
  <c r="I1471" i="30"/>
  <c r="C188" i="35"/>
  <c r="G188" i="35"/>
  <c r="I1397" i="30"/>
  <c r="C187" i="35"/>
  <c r="E187" i="35"/>
  <c r="I1348" i="30"/>
  <c r="C186" i="35"/>
  <c r="I1308" i="30"/>
  <c r="C185" i="35"/>
  <c r="G185" i="35"/>
  <c r="I1254" i="30"/>
  <c r="C184" i="35"/>
  <c r="E184" i="35"/>
  <c r="I1172" i="30"/>
  <c r="C183" i="35"/>
  <c r="E183" i="35"/>
  <c r="I1097" i="30"/>
  <c r="C182" i="35"/>
  <c r="I1036" i="30"/>
  <c r="C181" i="35"/>
  <c r="E181" i="35"/>
  <c r="I982" i="30"/>
  <c r="C180" i="35"/>
  <c r="G180" i="35"/>
  <c r="I928" i="30"/>
  <c r="C179" i="35"/>
  <c r="E179" i="35"/>
  <c r="I875" i="30"/>
  <c r="C178" i="35"/>
  <c r="E178" i="35"/>
  <c r="I810" i="30"/>
  <c r="C177" i="35"/>
  <c r="I740" i="30"/>
  <c r="C176" i="35"/>
  <c r="G176" i="35"/>
  <c r="I594" i="30"/>
  <c r="C174" i="35"/>
  <c r="I540" i="30"/>
  <c r="C173" i="35"/>
  <c r="I475" i="30"/>
  <c r="C172" i="35"/>
  <c r="E172" i="35"/>
  <c r="I405" i="30"/>
  <c r="C171" i="35"/>
  <c r="G171" i="35"/>
  <c r="I316" i="30"/>
  <c r="C170" i="35"/>
  <c r="I265" i="30"/>
  <c r="C169" i="35"/>
  <c r="I230" i="30"/>
  <c r="C168" i="35"/>
  <c r="G168" i="35"/>
  <c r="I179" i="30"/>
  <c r="C167" i="35"/>
  <c r="E167" i="35"/>
  <c r="I86" i="30"/>
  <c r="C165" i="35"/>
  <c r="E198" i="35"/>
  <c r="G194" i="35"/>
  <c r="E193" i="35"/>
  <c r="G190" i="35"/>
  <c r="E189" i="35"/>
  <c r="E186" i="35"/>
  <c r="E185" i="35"/>
  <c r="E182" i="35"/>
  <c r="G181" i="35"/>
  <c r="E177" i="35"/>
  <c r="G174" i="35"/>
  <c r="E173" i="35"/>
  <c r="G170" i="35"/>
  <c r="E169" i="35"/>
  <c r="G166" i="35"/>
  <c r="E165" i="35"/>
  <c r="G167" i="35"/>
  <c r="E168" i="35"/>
  <c r="E170" i="35"/>
  <c r="E171" i="35"/>
  <c r="G172" i="35"/>
  <c r="E174" i="35"/>
  <c r="G182" i="35"/>
  <c r="G183" i="35"/>
  <c r="G184" i="35"/>
  <c r="G191" i="35"/>
  <c r="G192" i="35"/>
  <c r="G198" i="35"/>
  <c r="M1440" i="51"/>
  <c r="I2197" i="30"/>
  <c r="F1440" i="51"/>
  <c r="I2200" i="30"/>
  <c r="G1439" i="51"/>
  <c r="G1440" i="51"/>
  <c r="I2201" i="30"/>
  <c r="I2235" i="30"/>
  <c r="C134" i="35"/>
  <c r="G134" i="35"/>
  <c r="D1435" i="51"/>
  <c r="I2129" i="30"/>
  <c r="D1429" i="51"/>
  <c r="I2130" i="30"/>
  <c r="D1416" i="51"/>
  <c r="I2131" i="30"/>
  <c r="E1435" i="51"/>
  <c r="I2137" i="30"/>
  <c r="M1435" i="51"/>
  <c r="I2138" i="30"/>
  <c r="F1435" i="51"/>
  <c r="I2139" i="30"/>
  <c r="E1429" i="51"/>
  <c r="I2143" i="30"/>
  <c r="M1429" i="51"/>
  <c r="I2145" i="30"/>
  <c r="E1416" i="51"/>
  <c r="I2149" i="30"/>
  <c r="M1416" i="51"/>
  <c r="I2150" i="30"/>
  <c r="I2178" i="30"/>
  <c r="C133" i="35"/>
  <c r="G133" i="35"/>
  <c r="D1395" i="51"/>
  <c r="I2060" i="30"/>
  <c r="D1391" i="51"/>
  <c r="I2061" i="30"/>
  <c r="E1393" i="51"/>
  <c r="E1395" i="51"/>
  <c r="I2066" i="30"/>
  <c r="F1393" i="51"/>
  <c r="F1395" i="51"/>
  <c r="I2067" i="30"/>
  <c r="G1395" i="51"/>
  <c r="I2068" i="30"/>
  <c r="H1393" i="51"/>
  <c r="H1395" i="51"/>
  <c r="I2069" i="30"/>
  <c r="M1395" i="51"/>
  <c r="I2070" i="30"/>
  <c r="I1393" i="51"/>
  <c r="I1395" i="51"/>
  <c r="I2072" i="30"/>
  <c r="K1395" i="51"/>
  <c r="I2073" i="30"/>
  <c r="J1395" i="51"/>
  <c r="I2075" i="30"/>
  <c r="E1390" i="51"/>
  <c r="E1391" i="51"/>
  <c r="I2077" i="30"/>
  <c r="F1390" i="51"/>
  <c r="F1391" i="51"/>
  <c r="I2078" i="30"/>
  <c r="G1391" i="51"/>
  <c r="I2079" i="30"/>
  <c r="H1390" i="51"/>
  <c r="H1391" i="51"/>
  <c r="I2080" i="30"/>
  <c r="M1391" i="51"/>
  <c r="I2081" i="30"/>
  <c r="I1390" i="51"/>
  <c r="I1391" i="51"/>
  <c r="I2083" i="30"/>
  <c r="I2116" i="30"/>
  <c r="C132" i="35"/>
  <c r="D1383" i="51"/>
  <c r="I1990" i="30"/>
  <c r="E1381" i="51"/>
  <c r="E1382" i="51"/>
  <c r="E1383" i="51"/>
  <c r="I1996" i="30"/>
  <c r="F1381" i="51"/>
  <c r="F1382" i="51"/>
  <c r="F1383" i="51"/>
  <c r="I1997" i="30"/>
  <c r="G1383" i="51"/>
  <c r="I1998" i="30"/>
  <c r="H1381" i="51"/>
  <c r="H1382" i="51"/>
  <c r="H1383" i="51"/>
  <c r="I1999" i="30"/>
  <c r="M1383" i="51"/>
  <c r="I2000" i="30"/>
  <c r="I1382" i="51"/>
  <c r="I1383" i="51"/>
  <c r="I2002" i="30"/>
  <c r="K1383" i="51"/>
  <c r="I2003" i="30"/>
  <c r="J1383" i="51"/>
  <c r="I2005" i="30"/>
  <c r="I2034" i="30"/>
  <c r="C131" i="35"/>
  <c r="D1378" i="51"/>
  <c r="I1937" i="30"/>
  <c r="D1375" i="51"/>
  <c r="I1938" i="30"/>
  <c r="E1377" i="51"/>
  <c r="E1378" i="51"/>
  <c r="I1943" i="30"/>
  <c r="F1377" i="51"/>
  <c r="F1378" i="51"/>
  <c r="I1944" i="30"/>
  <c r="G1378" i="51"/>
  <c r="I1945" i="30"/>
  <c r="H1377" i="51"/>
  <c r="H1378" i="51"/>
  <c r="I1946" i="30"/>
  <c r="M1378" i="51"/>
  <c r="I1947" i="30"/>
  <c r="I1377" i="51"/>
  <c r="I1378" i="51"/>
  <c r="I1949" i="30"/>
  <c r="K1378" i="51"/>
  <c r="I1950" i="30"/>
  <c r="J1378" i="51"/>
  <c r="I1952" i="30"/>
  <c r="E1370" i="51"/>
  <c r="E1371" i="51"/>
  <c r="E1372" i="51"/>
  <c r="E1373" i="51"/>
  <c r="E1374" i="51"/>
  <c r="E1375" i="51"/>
  <c r="I1954" i="30"/>
  <c r="F1370" i="51"/>
  <c r="F1371" i="51"/>
  <c r="F1372" i="51"/>
  <c r="F1373" i="51"/>
  <c r="F1374" i="51"/>
  <c r="F1375" i="51"/>
  <c r="I1955" i="30"/>
  <c r="G1375" i="51"/>
  <c r="I1956" i="30"/>
  <c r="H1370" i="51"/>
  <c r="H1371" i="51"/>
  <c r="H1372" i="51"/>
  <c r="H1373" i="51"/>
  <c r="H1374" i="51"/>
  <c r="H1375" i="51"/>
  <c r="I1957" i="30"/>
  <c r="M1375" i="51"/>
  <c r="I1958" i="30"/>
  <c r="I1370" i="51"/>
  <c r="I1371" i="51"/>
  <c r="I1372" i="51"/>
  <c r="I1373" i="51"/>
  <c r="I1374" i="51"/>
  <c r="I1375" i="51"/>
  <c r="I1960" i="30"/>
  <c r="I1978" i="30"/>
  <c r="C130" i="35"/>
  <c r="D1368" i="51"/>
  <c r="I1874" i="30"/>
  <c r="D1365" i="51"/>
  <c r="I1875" i="30"/>
  <c r="E1366" i="51"/>
  <c r="E1367" i="51"/>
  <c r="E1368" i="51"/>
  <c r="I1881" i="30"/>
  <c r="F1366" i="51"/>
  <c r="F1367" i="51"/>
  <c r="F1368" i="51"/>
  <c r="I1882" i="30"/>
  <c r="G1368" i="51"/>
  <c r="I1883" i="30"/>
  <c r="H1366" i="51"/>
  <c r="H1367" i="51"/>
  <c r="H1368" i="51"/>
  <c r="I1884" i="30"/>
  <c r="J1368" i="51"/>
  <c r="I1886" i="30"/>
  <c r="M1368" i="51"/>
  <c r="I1887" i="30"/>
  <c r="K1368" i="51"/>
  <c r="I1889" i="30"/>
  <c r="I1367" i="51"/>
  <c r="I1368" i="51"/>
  <c r="I1890" i="30"/>
  <c r="E1360" i="51"/>
  <c r="E1361" i="51"/>
  <c r="E1362" i="51"/>
  <c r="E1363" i="51"/>
  <c r="E1364" i="51"/>
  <c r="E1365" i="51"/>
  <c r="I1892" i="30"/>
  <c r="F1360" i="51"/>
  <c r="F1361" i="51"/>
  <c r="F1362" i="51"/>
  <c r="F1363" i="51"/>
  <c r="F1364" i="51"/>
  <c r="F1365" i="51"/>
  <c r="I1893" i="30"/>
  <c r="G1365" i="51"/>
  <c r="I1894" i="30"/>
  <c r="H1360" i="51"/>
  <c r="H1361" i="51"/>
  <c r="H1362" i="51"/>
  <c r="H1363" i="51"/>
  <c r="H1364" i="51"/>
  <c r="H1365" i="51"/>
  <c r="I1895" i="30"/>
  <c r="M1365" i="51"/>
  <c r="I1896" i="30"/>
  <c r="I1360" i="51"/>
  <c r="I1361" i="51"/>
  <c r="I1362" i="51"/>
  <c r="I1363" i="51"/>
  <c r="I1364" i="51"/>
  <c r="I1365" i="51"/>
  <c r="I1898" i="30"/>
  <c r="I1925" i="30"/>
  <c r="C129" i="35"/>
  <c r="D1354" i="51"/>
  <c r="I1802" i="30"/>
  <c r="D1349" i="51"/>
  <c r="I1803" i="30"/>
  <c r="E1352" i="51"/>
  <c r="E1353" i="51"/>
  <c r="E1354" i="51"/>
  <c r="I1817" i="30"/>
  <c r="F1352" i="51"/>
  <c r="F1353" i="51"/>
  <c r="F1354" i="51"/>
  <c r="I1818" i="30"/>
  <c r="G1354" i="51"/>
  <c r="I1819" i="30"/>
  <c r="H1352" i="51"/>
  <c r="H1353" i="51"/>
  <c r="H1354" i="51"/>
  <c r="I1820" i="30"/>
  <c r="M1354" i="51"/>
  <c r="I1821" i="30"/>
  <c r="I1352" i="51"/>
  <c r="I1353" i="51"/>
  <c r="I1354" i="51"/>
  <c r="I1823" i="30"/>
  <c r="I1825" i="30"/>
  <c r="I1826" i="30"/>
  <c r="I1827" i="30"/>
  <c r="I1828" i="30"/>
  <c r="M1349" i="51"/>
  <c r="I1829" i="30"/>
  <c r="I1847" i="30"/>
  <c r="C128" i="35"/>
  <c r="G128" i="35"/>
  <c r="D1237" i="51"/>
  <c r="I1728" i="30"/>
  <c r="E1236" i="51"/>
  <c r="E1237" i="51"/>
  <c r="I1744" i="30"/>
  <c r="F1236" i="51"/>
  <c r="F1237" i="51"/>
  <c r="I1745" i="30"/>
  <c r="G1237" i="51"/>
  <c r="I1746" i="30"/>
  <c r="H1236" i="51"/>
  <c r="H1237" i="51"/>
  <c r="I1747" i="30"/>
  <c r="I1748" i="30"/>
  <c r="I1236" i="51"/>
  <c r="I1237" i="51"/>
  <c r="I1750" i="30"/>
  <c r="I1776" i="30"/>
  <c r="C127" i="35"/>
  <c r="D1233" i="51"/>
  <c r="I1671" i="30"/>
  <c r="E1232" i="51"/>
  <c r="E1233" i="51"/>
  <c r="I1677" i="30"/>
  <c r="I1678" i="30"/>
  <c r="G1233" i="51"/>
  <c r="I1679" i="30"/>
  <c r="I1680" i="30"/>
  <c r="M1233" i="51"/>
  <c r="I1681" i="30"/>
  <c r="I1232" i="51"/>
  <c r="I1233" i="51"/>
  <c r="I1683" i="30"/>
  <c r="K1233" i="51"/>
  <c r="I1684" i="30"/>
  <c r="J1233" i="51"/>
  <c r="I1686" i="30"/>
  <c r="I1715" i="30"/>
  <c r="C126" i="35"/>
  <c r="D1230" i="51"/>
  <c r="I1605" i="30"/>
  <c r="D1221" i="51"/>
  <c r="I1606" i="30"/>
  <c r="E1224" i="51"/>
  <c r="E1227" i="51"/>
  <c r="E1228" i="51"/>
  <c r="E1229" i="51"/>
  <c r="E1230" i="51"/>
  <c r="I1611" i="30"/>
  <c r="F1224" i="51"/>
  <c r="F1227" i="51"/>
  <c r="F1228" i="51"/>
  <c r="F1229" i="51"/>
  <c r="F1230" i="51"/>
  <c r="I1612" i="30"/>
  <c r="G1230" i="51"/>
  <c r="I1613" i="30"/>
  <c r="H1224" i="51"/>
  <c r="H1227" i="51"/>
  <c r="H1228" i="51"/>
  <c r="H1229" i="51"/>
  <c r="H1230" i="51"/>
  <c r="I1614" i="30"/>
  <c r="M1230" i="51"/>
  <c r="I1615" i="30"/>
  <c r="I1224" i="51"/>
  <c r="I1227" i="51"/>
  <c r="I1228" i="51"/>
  <c r="I1229" i="51"/>
  <c r="I1230" i="51"/>
  <c r="I1617" i="30"/>
  <c r="K1230" i="51"/>
  <c r="I1618" i="30"/>
  <c r="J1230" i="51"/>
  <c r="I1620" i="30"/>
  <c r="E1214" i="51"/>
  <c r="E1215" i="51"/>
  <c r="E1216" i="51"/>
  <c r="E1217" i="51"/>
  <c r="E1218" i="51"/>
  <c r="E1219" i="51"/>
  <c r="E1220" i="51"/>
  <c r="E1221" i="51"/>
  <c r="I1622" i="30"/>
  <c r="F1214" i="51"/>
  <c r="F1215" i="51"/>
  <c r="F1216" i="51"/>
  <c r="F1217" i="51"/>
  <c r="F1218" i="51"/>
  <c r="F1219" i="51"/>
  <c r="F1220" i="51"/>
  <c r="F1221" i="51"/>
  <c r="I1623" i="30"/>
  <c r="G1221" i="51"/>
  <c r="I1624" i="30"/>
  <c r="H1214" i="51"/>
  <c r="H1215" i="51"/>
  <c r="H1216" i="51"/>
  <c r="H1217" i="51"/>
  <c r="H1218" i="51"/>
  <c r="H1219" i="51"/>
  <c r="H1220" i="51"/>
  <c r="H1221" i="51"/>
  <c r="I1625" i="30"/>
  <c r="M1221" i="51"/>
  <c r="I1626" i="30"/>
  <c r="I1214" i="51"/>
  <c r="I1215" i="51"/>
  <c r="I1216" i="51"/>
  <c r="I1217" i="51"/>
  <c r="I1218" i="51"/>
  <c r="I1219" i="51"/>
  <c r="I1220" i="51"/>
  <c r="I1221" i="51"/>
  <c r="I1628" i="30"/>
  <c r="I1659" i="30"/>
  <c r="C125" i="35"/>
  <c r="D1212" i="51"/>
  <c r="I1545" i="30"/>
  <c r="D1209" i="51"/>
  <c r="I1546" i="30"/>
  <c r="E1211" i="51"/>
  <c r="E1212" i="51"/>
  <c r="I1551" i="30"/>
  <c r="F1211" i="51"/>
  <c r="F1212" i="51"/>
  <c r="I1552" i="30"/>
  <c r="G1212" i="51"/>
  <c r="I1553" i="30"/>
  <c r="H1211" i="51"/>
  <c r="H1212" i="51"/>
  <c r="I1554" i="30"/>
  <c r="M1212" i="51"/>
  <c r="I1555" i="30"/>
  <c r="I1211" i="51"/>
  <c r="I1212" i="51"/>
  <c r="I1557" i="30"/>
  <c r="K1212" i="51"/>
  <c r="I1558" i="30"/>
  <c r="J1212" i="51"/>
  <c r="I1560" i="30"/>
  <c r="E1207" i="51"/>
  <c r="E1208" i="51"/>
  <c r="E1209" i="51"/>
  <c r="I1562" i="30"/>
  <c r="F1207" i="51"/>
  <c r="F1208" i="51"/>
  <c r="F1209" i="51"/>
  <c r="I1563" i="30"/>
  <c r="G1209" i="51"/>
  <c r="I1564" i="30"/>
  <c r="H1207" i="51"/>
  <c r="H1208" i="51"/>
  <c r="H1209" i="51"/>
  <c r="I1565" i="30"/>
  <c r="M1209" i="51"/>
  <c r="I1566" i="30"/>
  <c r="I1207" i="51"/>
  <c r="I1208" i="51"/>
  <c r="I1209" i="51"/>
  <c r="I1568" i="30"/>
  <c r="I1593" i="30"/>
  <c r="C124" i="35"/>
  <c r="G124" i="35"/>
  <c r="D1205" i="51"/>
  <c r="I1482" i="30"/>
  <c r="D1200" i="51"/>
  <c r="I1483" i="30"/>
  <c r="E1201" i="51"/>
  <c r="E1203" i="51"/>
  <c r="E1204" i="51"/>
  <c r="E1205" i="51"/>
  <c r="I1488" i="30"/>
  <c r="F1201" i="51"/>
  <c r="F1203" i="51"/>
  <c r="F1204" i="51"/>
  <c r="F1205" i="51"/>
  <c r="I1489" i="30"/>
  <c r="G1205" i="51"/>
  <c r="I1490" i="30"/>
  <c r="H1201" i="51"/>
  <c r="H1203" i="51"/>
  <c r="H1204" i="51"/>
  <c r="H1205" i="51"/>
  <c r="I1491" i="30"/>
  <c r="M1205" i="51"/>
  <c r="I1492" i="30"/>
  <c r="I1201" i="51"/>
  <c r="I1203" i="51"/>
  <c r="I1204" i="51"/>
  <c r="I1205" i="51"/>
  <c r="I1494" i="30"/>
  <c r="K1205" i="51"/>
  <c r="I1495" i="30"/>
  <c r="J1205" i="51"/>
  <c r="I1497" i="30"/>
  <c r="I1533" i="30"/>
  <c r="C123" i="35"/>
  <c r="D1197" i="51"/>
  <c r="I1425" i="30"/>
  <c r="E1196" i="51"/>
  <c r="E1197" i="51"/>
  <c r="I1431" i="30"/>
  <c r="F1196" i="51"/>
  <c r="F1197" i="51"/>
  <c r="I1432" i="30"/>
  <c r="G1197" i="51"/>
  <c r="I1433" i="30"/>
  <c r="H1196" i="51"/>
  <c r="H1197" i="51"/>
  <c r="I1434" i="30"/>
  <c r="M1197" i="51"/>
  <c r="I1435" i="30"/>
  <c r="I1196" i="51"/>
  <c r="I1197" i="51"/>
  <c r="I1437" i="30"/>
  <c r="K1197" i="51"/>
  <c r="I1438" i="30"/>
  <c r="J1197" i="51"/>
  <c r="I1440" i="30"/>
  <c r="I1470" i="30"/>
  <c r="C122" i="35"/>
  <c r="G122" i="35"/>
  <c r="I1396" i="30"/>
  <c r="C121" i="35"/>
  <c r="G121" i="35"/>
  <c r="D1190" i="51"/>
  <c r="I1320" i="30"/>
  <c r="D1187" i="51"/>
  <c r="I1321" i="30"/>
  <c r="D1183" i="51"/>
  <c r="I1322" i="30"/>
  <c r="F1190" i="51"/>
  <c r="I1325" i="30"/>
  <c r="E1190" i="51"/>
  <c r="I1326" i="30"/>
  <c r="M1190" i="51"/>
  <c r="I1327" i="30"/>
  <c r="F1187" i="51"/>
  <c r="I1329" i="30"/>
  <c r="E1187" i="51"/>
  <c r="I1330" i="30"/>
  <c r="M1187" i="51"/>
  <c r="I1331" i="30"/>
  <c r="F1183" i="51"/>
  <c r="I1333" i="30"/>
  <c r="E1183" i="51"/>
  <c r="I1334" i="30"/>
  <c r="M1183" i="51"/>
  <c r="I1335" i="30"/>
  <c r="I1347" i="30"/>
  <c r="C120" i="35"/>
  <c r="G120" i="35"/>
  <c r="D1174" i="51"/>
  <c r="I1266" i="30"/>
  <c r="E1171" i="51"/>
  <c r="E1173" i="51"/>
  <c r="E1174" i="51"/>
  <c r="I1281" i="30"/>
  <c r="F1171" i="51"/>
  <c r="F1173" i="51"/>
  <c r="F1174" i="51"/>
  <c r="I1282" i="30"/>
  <c r="G1174" i="51"/>
  <c r="I1283" i="30"/>
  <c r="H1171" i="51"/>
  <c r="H1173" i="51"/>
  <c r="H1174" i="51"/>
  <c r="I1284" i="30"/>
  <c r="M1174" i="51"/>
  <c r="I1285" i="30"/>
  <c r="I1171" i="51"/>
  <c r="I1173" i="51"/>
  <c r="I1174" i="51"/>
  <c r="I1287" i="30"/>
  <c r="I1307" i="30"/>
  <c r="C119" i="35"/>
  <c r="G119" i="35"/>
  <c r="D1168" i="51"/>
  <c r="I1199" i="30"/>
  <c r="D1165" i="51"/>
  <c r="I1200" i="30"/>
  <c r="D1162" i="51"/>
  <c r="I1201" i="30"/>
  <c r="E1167" i="51"/>
  <c r="E1168" i="51"/>
  <c r="I1205" i="30"/>
  <c r="F1167" i="51"/>
  <c r="F1168" i="51"/>
  <c r="I1206" i="30"/>
  <c r="G1168" i="51"/>
  <c r="I1207" i="30"/>
  <c r="H1167" i="51"/>
  <c r="H1168" i="51"/>
  <c r="I1208" i="30"/>
  <c r="M1168" i="51"/>
  <c r="I1209" i="30"/>
  <c r="I1167" i="51"/>
  <c r="I1168" i="51"/>
  <c r="I1211" i="30"/>
  <c r="K1168" i="51"/>
  <c r="I1212" i="30"/>
  <c r="J1168" i="51"/>
  <c r="I1214" i="30"/>
  <c r="E1164" i="51"/>
  <c r="E1165" i="51"/>
  <c r="I1216" i="30"/>
  <c r="F1164" i="51"/>
  <c r="F1165" i="51"/>
  <c r="I1217" i="30"/>
  <c r="G1165" i="51"/>
  <c r="I1218" i="30"/>
  <c r="H1164" i="51"/>
  <c r="H1165" i="51"/>
  <c r="I1219" i="30"/>
  <c r="M1165" i="51"/>
  <c r="I1220" i="30"/>
  <c r="I1164" i="51"/>
  <c r="I1165" i="51"/>
  <c r="I1222" i="30"/>
  <c r="E1161" i="51"/>
  <c r="E1162" i="51"/>
  <c r="I1224" i="30"/>
  <c r="F1161" i="51"/>
  <c r="F1162" i="51"/>
  <c r="I1225" i="30"/>
  <c r="G1162" i="51"/>
  <c r="I1226" i="30"/>
  <c r="H1161" i="51"/>
  <c r="H1162" i="51"/>
  <c r="I1227" i="30"/>
  <c r="M1162" i="51"/>
  <c r="I1228" i="30"/>
  <c r="I1161" i="51"/>
  <c r="I1162" i="51"/>
  <c r="I1230" i="30"/>
  <c r="I1253" i="30"/>
  <c r="C118" i="35"/>
  <c r="G118" i="35"/>
  <c r="D1154" i="51"/>
  <c r="I1121" i="30"/>
  <c r="D1111" i="51"/>
  <c r="I1122" i="30"/>
  <c r="D658" i="51"/>
  <c r="I1123" i="30"/>
  <c r="M1154" i="51"/>
  <c r="I1126" i="30"/>
  <c r="E1154" i="51"/>
  <c r="I1129" i="30"/>
  <c r="F1154" i="51"/>
  <c r="I1132" i="30"/>
  <c r="M1111" i="51"/>
  <c r="I1134" i="30"/>
  <c r="E1111" i="51"/>
  <c r="I1137" i="30"/>
  <c r="M658" i="51"/>
  <c r="I1140" i="30"/>
  <c r="E658" i="51"/>
  <c r="I1142" i="30"/>
  <c r="I1171" i="30"/>
  <c r="C117" i="35"/>
  <c r="D364" i="51"/>
  <c r="I1048" i="30"/>
  <c r="E362" i="51"/>
  <c r="E363" i="51"/>
  <c r="E364" i="51"/>
  <c r="I1054" i="30"/>
  <c r="F362" i="51"/>
  <c r="F363" i="51"/>
  <c r="F364" i="51"/>
  <c r="I1055" i="30"/>
  <c r="G364" i="51"/>
  <c r="I1056" i="30"/>
  <c r="H362" i="51"/>
  <c r="H363" i="51"/>
  <c r="H364" i="51"/>
  <c r="I1057" i="30"/>
  <c r="M364" i="51"/>
  <c r="I1058" i="30"/>
  <c r="I362" i="51"/>
  <c r="I363" i="51"/>
  <c r="I364" i="51"/>
  <c r="I1060" i="30"/>
  <c r="I1096" i="30"/>
  <c r="C116" i="35"/>
  <c r="G116" i="35"/>
  <c r="D367" i="51"/>
  <c r="I994" i="30"/>
  <c r="E366" i="51"/>
  <c r="E367" i="51"/>
  <c r="I1009" i="30"/>
  <c r="F366" i="51"/>
  <c r="F367" i="51"/>
  <c r="I1010" i="30"/>
  <c r="H366" i="51"/>
  <c r="H367" i="51"/>
  <c r="I1011" i="30"/>
  <c r="G367" i="51"/>
  <c r="I1012" i="30"/>
  <c r="I366" i="51"/>
  <c r="I367" i="51"/>
  <c r="I1014" i="30"/>
  <c r="M367" i="51"/>
  <c r="I1015" i="30"/>
  <c r="I1035" i="30"/>
  <c r="C115" i="35"/>
  <c r="D360" i="51"/>
  <c r="I940" i="30"/>
  <c r="E356" i="51"/>
  <c r="E357" i="51"/>
  <c r="E358" i="51"/>
  <c r="E359" i="51"/>
  <c r="E360" i="51"/>
  <c r="I945" i="30"/>
  <c r="F356" i="51"/>
  <c r="F357" i="51"/>
  <c r="F358" i="51"/>
  <c r="F359" i="51"/>
  <c r="F360" i="51"/>
  <c r="I946" i="30"/>
  <c r="G360" i="51"/>
  <c r="I947" i="30"/>
  <c r="H356" i="51"/>
  <c r="H357" i="51"/>
  <c r="H358" i="51"/>
  <c r="H359" i="51"/>
  <c r="H360" i="51"/>
  <c r="I948" i="30"/>
  <c r="M360" i="51"/>
  <c r="I949" i="30"/>
  <c r="I352" i="51"/>
  <c r="I353" i="51"/>
  <c r="I354" i="51"/>
  <c r="I951" i="30"/>
  <c r="I981" i="30"/>
  <c r="C114" i="35"/>
  <c r="G114" i="35"/>
  <c r="D354" i="51"/>
  <c r="I887" i="30"/>
  <c r="D351" i="51"/>
  <c r="I888" i="30"/>
  <c r="E352" i="51"/>
  <c r="E353" i="51"/>
  <c r="E354" i="51"/>
  <c r="I903" i="30"/>
  <c r="F352" i="51"/>
  <c r="F353" i="51"/>
  <c r="F354" i="51"/>
  <c r="I904" i="30"/>
  <c r="G354" i="51"/>
  <c r="I905" i="30"/>
  <c r="H352" i="51"/>
  <c r="H353" i="51"/>
  <c r="H354" i="51"/>
  <c r="I906" i="30"/>
  <c r="M354" i="51"/>
  <c r="I907" i="30"/>
  <c r="I909" i="30"/>
  <c r="I927" i="30"/>
  <c r="C113" i="35"/>
  <c r="G113" i="35"/>
  <c r="D346" i="51"/>
  <c r="I821" i="30"/>
  <c r="D341" i="51"/>
  <c r="I822" i="30"/>
  <c r="D334" i="51"/>
  <c r="I823" i="30"/>
  <c r="E344" i="51"/>
  <c r="E345" i="51"/>
  <c r="E346" i="51"/>
  <c r="I828" i="30"/>
  <c r="F344" i="51"/>
  <c r="F345" i="51"/>
  <c r="F346" i="51"/>
  <c r="I829" i="30"/>
  <c r="G346" i="51"/>
  <c r="I830" i="30"/>
  <c r="H344" i="51"/>
  <c r="H345" i="51"/>
  <c r="H346" i="51"/>
  <c r="I831" i="30"/>
  <c r="M346" i="51"/>
  <c r="I832" i="30"/>
  <c r="I335" i="51"/>
  <c r="I336" i="51"/>
  <c r="I337" i="51"/>
  <c r="I338" i="51"/>
  <c r="I339" i="51"/>
  <c r="I340" i="51"/>
  <c r="I341" i="51"/>
  <c r="I834" i="30"/>
  <c r="K346" i="51"/>
  <c r="I835" i="30"/>
  <c r="J346" i="51"/>
  <c r="I837" i="30"/>
  <c r="E335" i="51"/>
  <c r="E336" i="51"/>
  <c r="E337" i="51"/>
  <c r="E338" i="51"/>
  <c r="E339" i="51"/>
  <c r="E340" i="51"/>
  <c r="E341" i="51"/>
  <c r="I839" i="30"/>
  <c r="F335" i="51"/>
  <c r="F336" i="51"/>
  <c r="F337" i="51"/>
  <c r="F338" i="51"/>
  <c r="F339" i="51"/>
  <c r="F340" i="51"/>
  <c r="F341" i="51"/>
  <c r="I840" i="30"/>
  <c r="G341" i="51"/>
  <c r="I841" i="30"/>
  <c r="H335" i="51"/>
  <c r="H336" i="51"/>
  <c r="H337" i="51"/>
  <c r="H338" i="51"/>
  <c r="H339" i="51"/>
  <c r="H340" i="51"/>
  <c r="H341" i="51"/>
  <c r="I842" i="30"/>
  <c r="M341" i="51"/>
  <c r="I843" i="30"/>
  <c r="I845" i="30"/>
  <c r="E334" i="51"/>
  <c r="I847" i="30"/>
  <c r="F334" i="51"/>
  <c r="I848" i="30"/>
  <c r="G334" i="51"/>
  <c r="I849" i="30"/>
  <c r="H334" i="51"/>
  <c r="I850" i="30"/>
  <c r="M334" i="51"/>
  <c r="I851" i="30"/>
  <c r="I334" i="51"/>
  <c r="I853" i="30"/>
  <c r="I874" i="30"/>
  <c r="C112" i="35"/>
  <c r="G112" i="35"/>
  <c r="D331" i="51"/>
  <c r="I751" i="30"/>
  <c r="D324" i="51"/>
  <c r="I752" i="30"/>
  <c r="D309" i="51"/>
  <c r="I753" i="30"/>
  <c r="E325" i="51"/>
  <c r="E326" i="51"/>
  <c r="E327" i="51"/>
  <c r="E329" i="51"/>
  <c r="E330" i="51"/>
  <c r="E331" i="51"/>
  <c r="I758" i="30"/>
  <c r="F325" i="51"/>
  <c r="F326" i="51"/>
  <c r="F327" i="51"/>
  <c r="F329" i="51"/>
  <c r="F330" i="51"/>
  <c r="F331" i="51"/>
  <c r="I759" i="30"/>
  <c r="G331" i="51"/>
  <c r="I760" i="30"/>
  <c r="H325" i="51"/>
  <c r="H326" i="51"/>
  <c r="H327" i="51"/>
  <c r="H329" i="51"/>
  <c r="H330" i="51"/>
  <c r="H331" i="51"/>
  <c r="I761" i="30"/>
  <c r="M331" i="51"/>
  <c r="I762" i="30"/>
  <c r="I325" i="51"/>
  <c r="I326" i="51"/>
  <c r="I327" i="51"/>
  <c r="I329" i="51"/>
  <c r="I330" i="51"/>
  <c r="I331" i="51"/>
  <c r="I764" i="30"/>
  <c r="K331" i="51"/>
  <c r="I765" i="30"/>
  <c r="J331" i="51"/>
  <c r="I767" i="30"/>
  <c r="E310" i="51"/>
  <c r="E311" i="51"/>
  <c r="E312" i="51"/>
  <c r="E313" i="51"/>
  <c r="E314" i="51"/>
  <c r="E315" i="51"/>
  <c r="E316" i="51"/>
  <c r="E317" i="51"/>
  <c r="E318" i="51"/>
  <c r="E319" i="51"/>
  <c r="E320" i="51"/>
  <c r="E321" i="51"/>
  <c r="E322" i="51"/>
  <c r="E323" i="51"/>
  <c r="E324" i="51"/>
  <c r="I769" i="30"/>
  <c r="F310" i="51"/>
  <c r="F311" i="51"/>
  <c r="F312" i="51"/>
  <c r="F313" i="51"/>
  <c r="F314" i="51"/>
  <c r="F315" i="51"/>
  <c r="F316" i="51"/>
  <c r="F317" i="51"/>
  <c r="F318" i="51"/>
  <c r="F319" i="51"/>
  <c r="F320" i="51"/>
  <c r="F321" i="51"/>
  <c r="F322" i="51"/>
  <c r="F323" i="51"/>
  <c r="F324" i="51"/>
  <c r="I770" i="30"/>
  <c r="G324" i="51"/>
  <c r="I771" i="30"/>
  <c r="H310" i="51"/>
  <c r="H311" i="51"/>
  <c r="H312" i="51"/>
  <c r="H313" i="51"/>
  <c r="H314" i="51"/>
  <c r="H315" i="51"/>
  <c r="H316" i="51"/>
  <c r="H317" i="51"/>
  <c r="H318" i="51"/>
  <c r="H319" i="51"/>
  <c r="H320" i="51"/>
  <c r="H321" i="51"/>
  <c r="H322" i="51"/>
  <c r="H323" i="51"/>
  <c r="H324" i="51"/>
  <c r="I772" i="30"/>
  <c r="M324" i="51"/>
  <c r="I773" i="30"/>
  <c r="I310" i="51"/>
  <c r="I311" i="51"/>
  <c r="I312" i="51"/>
  <c r="I313" i="51"/>
  <c r="I314" i="51"/>
  <c r="I315" i="51"/>
  <c r="I316" i="51"/>
  <c r="I317" i="51"/>
  <c r="I318" i="51"/>
  <c r="I319" i="51"/>
  <c r="I320" i="51"/>
  <c r="I321" i="51"/>
  <c r="I322" i="51"/>
  <c r="I323" i="51"/>
  <c r="I324" i="51"/>
  <c r="I775" i="30"/>
  <c r="E301" i="51"/>
  <c r="E302" i="51"/>
  <c r="E303" i="51"/>
  <c r="E304" i="51"/>
  <c r="E305" i="51"/>
  <c r="E306" i="51"/>
  <c r="E307" i="51"/>
  <c r="E308" i="51"/>
  <c r="E309" i="51"/>
  <c r="I777" i="30"/>
  <c r="F301" i="51"/>
  <c r="F302" i="51"/>
  <c r="F303" i="51"/>
  <c r="F304" i="51"/>
  <c r="F305" i="51"/>
  <c r="F306" i="51"/>
  <c r="F307" i="51"/>
  <c r="F308" i="51"/>
  <c r="F309" i="51"/>
  <c r="I778" i="30"/>
  <c r="G309" i="51"/>
  <c r="I779" i="30"/>
  <c r="H301" i="51"/>
  <c r="H302" i="51"/>
  <c r="H303" i="51"/>
  <c r="H304" i="51"/>
  <c r="H305" i="51"/>
  <c r="H306" i="51"/>
  <c r="H307" i="51"/>
  <c r="H308" i="51"/>
  <c r="H309" i="51"/>
  <c r="I780" i="30"/>
  <c r="M309" i="51"/>
  <c r="I781" i="30"/>
  <c r="I301" i="51"/>
  <c r="I302" i="51"/>
  <c r="I303" i="51"/>
  <c r="I304" i="51"/>
  <c r="I305" i="51"/>
  <c r="I306" i="51"/>
  <c r="I307" i="51"/>
  <c r="I308" i="51"/>
  <c r="I309" i="51"/>
  <c r="I783" i="30"/>
  <c r="I809" i="30"/>
  <c r="C111" i="35"/>
  <c r="G111" i="35"/>
  <c r="I687" i="30"/>
  <c r="D287" i="51"/>
  <c r="I688" i="30"/>
  <c r="D276" i="51"/>
  <c r="I689" i="30"/>
  <c r="E288" i="51"/>
  <c r="E289" i="51"/>
  <c r="E290" i="51"/>
  <c r="E291" i="51"/>
  <c r="E292" i="51"/>
  <c r="E293" i="51"/>
  <c r="E294" i="51"/>
  <c r="E295" i="51"/>
  <c r="E297" i="51"/>
  <c r="E298" i="51"/>
  <c r="I693" i="30"/>
  <c r="F288" i="51"/>
  <c r="F289" i="51"/>
  <c r="F290" i="51"/>
  <c r="F291" i="51"/>
  <c r="F292" i="51"/>
  <c r="F293" i="51"/>
  <c r="F294" i="51"/>
  <c r="F295" i="51"/>
  <c r="F297" i="51"/>
  <c r="F298" i="51"/>
  <c r="I694" i="30"/>
  <c r="G298" i="51"/>
  <c r="I695" i="30"/>
  <c r="H288" i="51"/>
  <c r="H289" i="51"/>
  <c r="H290" i="51"/>
  <c r="H291" i="51"/>
  <c r="H292" i="51"/>
  <c r="H293" i="51"/>
  <c r="H294" i="51"/>
  <c r="H295" i="51"/>
  <c r="H297" i="51"/>
  <c r="H298" i="51"/>
  <c r="I696" i="30"/>
  <c r="M298" i="51"/>
  <c r="I697" i="30"/>
  <c r="I288" i="51"/>
  <c r="I289" i="51"/>
  <c r="I290" i="51"/>
  <c r="I291" i="51"/>
  <c r="I292" i="51"/>
  <c r="I293" i="51"/>
  <c r="I294" i="51"/>
  <c r="I295" i="51"/>
  <c r="I297" i="51"/>
  <c r="I298" i="51"/>
  <c r="I699" i="30"/>
  <c r="K298" i="51"/>
  <c r="I700" i="30"/>
  <c r="J298" i="51"/>
  <c r="I702" i="30"/>
  <c r="E277" i="51"/>
  <c r="E278" i="51"/>
  <c r="E279" i="51"/>
  <c r="E280" i="51"/>
  <c r="E287" i="51"/>
  <c r="I704" i="30"/>
  <c r="F277" i="51"/>
  <c r="F278" i="51"/>
  <c r="F279" i="51"/>
  <c r="F280" i="51"/>
  <c r="F287" i="51"/>
  <c r="I705" i="30"/>
  <c r="G287" i="51"/>
  <c r="I706" i="30"/>
  <c r="H277" i="51"/>
  <c r="H278" i="51"/>
  <c r="H279" i="51"/>
  <c r="H280" i="51"/>
  <c r="H287" i="51"/>
  <c r="I707" i="30"/>
  <c r="M287" i="51"/>
  <c r="I708" i="30"/>
  <c r="I277" i="51"/>
  <c r="I278" i="51"/>
  <c r="I279" i="51"/>
  <c r="I280" i="51"/>
  <c r="I287" i="51"/>
  <c r="I710" i="30"/>
  <c r="E271" i="51"/>
  <c r="E272" i="51"/>
  <c r="E273" i="51"/>
  <c r="E274" i="51"/>
  <c r="E275" i="51"/>
  <c r="E276" i="51"/>
  <c r="I712" i="30"/>
  <c r="F271" i="51"/>
  <c r="F272" i="51"/>
  <c r="F273" i="51"/>
  <c r="F274" i="51"/>
  <c r="F275" i="51"/>
  <c r="F276" i="51"/>
  <c r="I713" i="30"/>
  <c r="G276" i="51"/>
  <c r="I714" i="30"/>
  <c r="H271" i="51"/>
  <c r="H272" i="51"/>
  <c r="H273" i="51"/>
  <c r="H274" i="51"/>
  <c r="H275" i="51"/>
  <c r="H276" i="51"/>
  <c r="I715" i="30"/>
  <c r="M276" i="51"/>
  <c r="I716" i="30"/>
  <c r="I271" i="51"/>
  <c r="I272" i="51"/>
  <c r="I273" i="51"/>
  <c r="I274" i="51"/>
  <c r="I275" i="51"/>
  <c r="I276" i="51"/>
  <c r="I718" i="30"/>
  <c r="I739" i="30"/>
  <c r="C110" i="35"/>
  <c r="G110" i="35"/>
  <c r="C109" i="35"/>
  <c r="G109" i="35"/>
  <c r="D265" i="51"/>
  <c r="I551" i="30"/>
  <c r="E261" i="51"/>
  <c r="E262" i="51"/>
  <c r="E263" i="51"/>
  <c r="E264" i="51"/>
  <c r="E265" i="51"/>
  <c r="I557" i="30"/>
  <c r="F261" i="51"/>
  <c r="F262" i="51"/>
  <c r="F263" i="51"/>
  <c r="F264" i="51"/>
  <c r="F265" i="51"/>
  <c r="I558" i="30"/>
  <c r="G265" i="51"/>
  <c r="I559" i="30"/>
  <c r="H261" i="51"/>
  <c r="H262" i="51"/>
  <c r="H263" i="51"/>
  <c r="H264" i="51"/>
  <c r="H265" i="51"/>
  <c r="I560" i="30"/>
  <c r="M265" i="51"/>
  <c r="I561" i="30"/>
  <c r="I261" i="51"/>
  <c r="I262" i="51"/>
  <c r="I263" i="51"/>
  <c r="I264" i="51"/>
  <c r="I265" i="51"/>
  <c r="I563" i="30"/>
  <c r="I593" i="30"/>
  <c r="C108" i="35"/>
  <c r="D259" i="51"/>
  <c r="I486" i="30"/>
  <c r="D236" i="51"/>
  <c r="I487" i="30"/>
  <c r="E237" i="51"/>
  <c r="E238" i="51"/>
  <c r="E239" i="51"/>
  <c r="E240" i="51"/>
  <c r="E241" i="51"/>
  <c r="E242" i="51"/>
  <c r="E243" i="51"/>
  <c r="E244" i="51"/>
  <c r="E245" i="51"/>
  <c r="E246" i="51"/>
  <c r="E247" i="51"/>
  <c r="E248" i="51"/>
  <c r="E249" i="51"/>
  <c r="E250" i="51"/>
  <c r="E251" i="51"/>
  <c r="E252" i="51"/>
  <c r="E253" i="51"/>
  <c r="E254" i="51"/>
  <c r="E255" i="51"/>
  <c r="E256" i="51"/>
  <c r="E257" i="51"/>
  <c r="E258" i="51"/>
  <c r="E259" i="51"/>
  <c r="I493" i="30"/>
  <c r="F237" i="51"/>
  <c r="F238" i="51"/>
  <c r="F239" i="51"/>
  <c r="F240" i="51"/>
  <c r="F241" i="51"/>
  <c r="F242" i="51"/>
  <c r="F243" i="51"/>
  <c r="F244" i="51"/>
  <c r="F245" i="51"/>
  <c r="F246" i="51"/>
  <c r="F247" i="51"/>
  <c r="F248" i="51"/>
  <c r="F249" i="51"/>
  <c r="F250" i="51"/>
  <c r="F251" i="51"/>
  <c r="F252" i="51"/>
  <c r="F253" i="51"/>
  <c r="F254" i="51"/>
  <c r="F255" i="51"/>
  <c r="F256" i="51"/>
  <c r="F257" i="51"/>
  <c r="F258" i="51"/>
  <c r="F259" i="51"/>
  <c r="I494" i="30"/>
  <c r="G259" i="51"/>
  <c r="I495" i="30"/>
  <c r="H237" i="51"/>
  <c r="H238" i="51"/>
  <c r="H239" i="51"/>
  <c r="H240" i="51"/>
  <c r="H241" i="51"/>
  <c r="H242" i="51"/>
  <c r="H243" i="51"/>
  <c r="H244" i="51"/>
  <c r="H245" i="51"/>
  <c r="H246" i="51"/>
  <c r="H247" i="51"/>
  <c r="H248" i="51"/>
  <c r="H249" i="51"/>
  <c r="H250" i="51"/>
  <c r="H251" i="51"/>
  <c r="H252" i="51"/>
  <c r="H253" i="51"/>
  <c r="H254" i="51"/>
  <c r="H255" i="51"/>
  <c r="H256" i="51"/>
  <c r="H257" i="51"/>
  <c r="H258" i="51"/>
  <c r="H259" i="51"/>
  <c r="I496" i="30"/>
  <c r="M259" i="51"/>
  <c r="I497" i="30"/>
  <c r="I237" i="51"/>
  <c r="I238" i="51"/>
  <c r="I239" i="51"/>
  <c r="I240" i="51"/>
  <c r="I241" i="51"/>
  <c r="I242" i="51"/>
  <c r="I243" i="51"/>
  <c r="I244" i="51"/>
  <c r="I245" i="51"/>
  <c r="I246" i="51"/>
  <c r="I247" i="51"/>
  <c r="I248" i="51"/>
  <c r="I249" i="51"/>
  <c r="I250" i="51"/>
  <c r="I251" i="51"/>
  <c r="I252" i="51"/>
  <c r="I253" i="51"/>
  <c r="I254" i="51"/>
  <c r="I255" i="51"/>
  <c r="I256" i="51"/>
  <c r="I257" i="51"/>
  <c r="I258" i="51"/>
  <c r="I259" i="51"/>
  <c r="I499" i="30"/>
  <c r="K259" i="51"/>
  <c r="I500" i="30"/>
  <c r="J259" i="51"/>
  <c r="I502" i="30"/>
  <c r="E222" i="51"/>
  <c r="E223" i="51"/>
  <c r="E224" i="51"/>
  <c r="E225" i="51"/>
  <c r="E226" i="51"/>
  <c r="E227" i="51"/>
  <c r="E228" i="51"/>
  <c r="E229" i="51"/>
  <c r="E230" i="51"/>
  <c r="E231" i="51"/>
  <c r="E232" i="51"/>
  <c r="E233" i="51"/>
  <c r="E234" i="51"/>
  <c r="E235" i="51"/>
  <c r="E236" i="51"/>
  <c r="I504" i="30"/>
  <c r="F222" i="51"/>
  <c r="F223" i="51"/>
  <c r="F224" i="51"/>
  <c r="F225" i="51"/>
  <c r="F226" i="51"/>
  <c r="F227" i="51"/>
  <c r="F228" i="51"/>
  <c r="F229" i="51"/>
  <c r="F230" i="51"/>
  <c r="F231" i="51"/>
  <c r="F232" i="51"/>
  <c r="F233" i="51"/>
  <c r="F234" i="51"/>
  <c r="F235" i="51"/>
  <c r="F236" i="51"/>
  <c r="I505" i="30"/>
  <c r="G236" i="51"/>
  <c r="I506" i="30"/>
  <c r="H222" i="51"/>
  <c r="H223" i="51"/>
  <c r="H224" i="51"/>
  <c r="H225" i="51"/>
  <c r="H226" i="51"/>
  <c r="H227" i="51"/>
  <c r="H228" i="51"/>
  <c r="H229" i="51"/>
  <c r="H230" i="51"/>
  <c r="H231" i="51"/>
  <c r="H232" i="51"/>
  <c r="H233" i="51"/>
  <c r="H234" i="51"/>
  <c r="H235" i="51"/>
  <c r="H236" i="51"/>
  <c r="I507" i="30"/>
  <c r="M236" i="51"/>
  <c r="I508" i="30"/>
  <c r="I222" i="51"/>
  <c r="I223" i="51"/>
  <c r="I224" i="51"/>
  <c r="I225" i="51"/>
  <c r="I226" i="51"/>
  <c r="I227" i="51"/>
  <c r="I228" i="51"/>
  <c r="I229" i="51"/>
  <c r="I230" i="51"/>
  <c r="I231" i="51"/>
  <c r="I232" i="51"/>
  <c r="I233" i="51"/>
  <c r="I234" i="51"/>
  <c r="I235" i="51"/>
  <c r="I236" i="51"/>
  <c r="I510" i="30"/>
  <c r="I539" i="30"/>
  <c r="C107" i="35"/>
  <c r="G107" i="35"/>
  <c r="D220" i="51"/>
  <c r="I430" i="30"/>
  <c r="D211" i="51"/>
  <c r="I431" i="30"/>
  <c r="D187" i="51"/>
  <c r="I432" i="30"/>
  <c r="E220" i="51"/>
  <c r="I436" i="30"/>
  <c r="F220" i="51"/>
  <c r="I437" i="30"/>
  <c r="G220" i="51"/>
  <c r="I438" i="30"/>
  <c r="H220" i="51"/>
  <c r="I439" i="30"/>
  <c r="M220" i="51"/>
  <c r="I440" i="30"/>
  <c r="I220" i="51"/>
  <c r="I442" i="30"/>
  <c r="E188" i="51"/>
  <c r="E189" i="51"/>
  <c r="E190" i="51"/>
  <c r="E191" i="51"/>
  <c r="E192" i="51"/>
  <c r="E193" i="51"/>
  <c r="E194" i="51"/>
  <c r="E195" i="51"/>
  <c r="E196" i="51"/>
  <c r="E197" i="51"/>
  <c r="E198" i="51"/>
  <c r="E199" i="51"/>
  <c r="E200" i="51"/>
  <c r="E201" i="51"/>
  <c r="E202" i="51"/>
  <c r="E203" i="51"/>
  <c r="E204" i="51"/>
  <c r="E205" i="51"/>
  <c r="E206" i="51"/>
  <c r="E207" i="51"/>
  <c r="E208" i="51"/>
  <c r="E209" i="51"/>
  <c r="E210" i="51"/>
  <c r="E211" i="51"/>
  <c r="I444" i="30"/>
  <c r="F188" i="51"/>
  <c r="F189" i="51"/>
  <c r="F190" i="51"/>
  <c r="F191" i="51"/>
  <c r="F192" i="51"/>
  <c r="F193" i="51"/>
  <c r="F194" i="51"/>
  <c r="F195" i="51"/>
  <c r="F196" i="51"/>
  <c r="F197" i="51"/>
  <c r="F198" i="51"/>
  <c r="F199" i="51"/>
  <c r="F200" i="51"/>
  <c r="F201" i="51"/>
  <c r="F202" i="51"/>
  <c r="F203" i="51"/>
  <c r="F204" i="51"/>
  <c r="F205" i="51"/>
  <c r="F206" i="51"/>
  <c r="F207" i="51"/>
  <c r="F208" i="51"/>
  <c r="F209" i="51"/>
  <c r="F210" i="51"/>
  <c r="F211" i="51"/>
  <c r="I445" i="30"/>
  <c r="G211" i="51"/>
  <c r="I446" i="30"/>
  <c r="H188" i="51"/>
  <c r="H189" i="51"/>
  <c r="H190" i="51"/>
  <c r="H191" i="51"/>
  <c r="H192" i="51"/>
  <c r="H193" i="51"/>
  <c r="H194" i="51"/>
  <c r="H195" i="51"/>
  <c r="H196" i="51"/>
  <c r="H197" i="51"/>
  <c r="H198" i="51"/>
  <c r="H199" i="51"/>
  <c r="H200" i="51"/>
  <c r="H201" i="51"/>
  <c r="H202" i="51"/>
  <c r="H203" i="51"/>
  <c r="H204" i="51"/>
  <c r="H205" i="51"/>
  <c r="H206" i="51"/>
  <c r="H207" i="51"/>
  <c r="H208" i="51"/>
  <c r="H209" i="51"/>
  <c r="H210" i="51"/>
  <c r="H211" i="51"/>
  <c r="I447" i="30"/>
  <c r="M211" i="51"/>
  <c r="I448" i="30"/>
  <c r="I188" i="51"/>
  <c r="I189" i="51"/>
  <c r="I190" i="51"/>
  <c r="I191" i="51"/>
  <c r="I192" i="51"/>
  <c r="I193" i="51"/>
  <c r="I194" i="51"/>
  <c r="I195" i="51"/>
  <c r="I196" i="51"/>
  <c r="I197" i="51"/>
  <c r="I198" i="51"/>
  <c r="I199" i="51"/>
  <c r="I200" i="51"/>
  <c r="I201" i="51"/>
  <c r="I202" i="51"/>
  <c r="I203" i="51"/>
  <c r="I204" i="51"/>
  <c r="I205" i="51"/>
  <c r="I206" i="51"/>
  <c r="I207" i="51"/>
  <c r="I208" i="51"/>
  <c r="I209" i="51"/>
  <c r="I210" i="51"/>
  <c r="I211" i="51"/>
  <c r="I450" i="30"/>
  <c r="E171" i="51"/>
  <c r="E172" i="51"/>
  <c r="E173" i="51"/>
  <c r="E174" i="51"/>
  <c r="E175" i="51"/>
  <c r="E176" i="51"/>
  <c r="E177" i="51"/>
  <c r="E178" i="51"/>
  <c r="E179" i="51"/>
  <c r="E180" i="51"/>
  <c r="E181" i="51"/>
  <c r="E182" i="51"/>
  <c r="E183" i="51"/>
  <c r="E184" i="51"/>
  <c r="E185" i="51"/>
  <c r="E186" i="51"/>
  <c r="E187" i="51"/>
  <c r="I452" i="30"/>
  <c r="F171" i="51"/>
  <c r="F172" i="51"/>
  <c r="F173" i="51"/>
  <c r="F174" i="51"/>
  <c r="F175" i="51"/>
  <c r="F176" i="51"/>
  <c r="F177" i="51"/>
  <c r="F178" i="51"/>
  <c r="F179" i="51"/>
  <c r="F180" i="51"/>
  <c r="F181" i="51"/>
  <c r="F182" i="51"/>
  <c r="F183" i="51"/>
  <c r="F184" i="51"/>
  <c r="F185" i="51"/>
  <c r="F186" i="51"/>
  <c r="F187" i="51"/>
  <c r="I453" i="30"/>
  <c r="G187" i="51"/>
  <c r="I454" i="30"/>
  <c r="H171" i="51"/>
  <c r="H172" i="51"/>
  <c r="H173" i="51"/>
  <c r="H174" i="51"/>
  <c r="H175" i="51"/>
  <c r="H176" i="51"/>
  <c r="H177" i="51"/>
  <c r="H178" i="51"/>
  <c r="H179" i="51"/>
  <c r="H180" i="51"/>
  <c r="H181" i="51"/>
  <c r="H182" i="51"/>
  <c r="H183" i="51"/>
  <c r="H184" i="51"/>
  <c r="H185" i="51"/>
  <c r="H186" i="51"/>
  <c r="H187" i="51"/>
  <c r="I455" i="30"/>
  <c r="M187" i="51"/>
  <c r="I456" i="30"/>
  <c r="I171" i="51"/>
  <c r="I172" i="51"/>
  <c r="I173" i="51"/>
  <c r="I174" i="51"/>
  <c r="I175" i="51"/>
  <c r="I176" i="51"/>
  <c r="I177" i="51"/>
  <c r="I178" i="51"/>
  <c r="I179" i="51"/>
  <c r="I180" i="51"/>
  <c r="I181" i="51"/>
  <c r="I182" i="51"/>
  <c r="I183" i="51"/>
  <c r="I184" i="51"/>
  <c r="I185" i="51"/>
  <c r="I186" i="51"/>
  <c r="I187" i="51"/>
  <c r="I458" i="30"/>
  <c r="I474" i="30"/>
  <c r="C106" i="35"/>
  <c r="D165" i="51"/>
  <c r="I339" i="30"/>
  <c r="D141" i="51"/>
  <c r="I340" i="30"/>
  <c r="D108" i="51"/>
  <c r="I341" i="30"/>
  <c r="E146" i="51"/>
  <c r="E147" i="51"/>
  <c r="E148" i="51"/>
  <c r="E149" i="51"/>
  <c r="E150" i="51"/>
  <c r="E151" i="51"/>
  <c r="E152" i="51"/>
  <c r="E153" i="51"/>
  <c r="E154" i="51"/>
  <c r="E155" i="51"/>
  <c r="E156" i="51"/>
  <c r="E157" i="51"/>
  <c r="E158" i="51"/>
  <c r="E159" i="51"/>
  <c r="E160" i="51"/>
  <c r="E161" i="51"/>
  <c r="E162" i="51"/>
  <c r="E163" i="51"/>
  <c r="E164" i="51"/>
  <c r="E165" i="51"/>
  <c r="I345" i="30"/>
  <c r="F146" i="51"/>
  <c r="F147" i="51"/>
  <c r="F148" i="51"/>
  <c r="F149" i="51"/>
  <c r="F150" i="51"/>
  <c r="F151" i="51"/>
  <c r="F152" i="51"/>
  <c r="F153" i="51"/>
  <c r="F154" i="51"/>
  <c r="F155" i="51"/>
  <c r="F156" i="51"/>
  <c r="F157" i="51"/>
  <c r="F158" i="51"/>
  <c r="F159" i="51"/>
  <c r="F160" i="51"/>
  <c r="F161" i="51"/>
  <c r="F162" i="51"/>
  <c r="F163" i="51"/>
  <c r="F164" i="51"/>
  <c r="F165" i="51"/>
  <c r="I346" i="30"/>
  <c r="G165" i="51"/>
  <c r="I347" i="30"/>
  <c r="H146" i="51"/>
  <c r="H147" i="51"/>
  <c r="H148" i="51"/>
  <c r="H149" i="51"/>
  <c r="H150" i="51"/>
  <c r="H151" i="51"/>
  <c r="H152" i="51"/>
  <c r="H153" i="51"/>
  <c r="H154" i="51"/>
  <c r="H155" i="51"/>
  <c r="H156" i="51"/>
  <c r="H157" i="51"/>
  <c r="H158" i="51"/>
  <c r="H159" i="51"/>
  <c r="H160" i="51"/>
  <c r="H161" i="51"/>
  <c r="H162" i="51"/>
  <c r="H163" i="51"/>
  <c r="H164" i="51"/>
  <c r="H165" i="51"/>
  <c r="I348" i="30"/>
  <c r="J165" i="51"/>
  <c r="I350" i="30"/>
  <c r="M165" i="51"/>
  <c r="I351" i="30"/>
  <c r="K165" i="51"/>
  <c r="I353" i="30"/>
  <c r="I146" i="51"/>
  <c r="I147" i="51"/>
  <c r="I148" i="51"/>
  <c r="I149" i="51"/>
  <c r="I150" i="51"/>
  <c r="I151" i="51"/>
  <c r="I152" i="51"/>
  <c r="I153" i="51"/>
  <c r="I154" i="51"/>
  <c r="I155" i="51"/>
  <c r="I156" i="51"/>
  <c r="I157" i="51"/>
  <c r="I158" i="51"/>
  <c r="I159" i="51"/>
  <c r="I160" i="51"/>
  <c r="I161" i="51"/>
  <c r="I162" i="51"/>
  <c r="I163" i="51"/>
  <c r="I164" i="51"/>
  <c r="I165" i="51"/>
  <c r="I354" i="30"/>
  <c r="E109" i="51"/>
  <c r="E110" i="51"/>
  <c r="E111" i="51"/>
  <c r="E112" i="51"/>
  <c r="E113" i="51"/>
  <c r="E114" i="51"/>
  <c r="E115" i="51"/>
  <c r="E116" i="51"/>
  <c r="E117" i="51"/>
  <c r="E118" i="51"/>
  <c r="E119" i="51"/>
  <c r="E120" i="51"/>
  <c r="E121" i="51"/>
  <c r="E122" i="51"/>
  <c r="E123" i="51"/>
  <c r="E124" i="51"/>
  <c r="E125" i="51"/>
  <c r="E126" i="51"/>
  <c r="E127" i="51"/>
  <c r="E128" i="51"/>
  <c r="E129" i="51"/>
  <c r="E130" i="51"/>
  <c r="E131" i="51"/>
  <c r="E132" i="51"/>
  <c r="E133" i="51"/>
  <c r="E134" i="51"/>
  <c r="E135" i="51"/>
  <c r="E136" i="51"/>
  <c r="E137" i="51"/>
  <c r="E138" i="51"/>
  <c r="E139" i="51"/>
  <c r="E140" i="51"/>
  <c r="E141" i="51"/>
  <c r="I356" i="30"/>
  <c r="F109" i="51"/>
  <c r="F110" i="51"/>
  <c r="F111" i="51"/>
  <c r="F112" i="51"/>
  <c r="F113" i="51"/>
  <c r="F114" i="51"/>
  <c r="F115" i="51"/>
  <c r="F116" i="51"/>
  <c r="F117" i="51"/>
  <c r="F118" i="51"/>
  <c r="F119" i="51"/>
  <c r="F120" i="51"/>
  <c r="F121" i="51"/>
  <c r="F122" i="51"/>
  <c r="F123" i="51"/>
  <c r="F124" i="51"/>
  <c r="F125" i="51"/>
  <c r="F126" i="51"/>
  <c r="F127" i="51"/>
  <c r="F128" i="51"/>
  <c r="F129" i="51"/>
  <c r="F130" i="51"/>
  <c r="F131" i="51"/>
  <c r="F132" i="51"/>
  <c r="F133" i="51"/>
  <c r="F134" i="51"/>
  <c r="F135" i="51"/>
  <c r="F136" i="51"/>
  <c r="F137" i="51"/>
  <c r="F138" i="51"/>
  <c r="F139" i="51"/>
  <c r="F140" i="51"/>
  <c r="F141" i="51"/>
  <c r="I357" i="30"/>
  <c r="G141" i="51"/>
  <c r="I358" i="30"/>
  <c r="H109" i="51"/>
  <c r="H110" i="51"/>
  <c r="H111" i="51"/>
  <c r="H112" i="51"/>
  <c r="H113" i="51"/>
  <c r="H114" i="51"/>
  <c r="H115" i="51"/>
  <c r="H116" i="51"/>
  <c r="H117" i="51"/>
  <c r="H118" i="51"/>
  <c r="H119" i="51"/>
  <c r="H120" i="51"/>
  <c r="H121" i="51"/>
  <c r="H122" i="51"/>
  <c r="H123" i="51"/>
  <c r="H124" i="51"/>
  <c r="H125" i="51"/>
  <c r="H126" i="51"/>
  <c r="H127" i="51"/>
  <c r="H128" i="51"/>
  <c r="H129" i="51"/>
  <c r="H130" i="51"/>
  <c r="H131" i="51"/>
  <c r="H132" i="51"/>
  <c r="H133" i="51"/>
  <c r="H134" i="51"/>
  <c r="H135" i="51"/>
  <c r="H136" i="51"/>
  <c r="H137" i="51"/>
  <c r="H138" i="51"/>
  <c r="H139" i="51"/>
  <c r="H140" i="51"/>
  <c r="H141" i="51"/>
  <c r="I359" i="30"/>
  <c r="M141" i="51"/>
  <c r="I360" i="30"/>
  <c r="I109" i="51"/>
  <c r="I110" i="51"/>
  <c r="I111" i="51"/>
  <c r="I112" i="51"/>
  <c r="I113" i="51"/>
  <c r="I114" i="51"/>
  <c r="I115" i="51"/>
  <c r="I116" i="51"/>
  <c r="I117" i="51"/>
  <c r="I118" i="51"/>
  <c r="I119" i="51"/>
  <c r="I120" i="51"/>
  <c r="I121" i="51"/>
  <c r="I122" i="51"/>
  <c r="I123" i="51"/>
  <c r="I124" i="51"/>
  <c r="I125" i="51"/>
  <c r="I126" i="51"/>
  <c r="I127" i="51"/>
  <c r="I128" i="51"/>
  <c r="I129" i="51"/>
  <c r="I130" i="51"/>
  <c r="I131" i="51"/>
  <c r="I132" i="51"/>
  <c r="I133" i="51"/>
  <c r="I134" i="51"/>
  <c r="I135" i="51"/>
  <c r="I136" i="51"/>
  <c r="I137" i="51"/>
  <c r="I138" i="51"/>
  <c r="I139" i="51"/>
  <c r="I140" i="51"/>
  <c r="I141" i="51"/>
  <c r="I362" i="30"/>
  <c r="E84" i="51"/>
  <c r="E85" i="51"/>
  <c r="E86" i="51"/>
  <c r="E87" i="51"/>
  <c r="E88" i="51"/>
  <c r="E89" i="51"/>
  <c r="E90" i="51"/>
  <c r="E91" i="51"/>
  <c r="E92" i="51"/>
  <c r="E93" i="51"/>
  <c r="E94" i="51"/>
  <c r="E95" i="51"/>
  <c r="E96" i="51"/>
  <c r="E97" i="51"/>
  <c r="E98" i="51"/>
  <c r="E99" i="51"/>
  <c r="E100" i="51"/>
  <c r="E101" i="51"/>
  <c r="E102" i="51"/>
  <c r="E103" i="51"/>
  <c r="E104" i="51"/>
  <c r="E105" i="51"/>
  <c r="E106" i="51"/>
  <c r="E107" i="51"/>
  <c r="E108" i="51"/>
  <c r="I364" i="30"/>
  <c r="F75" i="51"/>
  <c r="F76" i="51"/>
  <c r="F77" i="51"/>
  <c r="F78" i="51"/>
  <c r="F79" i="51"/>
  <c r="F80" i="51"/>
  <c r="F81" i="51"/>
  <c r="F82" i="51"/>
  <c r="F83" i="51"/>
  <c r="F84" i="51"/>
  <c r="F85" i="51"/>
  <c r="F86" i="51"/>
  <c r="F87" i="51"/>
  <c r="F88" i="51"/>
  <c r="F89" i="51"/>
  <c r="F90" i="51"/>
  <c r="F91" i="51"/>
  <c r="F92" i="51"/>
  <c r="F93" i="51"/>
  <c r="F94" i="51"/>
  <c r="F95" i="51"/>
  <c r="F96" i="51"/>
  <c r="F97" i="51"/>
  <c r="F98" i="51"/>
  <c r="F99" i="51"/>
  <c r="F100" i="51"/>
  <c r="F101" i="51"/>
  <c r="F102" i="51"/>
  <c r="F103" i="51"/>
  <c r="F104" i="51"/>
  <c r="F105" i="51"/>
  <c r="F106" i="51"/>
  <c r="F107" i="51"/>
  <c r="F108" i="51"/>
  <c r="I365" i="30"/>
  <c r="G108" i="51"/>
  <c r="I366" i="30"/>
  <c r="H75" i="51"/>
  <c r="H76" i="51"/>
  <c r="H77" i="51"/>
  <c r="H78" i="51"/>
  <c r="H79" i="51"/>
  <c r="H80" i="51"/>
  <c r="H81" i="51"/>
  <c r="H82" i="51"/>
  <c r="H83" i="51"/>
  <c r="H84" i="51"/>
  <c r="H85" i="51"/>
  <c r="H86" i="51"/>
  <c r="H87" i="51"/>
  <c r="H88" i="51"/>
  <c r="H89" i="51"/>
  <c r="H90" i="51"/>
  <c r="H91" i="51"/>
  <c r="H92" i="51"/>
  <c r="H93" i="51"/>
  <c r="H94" i="51"/>
  <c r="H95" i="51"/>
  <c r="H96" i="51"/>
  <c r="H97" i="51"/>
  <c r="H98" i="51"/>
  <c r="H99" i="51"/>
  <c r="H100" i="51"/>
  <c r="H101" i="51"/>
  <c r="H102" i="51"/>
  <c r="H103" i="51"/>
  <c r="H104" i="51"/>
  <c r="H105" i="51"/>
  <c r="H106" i="51"/>
  <c r="H107" i="51"/>
  <c r="H108" i="51"/>
  <c r="I367" i="30"/>
  <c r="M108" i="51"/>
  <c r="I368" i="30"/>
  <c r="I75" i="51"/>
  <c r="I76" i="51"/>
  <c r="I77" i="51"/>
  <c r="I78" i="51"/>
  <c r="I79" i="51"/>
  <c r="I80" i="51"/>
  <c r="I81" i="51"/>
  <c r="I82" i="51"/>
  <c r="I83" i="51"/>
  <c r="I84" i="51"/>
  <c r="I85" i="51"/>
  <c r="I86" i="51"/>
  <c r="I87" i="51"/>
  <c r="I88" i="51"/>
  <c r="I89" i="51"/>
  <c r="I90" i="51"/>
  <c r="I91" i="51"/>
  <c r="I92" i="51"/>
  <c r="I93" i="51"/>
  <c r="I94" i="51"/>
  <c r="I95" i="51"/>
  <c r="I96" i="51"/>
  <c r="I97" i="51"/>
  <c r="I98" i="51"/>
  <c r="I99" i="51"/>
  <c r="I100" i="51"/>
  <c r="I101" i="51"/>
  <c r="I102" i="51"/>
  <c r="I103" i="51"/>
  <c r="I104" i="51"/>
  <c r="I105" i="51"/>
  <c r="I106" i="51"/>
  <c r="I107" i="51"/>
  <c r="I108" i="51"/>
  <c r="I370" i="30"/>
  <c r="I404" i="30"/>
  <c r="C105" i="35"/>
  <c r="D69" i="51"/>
  <c r="I288" i="30"/>
  <c r="F56" i="51"/>
  <c r="F57" i="51"/>
  <c r="F58" i="51"/>
  <c r="F59" i="51"/>
  <c r="F60" i="51"/>
  <c r="F61" i="51"/>
  <c r="F62" i="51"/>
  <c r="F63" i="51"/>
  <c r="F64" i="51"/>
  <c r="F65" i="51"/>
  <c r="F66" i="51"/>
  <c r="F67" i="51"/>
  <c r="F68" i="51"/>
  <c r="F69" i="51"/>
  <c r="I291" i="30"/>
  <c r="L67" i="51"/>
  <c r="L68" i="51"/>
  <c r="L69" i="51"/>
  <c r="I292" i="30"/>
  <c r="G56" i="51"/>
  <c r="G57" i="51"/>
  <c r="G58" i="51"/>
  <c r="G59" i="51"/>
  <c r="G60" i="51"/>
  <c r="G61" i="51"/>
  <c r="G62" i="51"/>
  <c r="G63" i="51"/>
  <c r="G64" i="51"/>
  <c r="G65" i="51"/>
  <c r="G66" i="51"/>
  <c r="G67" i="51"/>
  <c r="G68" i="51"/>
  <c r="G69" i="51"/>
  <c r="I293" i="30"/>
  <c r="N56" i="51"/>
  <c r="N57" i="51"/>
  <c r="N58" i="51"/>
  <c r="N59" i="51"/>
  <c r="N60" i="51"/>
  <c r="N61" i="51"/>
  <c r="N62" i="51"/>
  <c r="N63" i="51"/>
  <c r="N64" i="51"/>
  <c r="N65" i="51"/>
  <c r="N66" i="51"/>
  <c r="N67" i="51"/>
  <c r="N68" i="51"/>
  <c r="N69" i="51"/>
  <c r="I294" i="30"/>
  <c r="I56" i="51"/>
  <c r="I57" i="51"/>
  <c r="I58" i="51"/>
  <c r="I59" i="51"/>
  <c r="I60" i="51"/>
  <c r="I61" i="51"/>
  <c r="I62" i="51"/>
  <c r="I63" i="51"/>
  <c r="I64" i="51"/>
  <c r="I65" i="51"/>
  <c r="I66" i="51"/>
  <c r="I67" i="51"/>
  <c r="I68" i="51"/>
  <c r="I69" i="51"/>
  <c r="I297" i="30"/>
  <c r="J56" i="51"/>
  <c r="J57" i="51"/>
  <c r="J58" i="51"/>
  <c r="J59" i="51"/>
  <c r="J60" i="51"/>
  <c r="J61" i="51"/>
  <c r="J62" i="51"/>
  <c r="J63" i="51"/>
  <c r="J64" i="51"/>
  <c r="J65" i="51"/>
  <c r="J66" i="51"/>
  <c r="J67" i="51"/>
  <c r="J68" i="51"/>
  <c r="J69" i="51"/>
  <c r="I298" i="30"/>
  <c r="E56" i="51"/>
  <c r="E57" i="51"/>
  <c r="E58" i="51"/>
  <c r="E59" i="51"/>
  <c r="E60" i="51"/>
  <c r="E61" i="51"/>
  <c r="E62" i="51"/>
  <c r="E63" i="51"/>
  <c r="E64" i="51"/>
  <c r="E65" i="51"/>
  <c r="E66" i="51"/>
  <c r="E67" i="51"/>
  <c r="E68" i="51"/>
  <c r="E69" i="51"/>
  <c r="I299" i="30"/>
  <c r="I315" i="30"/>
  <c r="C104" i="35"/>
  <c r="I264" i="30"/>
  <c r="C103" i="35"/>
  <c r="I203" i="30"/>
  <c r="I206" i="30"/>
  <c r="I207" i="30"/>
  <c r="N51" i="51"/>
  <c r="I208" i="30"/>
  <c r="I211" i="30"/>
  <c r="I212" i="30"/>
  <c r="I213" i="30"/>
  <c r="I229" i="30"/>
  <c r="C102" i="35"/>
  <c r="G102" i="35"/>
  <c r="D45" i="51"/>
  <c r="I134" i="30"/>
  <c r="E41" i="51"/>
  <c r="E42" i="51"/>
  <c r="E43" i="51"/>
  <c r="E44" i="51"/>
  <c r="E45" i="51"/>
  <c r="I140" i="30"/>
  <c r="F41" i="51"/>
  <c r="F42" i="51"/>
  <c r="F43" i="51"/>
  <c r="F44" i="51"/>
  <c r="F45" i="51"/>
  <c r="I141" i="30"/>
  <c r="G45" i="51"/>
  <c r="I142" i="30"/>
  <c r="H41" i="51"/>
  <c r="H42" i="51"/>
  <c r="H43" i="51"/>
  <c r="H44" i="51"/>
  <c r="H45" i="51"/>
  <c r="I143" i="30"/>
  <c r="J45" i="51"/>
  <c r="I145" i="30"/>
  <c r="M45" i="51"/>
  <c r="I146" i="30"/>
  <c r="K45" i="51"/>
  <c r="I148" i="30"/>
  <c r="I41" i="51"/>
  <c r="I42" i="51"/>
  <c r="I43" i="51"/>
  <c r="I44" i="51"/>
  <c r="I45" i="51"/>
  <c r="I149" i="30"/>
  <c r="I178" i="30"/>
  <c r="C101" i="35"/>
  <c r="G101" i="35"/>
  <c r="D36" i="51"/>
  <c r="I97" i="30"/>
  <c r="E31" i="51"/>
  <c r="E34" i="51"/>
  <c r="E35" i="51"/>
  <c r="E36" i="51"/>
  <c r="I103" i="30"/>
  <c r="F31" i="51"/>
  <c r="F34" i="51"/>
  <c r="F35" i="51"/>
  <c r="F36" i="51"/>
  <c r="I104" i="30"/>
  <c r="G36" i="51"/>
  <c r="I105" i="30"/>
  <c r="H31" i="51"/>
  <c r="H34" i="51"/>
  <c r="H35" i="51"/>
  <c r="H36" i="51"/>
  <c r="I106" i="30"/>
  <c r="I31" i="51"/>
  <c r="I34" i="51"/>
  <c r="I35" i="51"/>
  <c r="I36" i="51"/>
  <c r="I108" i="30"/>
  <c r="K36" i="51"/>
  <c r="I109" i="30"/>
  <c r="J36" i="51"/>
  <c r="I111" i="30"/>
  <c r="M36" i="51"/>
  <c r="I112" i="30"/>
  <c r="I122" i="30"/>
  <c r="C100" i="35"/>
  <c r="G131" i="35"/>
  <c r="G104" i="35"/>
  <c r="D25" i="51"/>
  <c r="I48" i="30"/>
  <c r="F5" i="51"/>
  <c r="F6" i="51"/>
  <c r="F7" i="51"/>
  <c r="F8" i="51"/>
  <c r="F9" i="51"/>
  <c r="F10" i="51"/>
  <c r="F11" i="51"/>
  <c r="F12" i="51"/>
  <c r="F13" i="51"/>
  <c r="F14" i="51"/>
  <c r="F15" i="51"/>
  <c r="F16" i="51"/>
  <c r="F17" i="51"/>
  <c r="F18" i="51"/>
  <c r="F19" i="51"/>
  <c r="F20" i="51"/>
  <c r="F21" i="51"/>
  <c r="F22" i="51"/>
  <c r="F24" i="51"/>
  <c r="F25" i="51"/>
  <c r="I52" i="30"/>
  <c r="G5" i="51"/>
  <c r="G6" i="51"/>
  <c r="G7" i="51"/>
  <c r="G8" i="51"/>
  <c r="G9" i="51"/>
  <c r="G10" i="51"/>
  <c r="G11" i="51"/>
  <c r="G12" i="51"/>
  <c r="G13" i="51"/>
  <c r="G14" i="51"/>
  <c r="G15" i="51"/>
  <c r="G16" i="51"/>
  <c r="G17" i="51"/>
  <c r="G18" i="51"/>
  <c r="G19" i="51"/>
  <c r="G20" i="51"/>
  <c r="G21" i="51"/>
  <c r="G22" i="51"/>
  <c r="G24" i="51"/>
  <c r="G25" i="51"/>
  <c r="I53" i="30"/>
  <c r="N5" i="51"/>
  <c r="N6" i="51"/>
  <c r="N7" i="51"/>
  <c r="N8" i="51"/>
  <c r="N9" i="51"/>
  <c r="N10" i="51"/>
  <c r="N11" i="51"/>
  <c r="N12" i="51"/>
  <c r="N13" i="51"/>
  <c r="N14" i="51"/>
  <c r="N15" i="51"/>
  <c r="N16" i="51"/>
  <c r="N17" i="51"/>
  <c r="N18" i="51"/>
  <c r="N19" i="51"/>
  <c r="N20" i="51"/>
  <c r="N21" i="51"/>
  <c r="N22" i="51"/>
  <c r="N23" i="51"/>
  <c r="N24" i="51"/>
  <c r="N25" i="51"/>
  <c r="I54" i="30"/>
  <c r="K23" i="51"/>
  <c r="K24" i="51"/>
  <c r="K25" i="51"/>
  <c r="I56" i="30"/>
  <c r="J5" i="51"/>
  <c r="J6" i="51"/>
  <c r="J7" i="51"/>
  <c r="J8" i="51"/>
  <c r="J9" i="51"/>
  <c r="J10" i="51"/>
  <c r="J11" i="51"/>
  <c r="J12" i="51"/>
  <c r="J13" i="51"/>
  <c r="J14" i="51"/>
  <c r="J15" i="51"/>
  <c r="J16" i="51"/>
  <c r="J17" i="51"/>
  <c r="J18" i="51"/>
  <c r="J19" i="51"/>
  <c r="J20" i="51"/>
  <c r="J21" i="51"/>
  <c r="J22" i="51"/>
  <c r="J23" i="51"/>
  <c r="J24" i="51"/>
  <c r="J25" i="51"/>
  <c r="I57" i="30"/>
  <c r="H5" i="51"/>
  <c r="H6" i="51"/>
  <c r="H7" i="51"/>
  <c r="H8" i="51"/>
  <c r="H9" i="51"/>
  <c r="H10" i="51"/>
  <c r="H11" i="51"/>
  <c r="H12" i="51"/>
  <c r="H13" i="51"/>
  <c r="H14" i="51"/>
  <c r="H15" i="51"/>
  <c r="H16" i="51"/>
  <c r="H17" i="51"/>
  <c r="H18" i="51"/>
  <c r="H19" i="51"/>
  <c r="H20" i="51"/>
  <c r="H21" i="51"/>
  <c r="H22" i="51"/>
  <c r="H23" i="51"/>
  <c r="H24" i="51"/>
  <c r="H25" i="51"/>
  <c r="I59" i="30"/>
  <c r="I5" i="51"/>
  <c r="I6" i="51"/>
  <c r="I7" i="51"/>
  <c r="I8" i="51"/>
  <c r="I9" i="51"/>
  <c r="I10" i="51"/>
  <c r="I11" i="51"/>
  <c r="I12" i="51"/>
  <c r="I13" i="51"/>
  <c r="I14" i="51"/>
  <c r="I15" i="51"/>
  <c r="I16" i="51"/>
  <c r="I17" i="51"/>
  <c r="I18" i="51"/>
  <c r="I19" i="51"/>
  <c r="I20" i="51"/>
  <c r="I21" i="51"/>
  <c r="I22" i="51"/>
  <c r="I23" i="51"/>
  <c r="I25" i="51"/>
  <c r="I60" i="30"/>
  <c r="E5" i="51"/>
  <c r="E6" i="51"/>
  <c r="E7" i="51"/>
  <c r="E8" i="51"/>
  <c r="E9" i="51"/>
  <c r="E10" i="51"/>
  <c r="E11" i="51"/>
  <c r="E12" i="51"/>
  <c r="E13" i="51"/>
  <c r="E14" i="51"/>
  <c r="E15" i="51"/>
  <c r="E16" i="51"/>
  <c r="E17" i="51"/>
  <c r="E18" i="51"/>
  <c r="E19" i="51"/>
  <c r="E20" i="51"/>
  <c r="E21" i="51"/>
  <c r="E22" i="51"/>
  <c r="E23" i="51"/>
  <c r="E24" i="51"/>
  <c r="E25" i="51"/>
  <c r="I61" i="30"/>
  <c r="I85" i="30"/>
  <c r="C99" i="35"/>
  <c r="H304" i="32"/>
  <c r="H46" i="27"/>
  <c r="C77" i="35"/>
  <c r="E77" i="35"/>
  <c r="G77" i="35"/>
  <c r="H309" i="32"/>
  <c r="H47" i="27"/>
  <c r="C76" i="35"/>
  <c r="E76" i="35"/>
  <c r="G76" i="35"/>
  <c r="C75" i="35"/>
  <c r="E75" i="35"/>
  <c r="G75" i="35"/>
  <c r="H300" i="32"/>
  <c r="H45" i="27"/>
  <c r="C74" i="35"/>
  <c r="E74" i="35"/>
  <c r="G74" i="35"/>
  <c r="H294" i="32"/>
  <c r="H44" i="27"/>
  <c r="C73" i="35"/>
  <c r="E73" i="35"/>
  <c r="G73" i="35"/>
  <c r="H286" i="32"/>
  <c r="H43" i="27"/>
  <c r="C72" i="35"/>
  <c r="E72" i="35"/>
  <c r="G72" i="35"/>
  <c r="G71" i="35"/>
  <c r="G70" i="35"/>
  <c r="H262" i="32"/>
  <c r="H40" i="27"/>
  <c r="C69" i="35"/>
  <c r="E69" i="35"/>
  <c r="G69" i="35"/>
  <c r="H219" i="32"/>
  <c r="H39" i="27"/>
  <c r="C68" i="35"/>
  <c r="E68" i="35"/>
  <c r="G68" i="35"/>
  <c r="G67" i="35"/>
  <c r="H186" i="32"/>
  <c r="H37" i="27"/>
  <c r="C66" i="35"/>
  <c r="E66" i="35"/>
  <c r="G66" i="35"/>
  <c r="H118" i="32"/>
  <c r="H36" i="27"/>
  <c r="C65" i="35"/>
  <c r="E65" i="35"/>
  <c r="G65" i="35"/>
  <c r="H30" i="32"/>
  <c r="H35" i="27"/>
  <c r="C64" i="35"/>
  <c r="E64" i="35"/>
  <c r="G64" i="35"/>
  <c r="H24" i="32"/>
  <c r="H34" i="27"/>
  <c r="C63" i="35"/>
  <c r="E63" i="35"/>
  <c r="G63" i="35"/>
  <c r="H195" i="32"/>
  <c r="H38" i="27"/>
  <c r="C67" i="35"/>
  <c r="H42" i="27"/>
  <c r="C71" i="35"/>
  <c r="H41" i="27"/>
  <c r="C70" i="35"/>
  <c r="E37" i="35"/>
  <c r="G37" i="35"/>
  <c r="C36" i="35"/>
  <c r="E36" i="35"/>
  <c r="G36" i="35"/>
  <c r="H314" i="32"/>
  <c r="H48" i="27"/>
  <c r="H49" i="27"/>
  <c r="C35" i="35"/>
  <c r="C34" i="35"/>
  <c r="E34" i="35"/>
  <c r="G34" i="35"/>
  <c r="C33" i="35"/>
  <c r="E33" i="35"/>
  <c r="C32" i="35"/>
  <c r="E32" i="35"/>
  <c r="G32" i="35"/>
  <c r="C31" i="35"/>
  <c r="E31" i="35"/>
  <c r="G31" i="35"/>
  <c r="F239" i="35"/>
  <c r="D239" i="35"/>
  <c r="C239" i="35"/>
  <c r="C14" i="35"/>
  <c r="G238" i="35"/>
  <c r="E238" i="35"/>
  <c r="G237" i="35"/>
  <c r="E237" i="35"/>
  <c r="G236" i="35"/>
  <c r="E236" i="35"/>
  <c r="G235" i="35"/>
  <c r="E235" i="35"/>
  <c r="G234" i="35"/>
  <c r="E234" i="35"/>
  <c r="G233" i="35"/>
  <c r="E233" i="35"/>
  <c r="F201" i="35"/>
  <c r="F13" i="35"/>
  <c r="D201" i="35"/>
  <c r="D13" i="35"/>
  <c r="D135" i="35"/>
  <c r="G132" i="35"/>
  <c r="G130" i="35"/>
  <c r="G129" i="35"/>
  <c r="G127" i="35"/>
  <c r="G126" i="35"/>
  <c r="G125" i="35"/>
  <c r="G123" i="35"/>
  <c r="G117" i="35"/>
  <c r="G108" i="35"/>
  <c r="G106" i="35"/>
  <c r="G105" i="35"/>
  <c r="G103" i="35"/>
  <c r="G99" i="35"/>
  <c r="G78" i="35"/>
  <c r="G9" i="35"/>
  <c r="F78" i="35"/>
  <c r="D78" i="35"/>
  <c r="D38" i="35"/>
  <c r="F38" i="35"/>
  <c r="F14" i="35"/>
  <c r="D14" i="35"/>
  <c r="D12" i="35"/>
  <c r="F11" i="35"/>
  <c r="D8" i="35"/>
  <c r="G115" i="35"/>
  <c r="C78" i="35"/>
  <c r="E78" i="35"/>
  <c r="E35" i="35"/>
  <c r="G35" i="35"/>
  <c r="E239" i="35"/>
  <c r="E14" i="35"/>
  <c r="C9" i="35"/>
  <c r="D9" i="35"/>
  <c r="D11" i="35"/>
  <c r="D15" i="35"/>
  <c r="G239" i="35"/>
  <c r="G14" i="35"/>
  <c r="F135" i="35"/>
  <c r="F12" i="35"/>
  <c r="F15" i="35"/>
  <c r="G100" i="35"/>
  <c r="E135" i="35"/>
  <c r="E12" i="35"/>
  <c r="E9" i="35"/>
  <c r="N68" i="54"/>
  <c r="N67" i="54"/>
  <c r="M68" i="54"/>
  <c r="L68" i="54"/>
  <c r="K68" i="54"/>
  <c r="J68" i="54"/>
  <c r="I68" i="54"/>
  <c r="H68" i="54"/>
  <c r="G68" i="54"/>
  <c r="F68" i="54"/>
  <c r="E68" i="54"/>
  <c r="M67" i="54"/>
  <c r="L67" i="54"/>
  <c r="K67" i="54"/>
  <c r="J67" i="54"/>
  <c r="I67" i="54"/>
  <c r="H67" i="54"/>
  <c r="G67" i="54"/>
  <c r="F67" i="54"/>
  <c r="E67" i="54"/>
  <c r="M66" i="54"/>
  <c r="L66" i="54"/>
  <c r="K66" i="54"/>
  <c r="J66" i="54"/>
  <c r="I66" i="54"/>
  <c r="H66" i="54"/>
  <c r="G66" i="54"/>
  <c r="F66" i="54"/>
  <c r="E66" i="54"/>
  <c r="M65" i="54"/>
  <c r="L65" i="54"/>
  <c r="K65" i="54"/>
  <c r="J65" i="54"/>
  <c r="I65" i="54"/>
  <c r="H65" i="54"/>
  <c r="G65" i="54"/>
  <c r="F65" i="54"/>
  <c r="E65" i="54"/>
  <c r="M64" i="54"/>
  <c r="L64" i="54"/>
  <c r="K64" i="54"/>
  <c r="J64" i="54"/>
  <c r="I64" i="54"/>
  <c r="H64" i="54"/>
  <c r="G64" i="54"/>
  <c r="F64" i="54"/>
  <c r="E64" i="54"/>
  <c r="M63" i="54"/>
  <c r="L63" i="54"/>
  <c r="K63" i="54"/>
  <c r="J63" i="54"/>
  <c r="I63" i="54"/>
  <c r="H63" i="54"/>
  <c r="G63" i="54"/>
  <c r="F63" i="54"/>
  <c r="E63" i="54"/>
  <c r="M62" i="54"/>
  <c r="L62" i="54"/>
  <c r="K62" i="54"/>
  <c r="J62" i="54"/>
  <c r="I62" i="54"/>
  <c r="H62" i="54"/>
  <c r="G62" i="54"/>
  <c r="F62" i="54"/>
  <c r="E62" i="54"/>
  <c r="M61" i="54"/>
  <c r="L61" i="54"/>
  <c r="K61" i="54"/>
  <c r="J61" i="54"/>
  <c r="I61" i="54"/>
  <c r="H61" i="54"/>
  <c r="G61" i="54"/>
  <c r="F61" i="54"/>
  <c r="E61" i="54"/>
  <c r="M60" i="54"/>
  <c r="L60" i="54"/>
  <c r="K60" i="54"/>
  <c r="J60" i="54"/>
  <c r="I60" i="54"/>
  <c r="H60" i="54"/>
  <c r="G60" i="54"/>
  <c r="F60" i="54"/>
  <c r="E60" i="54"/>
  <c r="M59" i="54"/>
  <c r="L59" i="54"/>
  <c r="K59" i="54"/>
  <c r="K56" i="54"/>
  <c r="K57" i="54"/>
  <c r="K58" i="54"/>
  <c r="K69" i="54"/>
  <c r="J59" i="54"/>
  <c r="I59" i="54"/>
  <c r="H59" i="54"/>
  <c r="G59" i="54"/>
  <c r="F59" i="54"/>
  <c r="E59" i="54"/>
  <c r="M58" i="54"/>
  <c r="L58" i="54"/>
  <c r="L56" i="54"/>
  <c r="L57" i="54"/>
  <c r="L69" i="54"/>
  <c r="J58" i="54"/>
  <c r="I58" i="54"/>
  <c r="H58" i="54"/>
  <c r="H56" i="54"/>
  <c r="H57" i="54"/>
  <c r="H69" i="54"/>
  <c r="G58" i="54"/>
  <c r="F58" i="54"/>
  <c r="E58" i="54"/>
  <c r="M57" i="54"/>
  <c r="M56" i="54"/>
  <c r="M69" i="54"/>
  <c r="J57" i="54"/>
  <c r="I57" i="54"/>
  <c r="I56" i="54"/>
  <c r="I69" i="54"/>
  <c r="G57" i="54"/>
  <c r="F57" i="54"/>
  <c r="E57" i="54"/>
  <c r="J56" i="54"/>
  <c r="G56" i="54"/>
  <c r="F56" i="54"/>
  <c r="F69" i="54"/>
  <c r="E56" i="54"/>
  <c r="N165" i="54"/>
  <c r="M165" i="54"/>
  <c r="L165" i="54"/>
  <c r="K165" i="54"/>
  <c r="J165" i="54"/>
  <c r="G165" i="54"/>
  <c r="D165" i="54"/>
  <c r="I164" i="54"/>
  <c r="H164" i="54"/>
  <c r="F164" i="54"/>
  <c r="E164" i="54"/>
  <c r="I163" i="54"/>
  <c r="H163" i="54"/>
  <c r="F163" i="54"/>
  <c r="E163" i="54"/>
  <c r="I162" i="54"/>
  <c r="H162" i="54"/>
  <c r="F162" i="54"/>
  <c r="E162" i="54"/>
  <c r="I161" i="54"/>
  <c r="H161" i="54"/>
  <c r="F161" i="54"/>
  <c r="E161" i="54"/>
  <c r="I160" i="54"/>
  <c r="H160" i="54"/>
  <c r="F160" i="54"/>
  <c r="E160" i="54"/>
  <c r="I159" i="54"/>
  <c r="H159" i="54"/>
  <c r="F159" i="54"/>
  <c r="E159" i="54"/>
  <c r="I158" i="54"/>
  <c r="H158" i="54"/>
  <c r="F158" i="54"/>
  <c r="E158" i="54"/>
  <c r="I157" i="54"/>
  <c r="H157" i="54"/>
  <c r="F157" i="54"/>
  <c r="E157" i="54"/>
  <c r="I156" i="54"/>
  <c r="H156" i="54"/>
  <c r="F156" i="54"/>
  <c r="E156" i="54"/>
  <c r="I155" i="54"/>
  <c r="H155" i="54"/>
  <c r="F155" i="54"/>
  <c r="E155" i="54"/>
  <c r="I154" i="54"/>
  <c r="H154" i="54"/>
  <c r="F154" i="54"/>
  <c r="E154" i="54"/>
  <c r="I153" i="54"/>
  <c r="H153" i="54"/>
  <c r="F153" i="54"/>
  <c r="E153" i="54"/>
  <c r="I152" i="54"/>
  <c r="H152" i="54"/>
  <c r="F152" i="54"/>
  <c r="E152" i="54"/>
  <c r="I151" i="54"/>
  <c r="H151" i="54"/>
  <c r="F151" i="54"/>
  <c r="E151" i="54"/>
  <c r="I150" i="54"/>
  <c r="H150" i="54"/>
  <c r="F150" i="54"/>
  <c r="E150" i="54"/>
  <c r="I149" i="54"/>
  <c r="H149" i="54"/>
  <c r="F149" i="54"/>
  <c r="E149" i="54"/>
  <c r="I148" i="54"/>
  <c r="H148" i="54"/>
  <c r="F148" i="54"/>
  <c r="E148" i="54"/>
  <c r="I147" i="54"/>
  <c r="H147" i="54"/>
  <c r="F147" i="54"/>
  <c r="E147" i="54"/>
  <c r="I146" i="54"/>
  <c r="I165" i="54"/>
  <c r="H146" i="54"/>
  <c r="H165" i="54"/>
  <c r="F146" i="54"/>
  <c r="F165" i="54"/>
  <c r="E146" i="54"/>
  <c r="E165" i="54"/>
  <c r="I145" i="54"/>
  <c r="H145" i="54"/>
  <c r="F145" i="54"/>
  <c r="E145" i="54"/>
  <c r="I144" i="54"/>
  <c r="H144" i="54"/>
  <c r="F144" i="54"/>
  <c r="E144" i="54"/>
  <c r="I143" i="54"/>
  <c r="H143" i="54"/>
  <c r="F143" i="54"/>
  <c r="E143" i="54"/>
  <c r="I142" i="54"/>
  <c r="H142" i="54"/>
  <c r="F142" i="54"/>
  <c r="E142" i="54"/>
  <c r="N141" i="54"/>
  <c r="M141" i="54"/>
  <c r="L141" i="54"/>
  <c r="K141" i="54"/>
  <c r="J141" i="54"/>
  <c r="G141" i="54"/>
  <c r="F109" i="54"/>
  <c r="F110" i="54"/>
  <c r="F111" i="54"/>
  <c r="F112" i="54"/>
  <c r="F113" i="54"/>
  <c r="F114" i="54"/>
  <c r="F115" i="54"/>
  <c r="F116" i="54"/>
  <c r="F117" i="54"/>
  <c r="F118" i="54"/>
  <c r="F119" i="54"/>
  <c r="F120" i="54"/>
  <c r="F121" i="54"/>
  <c r="F122" i="54"/>
  <c r="F123" i="54"/>
  <c r="F124" i="54"/>
  <c r="F125" i="54"/>
  <c r="F126" i="54"/>
  <c r="F127" i="54"/>
  <c r="F128" i="54"/>
  <c r="F129" i="54"/>
  <c r="F130" i="54"/>
  <c r="F131" i="54"/>
  <c r="F132" i="54"/>
  <c r="F133" i="54"/>
  <c r="F134" i="54"/>
  <c r="F135" i="54"/>
  <c r="F136" i="54"/>
  <c r="F137" i="54"/>
  <c r="F138" i="54"/>
  <c r="F139" i="54"/>
  <c r="F140" i="54"/>
  <c r="F141" i="54"/>
  <c r="D141" i="54"/>
  <c r="I140" i="54"/>
  <c r="H140" i="54"/>
  <c r="E140" i="54"/>
  <c r="I139" i="54"/>
  <c r="H139" i="54"/>
  <c r="E139" i="54"/>
  <c r="I138" i="54"/>
  <c r="H138" i="54"/>
  <c r="E138" i="54"/>
  <c r="I137" i="54"/>
  <c r="H137" i="54"/>
  <c r="E137" i="54"/>
  <c r="I136" i="54"/>
  <c r="H136" i="54"/>
  <c r="E136" i="54"/>
  <c r="I135" i="54"/>
  <c r="H135" i="54"/>
  <c r="E135" i="54"/>
  <c r="I134" i="54"/>
  <c r="H134" i="54"/>
  <c r="E134" i="54"/>
  <c r="I133" i="54"/>
  <c r="H133" i="54"/>
  <c r="E133" i="54"/>
  <c r="I132" i="54"/>
  <c r="H132" i="54"/>
  <c r="E132" i="54"/>
  <c r="I131" i="54"/>
  <c r="H131" i="54"/>
  <c r="E131" i="54"/>
  <c r="I130" i="54"/>
  <c r="H130" i="54"/>
  <c r="E130" i="54"/>
  <c r="I129" i="54"/>
  <c r="H129" i="54"/>
  <c r="E129" i="54"/>
  <c r="I128" i="54"/>
  <c r="H128" i="54"/>
  <c r="E128" i="54"/>
  <c r="I127" i="54"/>
  <c r="H127" i="54"/>
  <c r="E127" i="54"/>
  <c r="I126" i="54"/>
  <c r="H126" i="54"/>
  <c r="E126" i="54"/>
  <c r="I125" i="54"/>
  <c r="H125" i="54"/>
  <c r="E125" i="54"/>
  <c r="I124" i="54"/>
  <c r="H124" i="54"/>
  <c r="E124" i="54"/>
  <c r="I123" i="54"/>
  <c r="H123" i="54"/>
  <c r="E123" i="54"/>
  <c r="I122" i="54"/>
  <c r="H122" i="54"/>
  <c r="E122" i="54"/>
  <c r="I121" i="54"/>
  <c r="H121" i="54"/>
  <c r="E121" i="54"/>
  <c r="I120" i="54"/>
  <c r="H120" i="54"/>
  <c r="E120" i="54"/>
  <c r="I119" i="54"/>
  <c r="H119" i="54"/>
  <c r="E119" i="54"/>
  <c r="I118" i="54"/>
  <c r="H118" i="54"/>
  <c r="E118" i="54"/>
  <c r="I117" i="54"/>
  <c r="H117" i="54"/>
  <c r="E117" i="54"/>
  <c r="I116" i="54"/>
  <c r="H116" i="54"/>
  <c r="E116" i="54"/>
  <c r="I115" i="54"/>
  <c r="H115" i="54"/>
  <c r="E115" i="54"/>
  <c r="I114" i="54"/>
  <c r="H114" i="54"/>
  <c r="E114" i="54"/>
  <c r="I113" i="54"/>
  <c r="H113" i="54"/>
  <c r="E113" i="54"/>
  <c r="I112" i="54"/>
  <c r="H112" i="54"/>
  <c r="E112" i="54"/>
  <c r="I111" i="54"/>
  <c r="H111" i="54"/>
  <c r="E111" i="54"/>
  <c r="I110" i="54"/>
  <c r="H110" i="54"/>
  <c r="E110" i="54"/>
  <c r="I109" i="54"/>
  <c r="I141" i="54"/>
  <c r="H109" i="54"/>
  <c r="H141" i="54"/>
  <c r="E109" i="54"/>
  <c r="E141" i="54"/>
  <c r="N108" i="54"/>
  <c r="M108" i="54"/>
  <c r="L108" i="54"/>
  <c r="K108" i="54"/>
  <c r="J108" i="54"/>
  <c r="I75" i="54"/>
  <c r="I76" i="54"/>
  <c r="I77" i="54"/>
  <c r="I78" i="54"/>
  <c r="I79" i="54"/>
  <c r="I80" i="54"/>
  <c r="I81" i="54"/>
  <c r="I82" i="54"/>
  <c r="I83" i="54"/>
  <c r="I84" i="54"/>
  <c r="I85" i="54"/>
  <c r="I86" i="54"/>
  <c r="I87" i="54"/>
  <c r="I88" i="54"/>
  <c r="I89" i="54"/>
  <c r="I90" i="54"/>
  <c r="I91" i="54"/>
  <c r="I92" i="54"/>
  <c r="I93" i="54"/>
  <c r="I94" i="54"/>
  <c r="I95" i="54"/>
  <c r="I96" i="54"/>
  <c r="I97" i="54"/>
  <c r="I98" i="54"/>
  <c r="I99" i="54"/>
  <c r="I100" i="54"/>
  <c r="I101" i="54"/>
  <c r="I102" i="54"/>
  <c r="I103" i="54"/>
  <c r="I104" i="54"/>
  <c r="I105" i="54"/>
  <c r="I106" i="54"/>
  <c r="I107" i="54"/>
  <c r="I108" i="54"/>
  <c r="G108" i="54"/>
  <c r="E84" i="54"/>
  <c r="E85" i="54"/>
  <c r="E86" i="54"/>
  <c r="E87" i="54"/>
  <c r="E88" i="54"/>
  <c r="E89" i="54"/>
  <c r="E90" i="54"/>
  <c r="E91" i="54"/>
  <c r="E92" i="54"/>
  <c r="E93" i="54"/>
  <c r="E94" i="54"/>
  <c r="E95" i="54"/>
  <c r="E96" i="54"/>
  <c r="E97" i="54"/>
  <c r="E98" i="54"/>
  <c r="E99" i="54"/>
  <c r="E100" i="54"/>
  <c r="E101" i="54"/>
  <c r="E102" i="54"/>
  <c r="E103" i="54"/>
  <c r="E104" i="54"/>
  <c r="E105" i="54"/>
  <c r="E106" i="54"/>
  <c r="E107" i="54"/>
  <c r="E108" i="54"/>
  <c r="D108" i="54"/>
  <c r="H107" i="54"/>
  <c r="F107" i="54"/>
  <c r="H106" i="54"/>
  <c r="F106" i="54"/>
  <c r="H105" i="54"/>
  <c r="F105" i="54"/>
  <c r="H104" i="54"/>
  <c r="F104" i="54"/>
  <c r="H103" i="54"/>
  <c r="F103" i="54"/>
  <c r="H102" i="54"/>
  <c r="F102" i="54"/>
  <c r="H101" i="54"/>
  <c r="F101" i="54"/>
  <c r="H100" i="54"/>
  <c r="F100" i="54"/>
  <c r="H99" i="54"/>
  <c r="F99" i="54"/>
  <c r="H98" i="54"/>
  <c r="F98" i="54"/>
  <c r="H97" i="54"/>
  <c r="F97" i="54"/>
  <c r="H96" i="54"/>
  <c r="F96" i="54"/>
  <c r="H95" i="54"/>
  <c r="F95" i="54"/>
  <c r="H94" i="54"/>
  <c r="F94" i="54"/>
  <c r="H93" i="54"/>
  <c r="F93" i="54"/>
  <c r="H92" i="54"/>
  <c r="F92" i="54"/>
  <c r="H91" i="54"/>
  <c r="F91" i="54"/>
  <c r="H90" i="54"/>
  <c r="F90" i="54"/>
  <c r="H89" i="54"/>
  <c r="F89" i="54"/>
  <c r="H88" i="54"/>
  <c r="F88" i="54"/>
  <c r="H87" i="54"/>
  <c r="F87" i="54"/>
  <c r="H86" i="54"/>
  <c r="F86" i="54"/>
  <c r="H85" i="54"/>
  <c r="F85" i="54"/>
  <c r="H84" i="54"/>
  <c r="F84" i="54"/>
  <c r="H83" i="54"/>
  <c r="F83" i="54"/>
  <c r="E83" i="54"/>
  <c r="H82" i="54"/>
  <c r="F82" i="54"/>
  <c r="E82" i="54"/>
  <c r="H81" i="54"/>
  <c r="F81" i="54"/>
  <c r="E81" i="54"/>
  <c r="H80" i="54"/>
  <c r="F80" i="54"/>
  <c r="E80" i="54"/>
  <c r="H79" i="54"/>
  <c r="F79" i="54"/>
  <c r="E79" i="54"/>
  <c r="H78" i="54"/>
  <c r="F78" i="54"/>
  <c r="E78" i="54"/>
  <c r="H77" i="54"/>
  <c r="F77" i="54"/>
  <c r="E77" i="54"/>
  <c r="H76" i="54"/>
  <c r="F76" i="54"/>
  <c r="E76" i="54"/>
  <c r="H75" i="54"/>
  <c r="H108" i="54"/>
  <c r="F75" i="54"/>
  <c r="F108" i="54"/>
  <c r="E75" i="54"/>
  <c r="G69" i="54"/>
  <c r="D69" i="54"/>
  <c r="N69" i="54"/>
  <c r="J69" i="54"/>
  <c r="E69" i="54"/>
  <c r="M50" i="54"/>
  <c r="L50" i="54"/>
  <c r="K50" i="54"/>
  <c r="J50" i="54"/>
  <c r="I50" i="54"/>
  <c r="H50" i="54"/>
  <c r="G50" i="54"/>
  <c r="F50" i="54"/>
  <c r="E50" i="54"/>
  <c r="N51" i="54"/>
  <c r="M45" i="54"/>
  <c r="L45" i="54"/>
  <c r="K45" i="54"/>
  <c r="J45" i="54"/>
  <c r="G45" i="54"/>
  <c r="D45" i="54"/>
  <c r="I44" i="54"/>
  <c r="H44" i="54"/>
  <c r="F44" i="54"/>
  <c r="E44" i="54"/>
  <c r="N43" i="54"/>
  <c r="I43" i="54"/>
  <c r="H43" i="54"/>
  <c r="F43" i="54"/>
  <c r="E43" i="54"/>
  <c r="N42" i="54"/>
  <c r="I42" i="54"/>
  <c r="H42" i="54"/>
  <c r="F42" i="54"/>
  <c r="E42" i="54"/>
  <c r="N41" i="54"/>
  <c r="N45" i="54"/>
  <c r="I41" i="54"/>
  <c r="I45" i="54"/>
  <c r="H41" i="54"/>
  <c r="H45" i="54"/>
  <c r="F41" i="54"/>
  <c r="F45" i="54"/>
  <c r="E41" i="54"/>
  <c r="E45" i="54"/>
  <c r="M36" i="54"/>
  <c r="L36" i="54"/>
  <c r="K36" i="54"/>
  <c r="J36" i="54"/>
  <c r="G36" i="54"/>
  <c r="D36" i="54"/>
  <c r="N35" i="54"/>
  <c r="I35" i="54"/>
  <c r="H35" i="54"/>
  <c r="F35" i="54"/>
  <c r="E35" i="54"/>
  <c r="N34" i="54"/>
  <c r="I34" i="54"/>
  <c r="H34" i="54"/>
  <c r="F34" i="54"/>
  <c r="E34" i="54"/>
  <c r="N31" i="54"/>
  <c r="N36" i="54"/>
  <c r="I31" i="54"/>
  <c r="I36" i="54"/>
  <c r="H31" i="54"/>
  <c r="H36" i="54"/>
  <c r="F31" i="54"/>
  <c r="F36" i="54"/>
  <c r="E31" i="54"/>
  <c r="E36" i="54"/>
  <c r="E5" i="54"/>
  <c r="E6" i="54"/>
  <c r="E7" i="54"/>
  <c r="E8" i="54"/>
  <c r="E9" i="54"/>
  <c r="E10" i="54"/>
  <c r="E11" i="54"/>
  <c r="E12" i="54"/>
  <c r="E13" i="54"/>
  <c r="E14" i="54"/>
  <c r="E15" i="54"/>
  <c r="E16" i="54"/>
  <c r="E17" i="54"/>
  <c r="E18" i="54"/>
  <c r="E19" i="54"/>
  <c r="E20" i="54"/>
  <c r="E21" i="54"/>
  <c r="E22" i="54"/>
  <c r="E23" i="54"/>
  <c r="E24" i="54"/>
  <c r="E25" i="54"/>
  <c r="F5" i="54"/>
  <c r="F6" i="54"/>
  <c r="F7" i="54"/>
  <c r="F8" i="54"/>
  <c r="F9" i="54"/>
  <c r="F10" i="54"/>
  <c r="F11" i="54"/>
  <c r="F12" i="54"/>
  <c r="F13" i="54"/>
  <c r="F14" i="54"/>
  <c r="F15" i="54"/>
  <c r="F16" i="54"/>
  <c r="F17" i="54"/>
  <c r="F18" i="54"/>
  <c r="F19" i="54"/>
  <c r="F20" i="54"/>
  <c r="F21" i="54"/>
  <c r="F22" i="54"/>
  <c r="F23" i="54"/>
  <c r="F24" i="54"/>
  <c r="F25" i="54"/>
  <c r="G5" i="54"/>
  <c r="G6" i="54"/>
  <c r="G7" i="54"/>
  <c r="G8" i="54"/>
  <c r="G9" i="54"/>
  <c r="G10" i="54"/>
  <c r="G11" i="54"/>
  <c r="G12" i="54"/>
  <c r="G13" i="54"/>
  <c r="G14" i="54"/>
  <c r="G15" i="54"/>
  <c r="G16" i="54"/>
  <c r="G17" i="54"/>
  <c r="G18" i="54"/>
  <c r="G19" i="54"/>
  <c r="G20" i="54"/>
  <c r="G21" i="54"/>
  <c r="G22" i="54"/>
  <c r="G23" i="54"/>
  <c r="G24" i="54"/>
  <c r="G25" i="54"/>
  <c r="H5" i="54"/>
  <c r="H6" i="54"/>
  <c r="H7" i="54"/>
  <c r="H8" i="54"/>
  <c r="H9" i="54"/>
  <c r="H10" i="54"/>
  <c r="H11" i="54"/>
  <c r="H12" i="54"/>
  <c r="H13" i="54"/>
  <c r="H14" i="54"/>
  <c r="H15" i="54"/>
  <c r="H16" i="54"/>
  <c r="H17" i="54"/>
  <c r="H18" i="54"/>
  <c r="H19" i="54"/>
  <c r="H20" i="54"/>
  <c r="H21" i="54"/>
  <c r="H22" i="54"/>
  <c r="H23" i="54"/>
  <c r="H24" i="54"/>
  <c r="H25" i="54"/>
  <c r="I5" i="54"/>
  <c r="I6" i="54"/>
  <c r="I7" i="54"/>
  <c r="I8" i="54"/>
  <c r="I9" i="54"/>
  <c r="I10" i="54"/>
  <c r="I11" i="54"/>
  <c r="I12" i="54"/>
  <c r="I13" i="54"/>
  <c r="I14" i="54"/>
  <c r="I15" i="54"/>
  <c r="I16" i="54"/>
  <c r="I17" i="54"/>
  <c r="I18" i="54"/>
  <c r="I19" i="54"/>
  <c r="I20" i="54"/>
  <c r="I21" i="54"/>
  <c r="I22" i="54"/>
  <c r="I23" i="54"/>
  <c r="I24" i="54"/>
  <c r="I25" i="54"/>
  <c r="J5" i="54"/>
  <c r="J6" i="54"/>
  <c r="J7" i="54"/>
  <c r="J8" i="54"/>
  <c r="J9" i="54"/>
  <c r="J10" i="54"/>
  <c r="J11" i="54"/>
  <c r="J12" i="54"/>
  <c r="J13" i="54"/>
  <c r="J14" i="54"/>
  <c r="J15" i="54"/>
  <c r="J16" i="54"/>
  <c r="J17" i="54"/>
  <c r="J18" i="54"/>
  <c r="J19" i="54"/>
  <c r="J20" i="54"/>
  <c r="J21" i="54"/>
  <c r="J22" i="54"/>
  <c r="J24" i="54"/>
  <c r="J25" i="54"/>
  <c r="K5" i="54"/>
  <c r="K6" i="54"/>
  <c r="K7" i="54"/>
  <c r="K8" i="54"/>
  <c r="K9" i="54"/>
  <c r="K10" i="54"/>
  <c r="K11" i="54"/>
  <c r="K12" i="54"/>
  <c r="K13" i="54"/>
  <c r="K14" i="54"/>
  <c r="K15" i="54"/>
  <c r="K16" i="54"/>
  <c r="K17" i="54"/>
  <c r="K18" i="54"/>
  <c r="K19" i="54"/>
  <c r="K20" i="54"/>
  <c r="K21" i="54"/>
  <c r="K22" i="54"/>
  <c r="K23" i="54"/>
  <c r="K24" i="54"/>
  <c r="K25" i="54"/>
  <c r="L5" i="54"/>
  <c r="L6" i="54"/>
  <c r="L7" i="54"/>
  <c r="L8" i="54"/>
  <c r="L9" i="54"/>
  <c r="L10" i="54"/>
  <c r="L11" i="54"/>
  <c r="L12" i="54"/>
  <c r="L13" i="54"/>
  <c r="L14" i="54"/>
  <c r="L15" i="54"/>
  <c r="L16" i="54"/>
  <c r="L17" i="54"/>
  <c r="L18" i="54"/>
  <c r="L19" i="54"/>
  <c r="L20" i="54"/>
  <c r="L21" i="54"/>
  <c r="L22" i="54"/>
  <c r="L23" i="54"/>
  <c r="L25" i="54"/>
  <c r="M5" i="54"/>
  <c r="M6" i="54"/>
  <c r="M7" i="54"/>
  <c r="M8" i="54"/>
  <c r="M9" i="54"/>
  <c r="M10" i="54"/>
  <c r="M11" i="54"/>
  <c r="M12" i="54"/>
  <c r="M13" i="54"/>
  <c r="M14" i="54"/>
  <c r="M15" i="54"/>
  <c r="M16" i="54"/>
  <c r="M17" i="54"/>
  <c r="M18" i="54"/>
  <c r="M19" i="54"/>
  <c r="M20" i="54"/>
  <c r="M21" i="54"/>
  <c r="M22" i="54"/>
  <c r="M23" i="54"/>
  <c r="M24" i="54"/>
  <c r="M25" i="54"/>
  <c r="N23" i="54"/>
  <c r="N24" i="54"/>
  <c r="N25" i="54"/>
  <c r="D25" i="54"/>
  <c r="G675" i="30"/>
  <c r="F1416" i="51"/>
  <c r="G1416" i="51"/>
  <c r="H1416" i="51"/>
  <c r="I1416" i="51"/>
  <c r="J1416" i="51"/>
  <c r="K1416" i="51"/>
  <c r="L1416" i="51"/>
  <c r="H1222" i="30"/>
  <c r="H1219" i="30"/>
  <c r="H1218" i="30"/>
  <c r="H1217" i="30"/>
  <c r="H1216" i="30"/>
  <c r="N367" i="51"/>
  <c r="L367" i="51"/>
  <c r="K367" i="51"/>
  <c r="J367" i="51"/>
  <c r="E8" i="53"/>
  <c r="E9" i="53"/>
  <c r="E10" i="53"/>
  <c r="E11" i="53"/>
  <c r="E12" i="53"/>
  <c r="E7" i="53"/>
  <c r="E6" i="53"/>
  <c r="G1154" i="51"/>
  <c r="H1154" i="51"/>
  <c r="I1154" i="51"/>
  <c r="J1154" i="51"/>
  <c r="K1154" i="51"/>
  <c r="L1154" i="51"/>
  <c r="N1154" i="51"/>
  <c r="F1111" i="51"/>
  <c r="G1111" i="51"/>
  <c r="H1111" i="51"/>
  <c r="I1111" i="51"/>
  <c r="J1111" i="51"/>
  <c r="K1111" i="51"/>
  <c r="L1111" i="51"/>
  <c r="N1111" i="51"/>
  <c r="F658" i="51"/>
  <c r="G658" i="51"/>
  <c r="H658" i="51"/>
  <c r="I658" i="51"/>
  <c r="J658" i="51"/>
  <c r="K658" i="51"/>
  <c r="L658" i="51"/>
  <c r="N658" i="51"/>
  <c r="G1183" i="51"/>
  <c r="H1183" i="51"/>
  <c r="I1183" i="51"/>
  <c r="J1183" i="51"/>
  <c r="K1183" i="51"/>
  <c r="L1183" i="51"/>
  <c r="N1183" i="51"/>
  <c r="G1190" i="51"/>
  <c r="H1190" i="51"/>
  <c r="I1190" i="51"/>
  <c r="J1190" i="51"/>
  <c r="K1190" i="51"/>
  <c r="L1190" i="51"/>
  <c r="J324" i="51"/>
  <c r="K324" i="51"/>
  <c r="L324" i="51"/>
  <c r="N324" i="51"/>
  <c r="L259" i="51"/>
  <c r="N259" i="51"/>
  <c r="J236" i="51"/>
  <c r="K236" i="51"/>
  <c r="L236" i="51"/>
  <c r="N236" i="51"/>
  <c r="L1378" i="51"/>
  <c r="N1378" i="51"/>
  <c r="L1383" i="51"/>
  <c r="N1383" i="51"/>
  <c r="H1440" i="51"/>
  <c r="I1440" i="51"/>
  <c r="J1440" i="51"/>
  <c r="K1440" i="51"/>
  <c r="L1440" i="51"/>
  <c r="N1440" i="51"/>
  <c r="F1429" i="51"/>
  <c r="H1429" i="51"/>
  <c r="I1429" i="51"/>
  <c r="J1429" i="51"/>
  <c r="K1429" i="51"/>
  <c r="L1429" i="51"/>
  <c r="H1435" i="51"/>
  <c r="I1435" i="51"/>
  <c r="J1435" i="51"/>
  <c r="K1435" i="51"/>
  <c r="L1435" i="51"/>
  <c r="N1435" i="51"/>
  <c r="L1395" i="51"/>
  <c r="N1395" i="51"/>
  <c r="K1391" i="51"/>
  <c r="L1391" i="51"/>
  <c r="N1391" i="51"/>
  <c r="N1349" i="51"/>
  <c r="L1349" i="51"/>
  <c r="K1349" i="51"/>
  <c r="J1349" i="51"/>
  <c r="G1349" i="51"/>
  <c r="J1375" i="51"/>
  <c r="K1375" i="51"/>
  <c r="L1375" i="51"/>
  <c r="N1375" i="51"/>
  <c r="L1368" i="51"/>
  <c r="N1368" i="51"/>
  <c r="L1365" i="51"/>
  <c r="N1365" i="51"/>
  <c r="J1354" i="51"/>
  <c r="K1354" i="51"/>
  <c r="L1354" i="51"/>
  <c r="N1354" i="51"/>
  <c r="L1237" i="51"/>
  <c r="M1237" i="51"/>
  <c r="N1237" i="51"/>
  <c r="L1233" i="51"/>
  <c r="N1233" i="51"/>
  <c r="L1230" i="51"/>
  <c r="N1230" i="51"/>
  <c r="J1221" i="51"/>
  <c r="K1221" i="51"/>
  <c r="L1221" i="51"/>
  <c r="N1221" i="51"/>
  <c r="L1212" i="51"/>
  <c r="N1212" i="51"/>
  <c r="L1209" i="51"/>
  <c r="N1209" i="51"/>
  <c r="J1200" i="51"/>
  <c r="K1200" i="51"/>
  <c r="L1200" i="51"/>
  <c r="M1200" i="51"/>
  <c r="N1200" i="51"/>
  <c r="L1205" i="51"/>
  <c r="N1205" i="51"/>
  <c r="L1197" i="51"/>
  <c r="N1197" i="51"/>
  <c r="G1187" i="51"/>
  <c r="H1187" i="51"/>
  <c r="I1187" i="51"/>
  <c r="J1187" i="51"/>
  <c r="K1187" i="51"/>
  <c r="L1187" i="51"/>
  <c r="J1174" i="51"/>
  <c r="K1174" i="51"/>
  <c r="L1174" i="51"/>
  <c r="N1174" i="51"/>
  <c r="N1165" i="51"/>
  <c r="J1162" i="51"/>
  <c r="K1162" i="51"/>
  <c r="L1162" i="51"/>
  <c r="N1162" i="51"/>
  <c r="L1165" i="51"/>
  <c r="L1168" i="51"/>
  <c r="N1168" i="51"/>
  <c r="K334" i="51"/>
  <c r="L334" i="51"/>
  <c r="L331" i="51"/>
  <c r="J287" i="51"/>
  <c r="K287" i="51"/>
  <c r="L287" i="51"/>
  <c r="J276" i="51"/>
  <c r="K276" i="51"/>
  <c r="L276" i="51"/>
  <c r="I214" i="30"/>
  <c r="L36" i="51"/>
  <c r="J364" i="51"/>
  <c r="K364" i="51"/>
  <c r="L364" i="51"/>
  <c r="L360" i="51"/>
  <c r="J354" i="51"/>
  <c r="K354" i="51"/>
  <c r="L354" i="51"/>
  <c r="J351" i="51"/>
  <c r="K351" i="51"/>
  <c r="L351" i="51"/>
  <c r="M351" i="51"/>
  <c r="J309" i="51"/>
  <c r="K309" i="51"/>
  <c r="L309" i="51"/>
  <c r="J341" i="51"/>
  <c r="K341" i="51"/>
  <c r="L341" i="51"/>
  <c r="L298" i="51"/>
  <c r="J220" i="51"/>
  <c r="K220" i="51"/>
  <c r="L220" i="51"/>
  <c r="L211" i="51"/>
  <c r="J187" i="51"/>
  <c r="K187" i="51"/>
  <c r="L187" i="51"/>
  <c r="J141" i="51"/>
  <c r="K141" i="51"/>
  <c r="L141" i="51"/>
  <c r="N43" i="51"/>
  <c r="N42" i="51"/>
  <c r="N41" i="51"/>
  <c r="E1440" i="51"/>
  <c r="D1440" i="51"/>
  <c r="I2190" i="30"/>
  <c r="G1435" i="51"/>
  <c r="G1429" i="51"/>
  <c r="J1391" i="51"/>
  <c r="K1365" i="51"/>
  <c r="J1365" i="51"/>
  <c r="I1348" i="51"/>
  <c r="H1348" i="51"/>
  <c r="F1348" i="51"/>
  <c r="E1348" i="51"/>
  <c r="I1347" i="51"/>
  <c r="H1347" i="51"/>
  <c r="F1347" i="51"/>
  <c r="E1347" i="51"/>
  <c r="I1346" i="51"/>
  <c r="H1346" i="51"/>
  <c r="F1346" i="51"/>
  <c r="E1346" i="51"/>
  <c r="I1345" i="51"/>
  <c r="H1345" i="51"/>
  <c r="F1345" i="51"/>
  <c r="E1345" i="51"/>
  <c r="I1344" i="51"/>
  <c r="H1344" i="51"/>
  <c r="F1344" i="51"/>
  <c r="E1344" i="51"/>
  <c r="I1343" i="51"/>
  <c r="H1343" i="51"/>
  <c r="F1343" i="51"/>
  <c r="E1343" i="51"/>
  <c r="I1342" i="51"/>
  <c r="H1342" i="51"/>
  <c r="F1342" i="51"/>
  <c r="E1342" i="51"/>
  <c r="I1341" i="51"/>
  <c r="H1341" i="51"/>
  <c r="F1341" i="51"/>
  <c r="E1341" i="51"/>
  <c r="I1340" i="51"/>
  <c r="H1340" i="51"/>
  <c r="F1340" i="51"/>
  <c r="E1340" i="51"/>
  <c r="I1339" i="51"/>
  <c r="H1339" i="51"/>
  <c r="F1339" i="51"/>
  <c r="E1339" i="51"/>
  <c r="I1338" i="51"/>
  <c r="H1338" i="51"/>
  <c r="F1338" i="51"/>
  <c r="E1338" i="51"/>
  <c r="I1337" i="51"/>
  <c r="H1337" i="51"/>
  <c r="F1337" i="51"/>
  <c r="E1337" i="51"/>
  <c r="I1336" i="51"/>
  <c r="H1336" i="51"/>
  <c r="F1336" i="51"/>
  <c r="E1336" i="51"/>
  <c r="I1335" i="51"/>
  <c r="H1335" i="51"/>
  <c r="F1335" i="51"/>
  <c r="E1335" i="51"/>
  <c r="I1334" i="51"/>
  <c r="H1334" i="51"/>
  <c r="F1334" i="51"/>
  <c r="E1334" i="51"/>
  <c r="I1333" i="51"/>
  <c r="H1333" i="51"/>
  <c r="F1333" i="51"/>
  <c r="E1333" i="51"/>
  <c r="I1332" i="51"/>
  <c r="H1332" i="51"/>
  <c r="F1332" i="51"/>
  <c r="E1332" i="51"/>
  <c r="I1331" i="51"/>
  <c r="H1331" i="51"/>
  <c r="F1331" i="51"/>
  <c r="E1331" i="51"/>
  <c r="I1330" i="51"/>
  <c r="H1330" i="51"/>
  <c r="F1330" i="51"/>
  <c r="E1330" i="51"/>
  <c r="I1329" i="51"/>
  <c r="H1329" i="51"/>
  <c r="F1329" i="51"/>
  <c r="E1329" i="51"/>
  <c r="I1328" i="51"/>
  <c r="H1328" i="51"/>
  <c r="F1328" i="51"/>
  <c r="E1328" i="51"/>
  <c r="I1327" i="51"/>
  <c r="H1327" i="51"/>
  <c r="F1327" i="51"/>
  <c r="E1327" i="51"/>
  <c r="I1326" i="51"/>
  <c r="H1326" i="51"/>
  <c r="F1326" i="51"/>
  <c r="E1326" i="51"/>
  <c r="I1325" i="51"/>
  <c r="H1325" i="51"/>
  <c r="F1325" i="51"/>
  <c r="E1325" i="51"/>
  <c r="I1324" i="51"/>
  <c r="H1324" i="51"/>
  <c r="F1324" i="51"/>
  <c r="E1324" i="51"/>
  <c r="I1323" i="51"/>
  <c r="H1323" i="51"/>
  <c r="F1323" i="51"/>
  <c r="E1323" i="51"/>
  <c r="I1322" i="51"/>
  <c r="H1322" i="51"/>
  <c r="F1322" i="51"/>
  <c r="E1322" i="51"/>
  <c r="I1321" i="51"/>
  <c r="H1321" i="51"/>
  <c r="F1321" i="51"/>
  <c r="E1321" i="51"/>
  <c r="I1320" i="51"/>
  <c r="H1320" i="51"/>
  <c r="F1320" i="51"/>
  <c r="E1320" i="51"/>
  <c r="I1319" i="51"/>
  <c r="H1319" i="51"/>
  <c r="F1319" i="51"/>
  <c r="E1319" i="51"/>
  <c r="I1318" i="51"/>
  <c r="H1318" i="51"/>
  <c r="F1318" i="51"/>
  <c r="E1318" i="51"/>
  <c r="I1317" i="51"/>
  <c r="H1317" i="51"/>
  <c r="F1317" i="51"/>
  <c r="E1317" i="51"/>
  <c r="I1316" i="51"/>
  <c r="H1316" i="51"/>
  <c r="F1316" i="51"/>
  <c r="E1316" i="51"/>
  <c r="I1315" i="51"/>
  <c r="H1315" i="51"/>
  <c r="F1315" i="51"/>
  <c r="E1315" i="51"/>
  <c r="I1314" i="51"/>
  <c r="H1314" i="51"/>
  <c r="F1314" i="51"/>
  <c r="E1314" i="51"/>
  <c r="I1313" i="51"/>
  <c r="H1313" i="51"/>
  <c r="F1313" i="51"/>
  <c r="E1313" i="51"/>
  <c r="I1312" i="51"/>
  <c r="H1312" i="51"/>
  <c r="F1312" i="51"/>
  <c r="E1312" i="51"/>
  <c r="I1311" i="51"/>
  <c r="H1311" i="51"/>
  <c r="F1311" i="51"/>
  <c r="E1311" i="51"/>
  <c r="I1310" i="51"/>
  <c r="H1310" i="51"/>
  <c r="F1310" i="51"/>
  <c r="E1310" i="51"/>
  <c r="I1309" i="51"/>
  <c r="H1309" i="51"/>
  <c r="F1309" i="51"/>
  <c r="E1309" i="51"/>
  <c r="I1308" i="51"/>
  <c r="H1308" i="51"/>
  <c r="F1308" i="51"/>
  <c r="E1308" i="51"/>
  <c r="I1307" i="51"/>
  <c r="H1307" i="51"/>
  <c r="F1307" i="51"/>
  <c r="E1307" i="51"/>
  <c r="I1306" i="51"/>
  <c r="H1306" i="51"/>
  <c r="F1306" i="51"/>
  <c r="E1306" i="51"/>
  <c r="I1305" i="51"/>
  <c r="H1305" i="51"/>
  <c r="F1305" i="51"/>
  <c r="E1305" i="51"/>
  <c r="I1304" i="51"/>
  <c r="H1304" i="51"/>
  <c r="F1304" i="51"/>
  <c r="E1304" i="51"/>
  <c r="I1303" i="51"/>
  <c r="H1303" i="51"/>
  <c r="F1303" i="51"/>
  <c r="E1303" i="51"/>
  <c r="I1302" i="51"/>
  <c r="H1302" i="51"/>
  <c r="F1302" i="51"/>
  <c r="E1302" i="51"/>
  <c r="I1301" i="51"/>
  <c r="H1301" i="51"/>
  <c r="F1301" i="51"/>
  <c r="E1301" i="51"/>
  <c r="I1300" i="51"/>
  <c r="H1300" i="51"/>
  <c r="F1300" i="51"/>
  <c r="E1300" i="51"/>
  <c r="I1299" i="51"/>
  <c r="H1299" i="51"/>
  <c r="F1299" i="51"/>
  <c r="E1299" i="51"/>
  <c r="I1298" i="51"/>
  <c r="H1298" i="51"/>
  <c r="F1298" i="51"/>
  <c r="E1298" i="51"/>
  <c r="I1297" i="51"/>
  <c r="H1297" i="51"/>
  <c r="F1297" i="51"/>
  <c r="E1297" i="51"/>
  <c r="I1296" i="51"/>
  <c r="H1296" i="51"/>
  <c r="F1296" i="51"/>
  <c r="E1296" i="51"/>
  <c r="I1295" i="51"/>
  <c r="H1295" i="51"/>
  <c r="F1295" i="51"/>
  <c r="E1295" i="51"/>
  <c r="I1294" i="51"/>
  <c r="H1294" i="51"/>
  <c r="F1294" i="51"/>
  <c r="E1294" i="51"/>
  <c r="I1293" i="51"/>
  <c r="H1293" i="51"/>
  <c r="F1293" i="51"/>
  <c r="E1293" i="51"/>
  <c r="I1292" i="51"/>
  <c r="H1292" i="51"/>
  <c r="F1292" i="51"/>
  <c r="E1292" i="51"/>
  <c r="I1291" i="51"/>
  <c r="H1291" i="51"/>
  <c r="F1291" i="51"/>
  <c r="E1291" i="51"/>
  <c r="I1290" i="51"/>
  <c r="H1290" i="51"/>
  <c r="F1290" i="51"/>
  <c r="E1290" i="51"/>
  <c r="I1289" i="51"/>
  <c r="H1289" i="51"/>
  <c r="F1289" i="51"/>
  <c r="E1289" i="51"/>
  <c r="I1288" i="51"/>
  <c r="H1288" i="51"/>
  <c r="F1288" i="51"/>
  <c r="E1288" i="51"/>
  <c r="I1287" i="51"/>
  <c r="H1287" i="51"/>
  <c r="F1287" i="51"/>
  <c r="E1287" i="51"/>
  <c r="I1286" i="51"/>
  <c r="H1286" i="51"/>
  <c r="F1286" i="51"/>
  <c r="E1286" i="51"/>
  <c r="I1285" i="51"/>
  <c r="H1285" i="51"/>
  <c r="F1285" i="51"/>
  <c r="E1285" i="51"/>
  <c r="I1284" i="51"/>
  <c r="H1284" i="51"/>
  <c r="F1284" i="51"/>
  <c r="E1284" i="51"/>
  <c r="I1283" i="51"/>
  <c r="H1283" i="51"/>
  <c r="F1283" i="51"/>
  <c r="E1283" i="51"/>
  <c r="I1282" i="51"/>
  <c r="H1282" i="51"/>
  <c r="F1282" i="51"/>
  <c r="E1282" i="51"/>
  <c r="I1281" i="51"/>
  <c r="H1281" i="51"/>
  <c r="F1281" i="51"/>
  <c r="E1281" i="51"/>
  <c r="I1280" i="51"/>
  <c r="H1280" i="51"/>
  <c r="F1280" i="51"/>
  <c r="E1280" i="51"/>
  <c r="I1279" i="51"/>
  <c r="H1279" i="51"/>
  <c r="F1279" i="51"/>
  <c r="E1279" i="51"/>
  <c r="I1278" i="51"/>
  <c r="H1278" i="51"/>
  <c r="F1278" i="51"/>
  <c r="E1278" i="51"/>
  <c r="I1277" i="51"/>
  <c r="H1277" i="51"/>
  <c r="F1277" i="51"/>
  <c r="E1277" i="51"/>
  <c r="I1276" i="51"/>
  <c r="H1276" i="51"/>
  <c r="F1276" i="51"/>
  <c r="E1276" i="51"/>
  <c r="I1275" i="51"/>
  <c r="H1275" i="51"/>
  <c r="F1275" i="51"/>
  <c r="E1275" i="51"/>
  <c r="I1274" i="51"/>
  <c r="H1274" i="51"/>
  <c r="F1274" i="51"/>
  <c r="E1274" i="51"/>
  <c r="I1273" i="51"/>
  <c r="H1273" i="51"/>
  <c r="F1273" i="51"/>
  <c r="E1273" i="51"/>
  <c r="I1272" i="51"/>
  <c r="H1272" i="51"/>
  <c r="F1272" i="51"/>
  <c r="E1272" i="51"/>
  <c r="I1271" i="51"/>
  <c r="H1271" i="51"/>
  <c r="F1271" i="51"/>
  <c r="E1271" i="51"/>
  <c r="I1260" i="51"/>
  <c r="H1260" i="51"/>
  <c r="F1260" i="51"/>
  <c r="E1260" i="51"/>
  <c r="I1259" i="51"/>
  <c r="H1259" i="51"/>
  <c r="F1259" i="51"/>
  <c r="E1259" i="51"/>
  <c r="I1258" i="51"/>
  <c r="H1258" i="51"/>
  <c r="F1258" i="51"/>
  <c r="E1258" i="51"/>
  <c r="I1257" i="51"/>
  <c r="H1257" i="51"/>
  <c r="F1257" i="51"/>
  <c r="E1257" i="51"/>
  <c r="I1256" i="51"/>
  <c r="H1256" i="51"/>
  <c r="F1256" i="51"/>
  <c r="E1256" i="51"/>
  <c r="I1255" i="51"/>
  <c r="H1255" i="51"/>
  <c r="F1255" i="51"/>
  <c r="E1255" i="51"/>
  <c r="I1254" i="51"/>
  <c r="H1254" i="51"/>
  <c r="F1254" i="51"/>
  <c r="E1254" i="51"/>
  <c r="I1253" i="51"/>
  <c r="H1253" i="51"/>
  <c r="F1253" i="51"/>
  <c r="E1253" i="51"/>
  <c r="I1252" i="51"/>
  <c r="H1252" i="51"/>
  <c r="F1252" i="51"/>
  <c r="E1252" i="51"/>
  <c r="I1251" i="51"/>
  <c r="H1251" i="51"/>
  <c r="F1251" i="51"/>
  <c r="E1251" i="51"/>
  <c r="I1250" i="51"/>
  <c r="H1250" i="51"/>
  <c r="F1250" i="51"/>
  <c r="E1250" i="51"/>
  <c r="I1249" i="51"/>
  <c r="H1249" i="51"/>
  <c r="F1249" i="51"/>
  <c r="E1249" i="51"/>
  <c r="I1248" i="51"/>
  <c r="H1248" i="51"/>
  <c r="F1248" i="51"/>
  <c r="E1248" i="51"/>
  <c r="I1247" i="51"/>
  <c r="H1247" i="51"/>
  <c r="F1247" i="51"/>
  <c r="E1247" i="51"/>
  <c r="I1246" i="51"/>
  <c r="H1246" i="51"/>
  <c r="F1246" i="51"/>
  <c r="E1246" i="51"/>
  <c r="I1245" i="51"/>
  <c r="H1245" i="51"/>
  <c r="F1245" i="51"/>
  <c r="E1245" i="51"/>
  <c r="I1244" i="51"/>
  <c r="H1244" i="51"/>
  <c r="F1244" i="51"/>
  <c r="E1244" i="51"/>
  <c r="I1243" i="51"/>
  <c r="H1243" i="51"/>
  <c r="F1243" i="51"/>
  <c r="E1243" i="51"/>
  <c r="I1242" i="51"/>
  <c r="H1242" i="51"/>
  <c r="F1242" i="51"/>
  <c r="F1349" i="51"/>
  <c r="E1242" i="51"/>
  <c r="I1595" i="30"/>
  <c r="I1407" i="30"/>
  <c r="K1209" i="51"/>
  <c r="J1209" i="51"/>
  <c r="G1200" i="51"/>
  <c r="I1200" i="51"/>
  <c r="H1200" i="51"/>
  <c r="F1200" i="51"/>
  <c r="E1200" i="51"/>
  <c r="K1237" i="51"/>
  <c r="J1237" i="51"/>
  <c r="I1778" i="30"/>
  <c r="I1410" i="30"/>
  <c r="H1232" i="51"/>
  <c r="H1233" i="51"/>
  <c r="F1232" i="51"/>
  <c r="F1233" i="51"/>
  <c r="K1165" i="51"/>
  <c r="J1165" i="51"/>
  <c r="N343" i="51"/>
  <c r="N342" i="51"/>
  <c r="N333" i="51"/>
  <c r="N334" i="51"/>
  <c r="K360" i="51"/>
  <c r="I359" i="51"/>
  <c r="I358" i="51"/>
  <c r="I357" i="51"/>
  <c r="I356" i="51"/>
  <c r="I360" i="51"/>
  <c r="I983" i="30"/>
  <c r="I607" i="30"/>
  <c r="G351" i="51"/>
  <c r="I929" i="30"/>
  <c r="I606" i="30"/>
  <c r="I350" i="51"/>
  <c r="H350" i="51"/>
  <c r="F350" i="51"/>
  <c r="E350" i="51"/>
  <c r="I349" i="51"/>
  <c r="H349" i="51"/>
  <c r="F349" i="51"/>
  <c r="E349" i="51"/>
  <c r="I348" i="51"/>
  <c r="I351" i="51"/>
  <c r="H348" i="51"/>
  <c r="F348" i="51"/>
  <c r="F351" i="51"/>
  <c r="E348" i="51"/>
  <c r="L346" i="51"/>
  <c r="I345" i="51"/>
  <c r="I344" i="51"/>
  <c r="I346" i="51"/>
  <c r="J265" i="51"/>
  <c r="K265" i="51"/>
  <c r="L265" i="51"/>
  <c r="J211" i="51"/>
  <c r="H143" i="51"/>
  <c r="I143" i="51"/>
  <c r="H144" i="51"/>
  <c r="I144" i="51"/>
  <c r="H145" i="51"/>
  <c r="I145" i="51"/>
  <c r="I142" i="51"/>
  <c r="H142" i="51"/>
  <c r="E143" i="51"/>
  <c r="F143" i="51"/>
  <c r="E144" i="51"/>
  <c r="F144" i="51"/>
  <c r="E145" i="51"/>
  <c r="F145" i="51"/>
  <c r="F142" i="51"/>
  <c r="E142" i="51"/>
  <c r="E76" i="51"/>
  <c r="E77" i="51"/>
  <c r="E78" i="51"/>
  <c r="E79" i="51"/>
  <c r="E80" i="51"/>
  <c r="E81" i="51"/>
  <c r="E82" i="51"/>
  <c r="E83" i="51"/>
  <c r="E75" i="51"/>
  <c r="K108" i="51"/>
  <c r="L108" i="51"/>
  <c r="M25" i="51"/>
  <c r="M69" i="51"/>
  <c r="H68" i="51"/>
  <c r="K68" i="51"/>
  <c r="H67" i="51"/>
  <c r="K67" i="51"/>
  <c r="H56" i="51"/>
  <c r="K56" i="51"/>
  <c r="H57" i="51"/>
  <c r="K57" i="51"/>
  <c r="H58" i="51"/>
  <c r="K58" i="51"/>
  <c r="H59" i="51"/>
  <c r="K59" i="51"/>
  <c r="H60" i="51"/>
  <c r="K60" i="51"/>
  <c r="H61" i="51"/>
  <c r="K61" i="51"/>
  <c r="H62" i="51"/>
  <c r="K62" i="51"/>
  <c r="H63" i="51"/>
  <c r="K63" i="51"/>
  <c r="H64" i="51"/>
  <c r="K64" i="51"/>
  <c r="H65" i="51"/>
  <c r="K65" i="51"/>
  <c r="H66" i="51"/>
  <c r="K66" i="51"/>
  <c r="L45" i="51"/>
  <c r="N35" i="51"/>
  <c r="N34" i="51"/>
  <c r="N31" i="51"/>
  <c r="L5" i="51"/>
  <c r="L25" i="51"/>
  <c r="J50" i="51"/>
  <c r="I50" i="51"/>
  <c r="H50" i="51"/>
  <c r="G50" i="51"/>
  <c r="F50" i="51"/>
  <c r="E50" i="51"/>
  <c r="I180" i="30"/>
  <c r="I32" i="30"/>
  <c r="I283" i="50"/>
  <c r="I12" i="50"/>
  <c r="G211" i="50"/>
  <c r="G9" i="50"/>
  <c r="F2200" i="30"/>
  <c r="F2191" i="30"/>
  <c r="F2235" i="30"/>
  <c r="F2236" i="30"/>
  <c r="F2237" i="30"/>
  <c r="F2045" i="30"/>
  <c r="F2149" i="30"/>
  <c r="F2143" i="30"/>
  <c r="F2139" i="30"/>
  <c r="F2137" i="30"/>
  <c r="F2131" i="30"/>
  <c r="F2130" i="30"/>
  <c r="F2129" i="30"/>
  <c r="F2090" i="30"/>
  <c r="F2088" i="30"/>
  <c r="F2087" i="30"/>
  <c r="F2086" i="30"/>
  <c r="F2085" i="30"/>
  <c r="F2072" i="30"/>
  <c r="F2069" i="30"/>
  <c r="F2068" i="30"/>
  <c r="F2067" i="30"/>
  <c r="F2066" i="30"/>
  <c r="F2062" i="30"/>
  <c r="F2060" i="30"/>
  <c r="F1949" i="30"/>
  <c r="F1946" i="30"/>
  <c r="F1945" i="30"/>
  <c r="F1944" i="30"/>
  <c r="F1943" i="30"/>
  <c r="F1937" i="30"/>
  <c r="F1978" i="30"/>
  <c r="F1979" i="30"/>
  <c r="F1980" i="30"/>
  <c r="F1857" i="30"/>
  <c r="F1890" i="30"/>
  <c r="F1884" i="30"/>
  <c r="F1883" i="30"/>
  <c r="F1874" i="30"/>
  <c r="F1881" i="30"/>
  <c r="F1882" i="30"/>
  <c r="F1925" i="30"/>
  <c r="F1831" i="30"/>
  <c r="F1828" i="30"/>
  <c r="F1827" i="30"/>
  <c r="F1826" i="30"/>
  <c r="F1825" i="30"/>
  <c r="F1823" i="30"/>
  <c r="F1820" i="30"/>
  <c r="F1819" i="30"/>
  <c r="F1818" i="30"/>
  <c r="F1817" i="30"/>
  <c r="F1803" i="30"/>
  <c r="F1802" i="30"/>
  <c r="F1739" i="30"/>
  <c r="F1736" i="30"/>
  <c r="F1735" i="30"/>
  <c r="F1734" i="30"/>
  <c r="F1733" i="30"/>
  <c r="F1727" i="30"/>
  <c r="F1776" i="30"/>
  <c r="F1683" i="30"/>
  <c r="F1680" i="30"/>
  <c r="F1679" i="30"/>
  <c r="F1678" i="30"/>
  <c r="F1677" i="30"/>
  <c r="F1671" i="30"/>
  <c r="F1628" i="30"/>
  <c r="F1625" i="30"/>
  <c r="F1624" i="30"/>
  <c r="F1623" i="30"/>
  <c r="F1622" i="30"/>
  <c r="F1617" i="30"/>
  <c r="F1614" i="30"/>
  <c r="F1613" i="30"/>
  <c r="F1612" i="30"/>
  <c r="F1611" i="30"/>
  <c r="F1606" i="30"/>
  <c r="F1605" i="30"/>
  <c r="F1659" i="30"/>
  <c r="F1660" i="30"/>
  <c r="F1661" i="30"/>
  <c r="F1408" i="30"/>
  <c r="F1568" i="30"/>
  <c r="F1565" i="30"/>
  <c r="F1564" i="30"/>
  <c r="F1563" i="30"/>
  <c r="F1562" i="30"/>
  <c r="F1557" i="30"/>
  <c r="F1554" i="30"/>
  <c r="F1553" i="30"/>
  <c r="F1552" i="30"/>
  <c r="F1551" i="30"/>
  <c r="F1546" i="30"/>
  <c r="F1545" i="30"/>
  <c r="F1505" i="30"/>
  <c r="F1502" i="30"/>
  <c r="F1501" i="30"/>
  <c r="F1500" i="30"/>
  <c r="F1499" i="30"/>
  <c r="F1494" i="30"/>
  <c r="F1491" i="30"/>
  <c r="F1490" i="30"/>
  <c r="F1489" i="30"/>
  <c r="F1488" i="30"/>
  <c r="F1483" i="30"/>
  <c r="F1482" i="30"/>
  <c r="F1437" i="30"/>
  <c r="F1434" i="30"/>
  <c r="F1433" i="30"/>
  <c r="F1432" i="30"/>
  <c r="F1431" i="30"/>
  <c r="F1425" i="30"/>
  <c r="F1470" i="30"/>
  <c r="F1142" i="30"/>
  <c r="F1137" i="30"/>
  <c r="F1132" i="30"/>
  <c r="F1129" i="30"/>
  <c r="F1123" i="30"/>
  <c r="F1122" i="30"/>
  <c r="F1121" i="30"/>
  <c r="F1171" i="30"/>
  <c r="F1109" i="30"/>
  <c r="F1060" i="30"/>
  <c r="F1057" i="30"/>
  <c r="F1056" i="30"/>
  <c r="F1055" i="30"/>
  <c r="F1054" i="30"/>
  <c r="F1048" i="30"/>
  <c r="F951" i="30"/>
  <c r="F948" i="30"/>
  <c r="F947" i="30"/>
  <c r="F946" i="30"/>
  <c r="F945" i="30"/>
  <c r="F940" i="30"/>
  <c r="F981" i="30"/>
  <c r="F982" i="30"/>
  <c r="F983" i="30"/>
  <c r="F607" i="30"/>
  <c r="F909" i="30"/>
  <c r="F906" i="30"/>
  <c r="F905" i="30"/>
  <c r="F904" i="30"/>
  <c r="F903" i="30"/>
  <c r="F887" i="30"/>
  <c r="F822" i="30"/>
  <c r="F823" i="30"/>
  <c r="F828" i="30"/>
  <c r="F829" i="30"/>
  <c r="F830" i="30"/>
  <c r="F831" i="30"/>
  <c r="F834" i="30"/>
  <c r="F839" i="30"/>
  <c r="F840" i="30"/>
  <c r="F841" i="30"/>
  <c r="F842" i="30"/>
  <c r="F845" i="30"/>
  <c r="F847" i="30"/>
  <c r="F848" i="30"/>
  <c r="F849" i="30"/>
  <c r="F850" i="30"/>
  <c r="F853" i="30"/>
  <c r="F821" i="30"/>
  <c r="F874" i="30"/>
  <c r="F875" i="30"/>
  <c r="F876" i="30"/>
  <c r="F605" i="30"/>
  <c r="F718" i="30"/>
  <c r="F715" i="30"/>
  <c r="F714" i="30"/>
  <c r="F713" i="30"/>
  <c r="F712" i="30"/>
  <c r="F710" i="30"/>
  <c r="F707" i="30"/>
  <c r="F706" i="30"/>
  <c r="F705" i="30"/>
  <c r="F704" i="30"/>
  <c r="F699" i="30"/>
  <c r="F696" i="30"/>
  <c r="F695" i="30"/>
  <c r="F694" i="30"/>
  <c r="F693" i="30"/>
  <c r="F689" i="30"/>
  <c r="F687" i="30"/>
  <c r="F688" i="30"/>
  <c r="F739" i="30"/>
  <c r="F1334" i="30"/>
  <c r="F1333" i="30"/>
  <c r="F1330" i="30"/>
  <c r="F1329" i="30"/>
  <c r="F1326" i="30"/>
  <c r="F1325" i="30"/>
  <c r="F1322" i="30"/>
  <c r="F1321" i="30"/>
  <c r="F1320" i="30"/>
  <c r="F1287" i="30"/>
  <c r="F1284" i="30"/>
  <c r="F1283" i="30"/>
  <c r="F1282" i="30"/>
  <c r="F1281" i="30"/>
  <c r="F1266" i="30"/>
  <c r="F1307" i="30"/>
  <c r="F1308" i="30"/>
  <c r="F1309" i="30"/>
  <c r="F1181" i="30"/>
  <c r="F1230" i="30"/>
  <c r="F1227" i="30"/>
  <c r="F1226" i="30"/>
  <c r="F1225" i="30"/>
  <c r="F1224" i="30"/>
  <c r="F1222" i="30"/>
  <c r="F1219" i="30"/>
  <c r="F1218" i="30"/>
  <c r="F1217" i="30"/>
  <c r="F1216" i="30"/>
  <c r="F1211" i="30"/>
  <c r="F1208" i="30"/>
  <c r="F1207" i="30"/>
  <c r="F1206" i="30"/>
  <c r="F1205" i="30"/>
  <c r="F1201" i="30"/>
  <c r="F1200" i="30"/>
  <c r="F1199" i="30"/>
  <c r="F1253" i="30"/>
  <c r="F563" i="30"/>
  <c r="F560" i="30"/>
  <c r="F559" i="30"/>
  <c r="F558" i="30"/>
  <c r="F551" i="30"/>
  <c r="F557" i="30"/>
  <c r="F593" i="30"/>
  <c r="F594" i="30"/>
  <c r="F595" i="30"/>
  <c r="F415" i="30"/>
  <c r="F510" i="30"/>
  <c r="F507" i="30"/>
  <c r="F506" i="30"/>
  <c r="F505" i="30"/>
  <c r="F504" i="30"/>
  <c r="F499" i="30"/>
  <c r="F496" i="30"/>
  <c r="F495" i="30"/>
  <c r="F494" i="30"/>
  <c r="F493" i="30"/>
  <c r="F487" i="30"/>
  <c r="F486" i="30"/>
  <c r="F458" i="30"/>
  <c r="F455" i="30"/>
  <c r="F454" i="30"/>
  <c r="F453" i="30"/>
  <c r="F452" i="30"/>
  <c r="F450" i="30"/>
  <c r="F447" i="30"/>
  <c r="F446" i="30"/>
  <c r="F445" i="30"/>
  <c r="F444" i="30"/>
  <c r="F442" i="30"/>
  <c r="F439" i="30"/>
  <c r="F438" i="30"/>
  <c r="F437" i="30"/>
  <c r="F436" i="30"/>
  <c r="F432" i="30"/>
  <c r="F431" i="30"/>
  <c r="F430" i="30"/>
  <c r="F474" i="30"/>
  <c r="F370" i="30"/>
  <c r="F367" i="30"/>
  <c r="F366" i="30"/>
  <c r="F365" i="30"/>
  <c r="F364" i="30"/>
  <c r="F362" i="30"/>
  <c r="F359" i="30"/>
  <c r="F358" i="30"/>
  <c r="F357" i="30"/>
  <c r="F356" i="30"/>
  <c r="F354" i="30"/>
  <c r="F349" i="30"/>
  <c r="F348" i="30"/>
  <c r="F347" i="30"/>
  <c r="F346" i="30"/>
  <c r="F345" i="30"/>
  <c r="F339" i="30"/>
  <c r="F340" i="30"/>
  <c r="F341" i="30"/>
  <c r="F404" i="30"/>
  <c r="F299" i="30"/>
  <c r="F298" i="30"/>
  <c r="F297" i="30"/>
  <c r="F296" i="30"/>
  <c r="F295" i="30"/>
  <c r="F294" i="30"/>
  <c r="F293" i="30"/>
  <c r="F292" i="30"/>
  <c r="F291" i="30"/>
  <c r="F288" i="30"/>
  <c r="F290" i="30"/>
  <c r="F315" i="30"/>
  <c r="F212" i="30"/>
  <c r="F211" i="30"/>
  <c r="F209" i="30"/>
  <c r="F207" i="30"/>
  <c r="F206" i="30"/>
  <c r="F203" i="30"/>
  <c r="F229" i="30"/>
  <c r="F230" i="30"/>
  <c r="F231" i="30"/>
  <c r="F187" i="30"/>
  <c r="F264" i="30"/>
  <c r="F265" i="30"/>
  <c r="F266" i="30"/>
  <c r="F188" i="30"/>
  <c r="F189" i="30"/>
  <c r="F8" i="30"/>
  <c r="F178" i="30"/>
  <c r="F108" i="30"/>
  <c r="F106" i="30"/>
  <c r="F105" i="30"/>
  <c r="F104" i="30"/>
  <c r="F103" i="30"/>
  <c r="F97" i="30"/>
  <c r="F61" i="30"/>
  <c r="F60" i="30"/>
  <c r="F59" i="30"/>
  <c r="F58" i="30"/>
  <c r="F55" i="30"/>
  <c r="F54" i="30"/>
  <c r="F53" i="30"/>
  <c r="F52" i="30"/>
  <c r="F48" i="30"/>
  <c r="H1846" i="30"/>
  <c r="H1848" i="30"/>
  <c r="H1790" i="30"/>
  <c r="G2116" i="30"/>
  <c r="G1593" i="30"/>
  <c r="G122" i="30"/>
  <c r="G1456" i="30"/>
  <c r="G1470" i="30"/>
  <c r="G1232" i="30"/>
  <c r="G1253" i="30"/>
  <c r="G1051" i="30"/>
  <c r="G1096" i="30"/>
  <c r="G1097" i="30"/>
  <c r="G1098" i="30"/>
  <c r="G609" i="30"/>
  <c r="H357" i="30"/>
  <c r="H358" i="30"/>
  <c r="H359" i="30"/>
  <c r="H361" i="30"/>
  <c r="H362" i="30"/>
  <c r="G160" i="50"/>
  <c r="G8" i="50"/>
  <c r="H160" i="50"/>
  <c r="H8" i="50"/>
  <c r="I160" i="50"/>
  <c r="I8" i="50"/>
  <c r="F160" i="50"/>
  <c r="F8" i="50"/>
  <c r="G283" i="50"/>
  <c r="G12" i="50"/>
  <c r="H283" i="50"/>
  <c r="H12" i="50"/>
  <c r="F283" i="50"/>
  <c r="F258" i="50"/>
  <c r="F250" i="50"/>
  <c r="F211" i="50"/>
  <c r="F64" i="50"/>
  <c r="F284" i="50"/>
  <c r="G258" i="50"/>
  <c r="G250" i="50"/>
  <c r="G64" i="50"/>
  <c r="G284" i="50"/>
  <c r="G11" i="50"/>
  <c r="H258" i="50"/>
  <c r="H11" i="50"/>
  <c r="I258" i="50"/>
  <c r="I11" i="50"/>
  <c r="F11" i="50"/>
  <c r="G10" i="50"/>
  <c r="H250" i="50"/>
  <c r="H10" i="50"/>
  <c r="I250" i="50"/>
  <c r="I10" i="50"/>
  <c r="F10" i="50"/>
  <c r="H211" i="50"/>
  <c r="H9" i="50"/>
  <c r="H64" i="50"/>
  <c r="H7" i="50"/>
  <c r="H13" i="50"/>
  <c r="G19" i="27"/>
  <c r="H48" i="30"/>
  <c r="H52" i="30"/>
  <c r="H53" i="30"/>
  <c r="H54" i="30"/>
  <c r="H55" i="30"/>
  <c r="H58" i="30"/>
  <c r="H59" i="30"/>
  <c r="H60" i="30"/>
  <c r="H61" i="30"/>
  <c r="H85" i="30"/>
  <c r="H97" i="30"/>
  <c r="H103" i="30"/>
  <c r="H104" i="30"/>
  <c r="H105" i="30"/>
  <c r="H106" i="30"/>
  <c r="H108" i="30"/>
  <c r="H122" i="30"/>
  <c r="H178" i="30"/>
  <c r="H35" i="30"/>
  <c r="H203" i="30"/>
  <c r="H206" i="30"/>
  <c r="H207" i="30"/>
  <c r="H209" i="30"/>
  <c r="H210" i="30"/>
  <c r="H211" i="30"/>
  <c r="H212" i="30"/>
  <c r="H213" i="30"/>
  <c r="H229" i="30"/>
  <c r="H264" i="30"/>
  <c r="H191" i="30"/>
  <c r="H288" i="30"/>
  <c r="H290" i="30"/>
  <c r="H291" i="30"/>
  <c r="H292" i="30"/>
  <c r="H293" i="30"/>
  <c r="H294" i="30"/>
  <c r="H295" i="30"/>
  <c r="H296" i="30"/>
  <c r="H297" i="30"/>
  <c r="H298" i="30"/>
  <c r="H299" i="30"/>
  <c r="H315" i="30"/>
  <c r="H276" i="30"/>
  <c r="H339" i="30"/>
  <c r="H340" i="30"/>
  <c r="H341" i="30"/>
  <c r="H345" i="30"/>
  <c r="H346" i="30"/>
  <c r="H347" i="30"/>
  <c r="H348" i="30"/>
  <c r="H349" i="30"/>
  <c r="H354" i="30"/>
  <c r="H356" i="30"/>
  <c r="H364" i="30"/>
  <c r="H365" i="30"/>
  <c r="H366" i="30"/>
  <c r="H367" i="30"/>
  <c r="H369" i="30"/>
  <c r="H370" i="30"/>
  <c r="H404" i="30"/>
  <c r="H327" i="30"/>
  <c r="H430" i="30"/>
  <c r="H431" i="30"/>
  <c r="H432" i="30"/>
  <c r="H436" i="30"/>
  <c r="H437" i="30"/>
  <c r="H438" i="30"/>
  <c r="H439" i="30"/>
  <c r="H442" i="30"/>
  <c r="H444" i="30"/>
  <c r="H445" i="30"/>
  <c r="H446" i="30"/>
  <c r="H447" i="30"/>
  <c r="H450" i="30"/>
  <c r="H452" i="30"/>
  <c r="H453" i="30"/>
  <c r="H454" i="30"/>
  <c r="H455" i="30"/>
  <c r="H458" i="30"/>
  <c r="H474" i="30"/>
  <c r="H486" i="30"/>
  <c r="H487" i="30"/>
  <c r="H493" i="30"/>
  <c r="H494" i="30"/>
  <c r="H495" i="30"/>
  <c r="H496" i="30"/>
  <c r="H499" i="30"/>
  <c r="H504" i="30"/>
  <c r="H505" i="30"/>
  <c r="H506" i="30"/>
  <c r="H507" i="30"/>
  <c r="H510" i="30"/>
  <c r="H539" i="30"/>
  <c r="H551" i="30"/>
  <c r="H557" i="30"/>
  <c r="H558" i="30"/>
  <c r="H559" i="30"/>
  <c r="H560" i="30"/>
  <c r="H563" i="30"/>
  <c r="H593" i="30"/>
  <c r="H418" i="30"/>
  <c r="H675" i="30"/>
  <c r="H687" i="30"/>
  <c r="H688" i="30"/>
  <c r="H689" i="30"/>
  <c r="H693" i="30"/>
  <c r="H694" i="30"/>
  <c r="H695" i="30"/>
  <c r="H696" i="30"/>
  <c r="H699" i="30"/>
  <c r="H704" i="30"/>
  <c r="H705" i="30"/>
  <c r="H706" i="30"/>
  <c r="H707" i="30"/>
  <c r="H710" i="30"/>
  <c r="H712" i="30"/>
  <c r="H713" i="30"/>
  <c r="H714" i="30"/>
  <c r="H715" i="30"/>
  <c r="H718" i="30"/>
  <c r="H739" i="30"/>
  <c r="H809" i="30"/>
  <c r="H821" i="30"/>
  <c r="H822" i="30"/>
  <c r="H823" i="30"/>
  <c r="H828" i="30"/>
  <c r="H829" i="30"/>
  <c r="H830" i="30"/>
  <c r="H831" i="30"/>
  <c r="H834" i="30"/>
  <c r="H839" i="30"/>
  <c r="H840" i="30"/>
  <c r="H841" i="30"/>
  <c r="H842" i="30"/>
  <c r="H845" i="30"/>
  <c r="H847" i="30"/>
  <c r="H848" i="30"/>
  <c r="H849" i="30"/>
  <c r="H850" i="30"/>
  <c r="H852" i="30"/>
  <c r="H853" i="30"/>
  <c r="H874" i="30"/>
  <c r="H887" i="30"/>
  <c r="H903" i="30"/>
  <c r="H904" i="30"/>
  <c r="H905" i="30"/>
  <c r="H906" i="30"/>
  <c r="H909" i="30"/>
  <c r="H927" i="30"/>
  <c r="H940" i="30"/>
  <c r="H945" i="30"/>
  <c r="H946" i="30"/>
  <c r="H947" i="30"/>
  <c r="H948" i="30"/>
  <c r="H951" i="30"/>
  <c r="H981" i="30"/>
  <c r="H1035" i="30"/>
  <c r="H1048" i="30"/>
  <c r="H1054" i="30"/>
  <c r="H1055" i="30"/>
  <c r="H1056" i="30"/>
  <c r="H1057" i="30"/>
  <c r="H1060" i="30"/>
  <c r="H1096" i="30"/>
  <c r="H612" i="30"/>
  <c r="H1121" i="30"/>
  <c r="H1122" i="30"/>
  <c r="H1123" i="30"/>
  <c r="H1129" i="30"/>
  <c r="H1132" i="30"/>
  <c r="H1137" i="30"/>
  <c r="H1142" i="30"/>
  <c r="H1171" i="30"/>
  <c r="H1109" i="30"/>
  <c r="H1199" i="30"/>
  <c r="H1201" i="30"/>
  <c r="H1205" i="30"/>
  <c r="H1206" i="30"/>
  <c r="H1207" i="30"/>
  <c r="H1208" i="30"/>
  <c r="H1211" i="30"/>
  <c r="H1224" i="30"/>
  <c r="H1225" i="30"/>
  <c r="H1226" i="30"/>
  <c r="H1227" i="30"/>
  <c r="H1230" i="30"/>
  <c r="H1253" i="30"/>
  <c r="H1266" i="30"/>
  <c r="H1281" i="30"/>
  <c r="H1282" i="30"/>
  <c r="H1283" i="30"/>
  <c r="H1284" i="30"/>
  <c r="H1287" i="30"/>
  <c r="H1307" i="30"/>
  <c r="H1320" i="30"/>
  <c r="H1321" i="30"/>
  <c r="H1322" i="30"/>
  <c r="H1325" i="30"/>
  <c r="H1326" i="30"/>
  <c r="H1329" i="30"/>
  <c r="H1330" i="30"/>
  <c r="H1333" i="30"/>
  <c r="H1334" i="30"/>
  <c r="H1347" i="30"/>
  <c r="H1375" i="30"/>
  <c r="H1396" i="30"/>
  <c r="H1187" i="30"/>
  <c r="H1425" i="30"/>
  <c r="H1431" i="30"/>
  <c r="H1432" i="30"/>
  <c r="H1433" i="30"/>
  <c r="H1434" i="30"/>
  <c r="H1437" i="30"/>
  <c r="H1470" i="30"/>
  <c r="H1482" i="30"/>
  <c r="H1483" i="30"/>
  <c r="H1488" i="30"/>
  <c r="H1489" i="30"/>
  <c r="H1490" i="30"/>
  <c r="H1491" i="30"/>
  <c r="H1494" i="30"/>
  <c r="H1499" i="30"/>
  <c r="H1500" i="30"/>
  <c r="H1501" i="30"/>
  <c r="H1502" i="30"/>
  <c r="H1505" i="30"/>
  <c r="H1533" i="30"/>
  <c r="H1545" i="30"/>
  <c r="H1546" i="30"/>
  <c r="H1551" i="30"/>
  <c r="H1552" i="30"/>
  <c r="H1553" i="30"/>
  <c r="H1554" i="30"/>
  <c r="H1557" i="30"/>
  <c r="H1562" i="30"/>
  <c r="H1563" i="30"/>
  <c r="H1564" i="30"/>
  <c r="H1565" i="30"/>
  <c r="H1568" i="30"/>
  <c r="H1593" i="30"/>
  <c r="H1605" i="30"/>
  <c r="H1606" i="30"/>
  <c r="H1611" i="30"/>
  <c r="H1612" i="30"/>
  <c r="H1613" i="30"/>
  <c r="H1614" i="30"/>
  <c r="H1617" i="30"/>
  <c r="H1622" i="30"/>
  <c r="H1623" i="30"/>
  <c r="H1624" i="30"/>
  <c r="H1625" i="30"/>
  <c r="H1628" i="30"/>
  <c r="H1659" i="30"/>
  <c r="H1671" i="30"/>
  <c r="H1677" i="30"/>
  <c r="H1678" i="30"/>
  <c r="H1679" i="30"/>
  <c r="H1680" i="30"/>
  <c r="H1683" i="30"/>
  <c r="H1715" i="30"/>
  <c r="H1727" i="30"/>
  <c r="H1733" i="30"/>
  <c r="H1734" i="30"/>
  <c r="H1735" i="30"/>
  <c r="H1736" i="30"/>
  <c r="H1739" i="30"/>
  <c r="H1776" i="30"/>
  <c r="H1413" i="30"/>
  <c r="H1802" i="30"/>
  <c r="H1803" i="30"/>
  <c r="H1817" i="30"/>
  <c r="H1818" i="30"/>
  <c r="H1819" i="30"/>
  <c r="H1820" i="30"/>
  <c r="H1823" i="30"/>
  <c r="H1825" i="30"/>
  <c r="H1826" i="30"/>
  <c r="H1827" i="30"/>
  <c r="H1828" i="30"/>
  <c r="H1831" i="30"/>
  <c r="H1847" i="30"/>
  <c r="H1789" i="30"/>
  <c r="H1874" i="30"/>
  <c r="H1881" i="30"/>
  <c r="H1882" i="30"/>
  <c r="H1883" i="30"/>
  <c r="H1884" i="30"/>
  <c r="H1890" i="30"/>
  <c r="H1925" i="30"/>
  <c r="H1937" i="30"/>
  <c r="H1943" i="30"/>
  <c r="H1944" i="30"/>
  <c r="H1945" i="30"/>
  <c r="H1946" i="30"/>
  <c r="H1949" i="30"/>
  <c r="H1978" i="30"/>
  <c r="H2034" i="30"/>
  <c r="H1862" i="30"/>
  <c r="H2060" i="30"/>
  <c r="H2061" i="30"/>
  <c r="H2062" i="30"/>
  <c r="H2066" i="30"/>
  <c r="H2067" i="30"/>
  <c r="H2068" i="30"/>
  <c r="H2069" i="30"/>
  <c r="H2072" i="30"/>
  <c r="H2085" i="30"/>
  <c r="H2086" i="30"/>
  <c r="H2087" i="30"/>
  <c r="H2090" i="30"/>
  <c r="H2116" i="30"/>
  <c r="H2129" i="30"/>
  <c r="H2130" i="30"/>
  <c r="H2131" i="30"/>
  <c r="H2136" i="30"/>
  <c r="H2137" i="30"/>
  <c r="H2143" i="30"/>
  <c r="H2149" i="30"/>
  <c r="H2178" i="30"/>
  <c r="H2191" i="30"/>
  <c r="H2200" i="30"/>
  <c r="H2204" i="30"/>
  <c r="H2235" i="30"/>
  <c r="H2048" i="30"/>
  <c r="H21" i="30"/>
  <c r="G17" i="27"/>
  <c r="H86" i="30"/>
  <c r="H123" i="30"/>
  <c r="H179" i="30"/>
  <c r="H36" i="30"/>
  <c r="H230" i="30"/>
  <c r="H265" i="30"/>
  <c r="H192" i="30"/>
  <c r="H316" i="30"/>
  <c r="H277" i="30"/>
  <c r="H405" i="30"/>
  <c r="H328" i="30"/>
  <c r="H475" i="30"/>
  <c r="H540" i="30"/>
  <c r="H594" i="30"/>
  <c r="H419" i="30"/>
  <c r="H676" i="30"/>
  <c r="H740" i="30"/>
  <c r="H810" i="30"/>
  <c r="H875" i="30"/>
  <c r="H928" i="30"/>
  <c r="H982" i="30"/>
  <c r="H1036" i="30"/>
  <c r="H1097" i="30"/>
  <c r="H613" i="30"/>
  <c r="H1172" i="30"/>
  <c r="H1110" i="30"/>
  <c r="H1254" i="30"/>
  <c r="H1308" i="30"/>
  <c r="H1348" i="30"/>
  <c r="H1397" i="30"/>
  <c r="H1188" i="30"/>
  <c r="H1471" i="30"/>
  <c r="H1534" i="30"/>
  <c r="H1594" i="30"/>
  <c r="H1660" i="30"/>
  <c r="H1716" i="30"/>
  <c r="H1777" i="30"/>
  <c r="H1414" i="30"/>
  <c r="H1926" i="30"/>
  <c r="H1979" i="30"/>
  <c r="H2035" i="30"/>
  <c r="H1863" i="30"/>
  <c r="H2117" i="30"/>
  <c r="H2179" i="30"/>
  <c r="H2236" i="30"/>
  <c r="H2049" i="30"/>
  <c r="H22" i="30"/>
  <c r="G18" i="27"/>
  <c r="G20" i="27"/>
  <c r="I211" i="50"/>
  <c r="I9" i="50"/>
  <c r="F9" i="50"/>
  <c r="G7" i="50"/>
  <c r="I64" i="50"/>
  <c r="I7" i="50"/>
  <c r="I13" i="50"/>
  <c r="H19" i="27"/>
  <c r="F7" i="50"/>
  <c r="H876" i="30"/>
  <c r="H605" i="30"/>
  <c r="E186" i="32"/>
  <c r="E37" i="27"/>
  <c r="H1980" i="30"/>
  <c r="H1857" i="30"/>
  <c r="H1778" i="30"/>
  <c r="H1410" i="30"/>
  <c r="H1398" i="30"/>
  <c r="H1309" i="30"/>
  <c r="H1181" i="30"/>
  <c r="H1255" i="30"/>
  <c r="H1180" i="30"/>
  <c r="H741" i="30"/>
  <c r="H603" i="30"/>
  <c r="F314" i="32"/>
  <c r="G314" i="32"/>
  <c r="E314" i="32"/>
  <c r="E48" i="27"/>
  <c r="H10" i="27"/>
  <c r="E18" i="32"/>
  <c r="G18" i="32"/>
  <c r="H18" i="32"/>
  <c r="F2035" i="30"/>
  <c r="I2035" i="30"/>
  <c r="I2036" i="30"/>
  <c r="I1858" i="30"/>
  <c r="I1927" i="30"/>
  <c r="I1856" i="30"/>
  <c r="I1980" i="30"/>
  <c r="I1857" i="30"/>
  <c r="I1860" i="30"/>
  <c r="I17" i="30"/>
  <c r="I87" i="30"/>
  <c r="I30" i="30"/>
  <c r="I124" i="30"/>
  <c r="I31" i="30"/>
  <c r="I33" i="30"/>
  <c r="I7" i="30"/>
  <c r="I231" i="30"/>
  <c r="I187" i="30"/>
  <c r="I266" i="30"/>
  <c r="I188" i="30"/>
  <c r="I189" i="30"/>
  <c r="I8" i="30"/>
  <c r="I317" i="30"/>
  <c r="I273" i="30"/>
  <c r="I274" i="30"/>
  <c r="I9" i="30"/>
  <c r="I406" i="30"/>
  <c r="I324" i="30"/>
  <c r="I325" i="30"/>
  <c r="I10" i="30"/>
  <c r="I476" i="30"/>
  <c r="I413" i="30"/>
  <c r="I541" i="30"/>
  <c r="I414" i="30"/>
  <c r="I595" i="30"/>
  <c r="I415" i="30"/>
  <c r="I416" i="30"/>
  <c r="I11" i="30"/>
  <c r="I677" i="30"/>
  <c r="I602" i="30"/>
  <c r="I741" i="30"/>
  <c r="I603" i="30"/>
  <c r="I811" i="30"/>
  <c r="I604" i="30"/>
  <c r="I876" i="30"/>
  <c r="I605" i="30"/>
  <c r="I1037" i="30"/>
  <c r="I608" i="30"/>
  <c r="I1098" i="30"/>
  <c r="I609" i="30"/>
  <c r="I610" i="30"/>
  <c r="I12" i="30"/>
  <c r="I1173" i="30"/>
  <c r="I1105" i="30"/>
  <c r="I1107" i="30"/>
  <c r="I13" i="30"/>
  <c r="I1187" i="30"/>
  <c r="I1188" i="30"/>
  <c r="I1189" i="30"/>
  <c r="I14" i="30"/>
  <c r="I1472" i="30"/>
  <c r="I1405" i="30"/>
  <c r="I1535" i="30"/>
  <c r="I1406" i="30"/>
  <c r="I1661" i="30"/>
  <c r="I1408" i="30"/>
  <c r="I1717" i="30"/>
  <c r="I1409" i="30"/>
  <c r="I1411" i="30"/>
  <c r="I15" i="30"/>
  <c r="I1849" i="30"/>
  <c r="I1785" i="30"/>
  <c r="I16" i="30"/>
  <c r="I2118" i="30"/>
  <c r="I2043" i="30"/>
  <c r="I2180" i="30"/>
  <c r="I2044" i="30"/>
  <c r="I2237" i="30"/>
  <c r="I2045" i="30"/>
  <c r="I2046" i="30"/>
  <c r="I18" i="30"/>
  <c r="I19" i="30"/>
  <c r="G2035" i="30"/>
  <c r="G2034" i="30"/>
  <c r="G2036" i="30"/>
  <c r="G1858" i="30"/>
  <c r="H677" i="30"/>
  <c r="H602" i="30"/>
  <c r="G85" i="30"/>
  <c r="E262" i="32"/>
  <c r="E40" i="27"/>
  <c r="E24" i="32"/>
  <c r="E34" i="27"/>
  <c r="E30" i="32"/>
  <c r="E35" i="27"/>
  <c r="E118" i="32"/>
  <c r="E36" i="27"/>
  <c r="E195" i="32"/>
  <c r="E38" i="27"/>
  <c r="E219" i="32"/>
  <c r="E39" i="27"/>
  <c r="E41" i="27"/>
  <c r="E42" i="27"/>
  <c r="E286" i="32"/>
  <c r="E43" i="27"/>
  <c r="E294" i="32"/>
  <c r="E44" i="27"/>
  <c r="E300" i="32"/>
  <c r="E45" i="27"/>
  <c r="E309" i="32"/>
  <c r="E47" i="27"/>
  <c r="E49" i="27"/>
  <c r="G195" i="32"/>
  <c r="G38" i="27"/>
  <c r="G309" i="32"/>
  <c r="F304" i="32"/>
  <c r="F309" i="32"/>
  <c r="F300" i="32"/>
  <c r="F294" i="32"/>
  <c r="F286" i="32"/>
  <c r="F276" i="32"/>
  <c r="F268" i="32"/>
  <c r="F262" i="32"/>
  <c r="F219" i="32"/>
  <c r="F195" i="32"/>
  <c r="F186" i="32"/>
  <c r="F118" i="32"/>
  <c r="F30" i="32"/>
  <c r="F24" i="32"/>
  <c r="F18" i="32"/>
  <c r="F315" i="32"/>
  <c r="G304" i="32"/>
  <c r="E304" i="32"/>
  <c r="F45" i="27"/>
  <c r="G300" i="32"/>
  <c r="G45" i="27"/>
  <c r="G294" i="32"/>
  <c r="G286" i="32"/>
  <c r="G43" i="27"/>
  <c r="G262" i="32"/>
  <c r="G40" i="27"/>
  <c r="G24" i="32"/>
  <c r="G34" i="27"/>
  <c r="G30" i="32"/>
  <c r="G35" i="27"/>
  <c r="G118" i="32"/>
  <c r="G36" i="27"/>
  <c r="G186" i="32"/>
  <c r="G37" i="27"/>
  <c r="G219" i="32"/>
  <c r="G39" i="27"/>
  <c r="G41" i="27"/>
  <c r="G42" i="27"/>
  <c r="G44" i="27"/>
  <c r="G46" i="27"/>
  <c r="G47" i="27"/>
  <c r="G48" i="27"/>
  <c r="G49" i="27"/>
  <c r="F42" i="27"/>
  <c r="F40" i="27"/>
  <c r="F36" i="27"/>
  <c r="F34" i="27"/>
  <c r="G1471" i="30"/>
  <c r="G1534" i="30"/>
  <c r="G1594" i="30"/>
  <c r="G1660" i="30"/>
  <c r="G1716" i="30"/>
  <c r="G1777" i="30"/>
  <c r="G1414" i="30"/>
  <c r="H13" i="27"/>
  <c r="H12" i="27"/>
  <c r="G86" i="30"/>
  <c r="H11" i="27"/>
  <c r="G874" i="30"/>
  <c r="G875" i="30"/>
  <c r="G475" i="30"/>
  <c r="F475" i="30"/>
  <c r="G315" i="30"/>
  <c r="G316" i="30"/>
  <c r="G317" i="30"/>
  <c r="G273" i="30"/>
  <c r="G274" i="30"/>
  <c r="G9" i="30"/>
  <c r="G276" i="30"/>
  <c r="I277" i="30"/>
  <c r="F316" i="30"/>
  <c r="F277" i="30"/>
  <c r="G264" i="30"/>
  <c r="G265" i="30"/>
  <c r="G266" i="30"/>
  <c r="G188" i="30"/>
  <c r="H266" i="30"/>
  <c r="G178" i="30"/>
  <c r="G179" i="30"/>
  <c r="F179" i="30"/>
  <c r="F180" i="30"/>
  <c r="F32" i="30"/>
  <c r="G123" i="30"/>
  <c r="I36" i="30"/>
  <c r="F86" i="30"/>
  <c r="G10" i="27"/>
  <c r="G739" i="30"/>
  <c r="F1396" i="30"/>
  <c r="F47" i="27"/>
  <c r="F50" i="27"/>
  <c r="G50" i="27"/>
  <c r="F51" i="27"/>
  <c r="G51" i="27"/>
  <c r="F52" i="27"/>
  <c r="G52" i="27"/>
  <c r="E52" i="27"/>
  <c r="E51" i="27"/>
  <c r="E50" i="27"/>
  <c r="H51" i="27"/>
  <c r="G2235" i="30"/>
  <c r="G2236" i="30"/>
  <c r="G2178" i="30"/>
  <c r="G2179" i="30"/>
  <c r="F2179" i="30"/>
  <c r="G2117" i="30"/>
  <c r="G2049" i="30"/>
  <c r="I2049" i="30"/>
  <c r="F2117" i="30"/>
  <c r="F2034" i="30"/>
  <c r="G1979" i="30"/>
  <c r="G1925" i="30"/>
  <c r="G1926" i="30"/>
  <c r="F1926" i="30"/>
  <c r="G1847" i="30"/>
  <c r="G1848" i="30"/>
  <c r="G1790" i="30"/>
  <c r="I1790" i="30"/>
  <c r="F1848" i="30"/>
  <c r="F1790" i="30"/>
  <c r="G1776" i="30"/>
  <c r="G1778" i="30"/>
  <c r="G1410" i="30"/>
  <c r="F1777" i="30"/>
  <c r="G1715" i="30"/>
  <c r="G1717" i="30"/>
  <c r="G1409" i="30"/>
  <c r="F1716" i="30"/>
  <c r="G1595" i="30"/>
  <c r="G1407" i="30"/>
  <c r="I1414" i="30"/>
  <c r="G1659" i="30"/>
  <c r="G1661" i="30"/>
  <c r="G1408" i="30"/>
  <c r="F1594" i="30"/>
  <c r="G1533" i="30"/>
  <c r="G1535" i="30"/>
  <c r="G1406" i="30"/>
  <c r="F1534" i="30"/>
  <c r="F1471" i="30"/>
  <c r="G1396" i="30"/>
  <c r="G1397" i="30"/>
  <c r="F1397" i="30"/>
  <c r="G1347" i="30"/>
  <c r="G1348" i="30"/>
  <c r="G1349" i="30"/>
  <c r="G1182" i="30"/>
  <c r="F1348" i="30"/>
  <c r="G1307" i="30"/>
  <c r="G1308" i="30"/>
  <c r="G1254" i="30"/>
  <c r="G1188" i="30"/>
  <c r="F1254" i="30"/>
  <c r="G1171" i="30"/>
  <c r="G1109" i="30"/>
  <c r="G1172" i="30"/>
  <c r="I1110" i="30"/>
  <c r="F1172" i="30"/>
  <c r="F1097" i="30"/>
  <c r="G1035" i="30"/>
  <c r="H1037" i="30"/>
  <c r="H608" i="30"/>
  <c r="G1036" i="30"/>
  <c r="G1037" i="30"/>
  <c r="G608" i="30"/>
  <c r="F1036" i="30"/>
  <c r="F1035" i="30"/>
  <c r="G981" i="30"/>
  <c r="G982" i="30"/>
  <c r="G927" i="30"/>
  <c r="G928" i="30"/>
  <c r="G929" i="30"/>
  <c r="G606" i="30"/>
  <c r="F928" i="30"/>
  <c r="G810" i="30"/>
  <c r="H811" i="30"/>
  <c r="H604" i="30"/>
  <c r="F810" i="30"/>
  <c r="G740" i="30"/>
  <c r="G741" i="30"/>
  <c r="G603" i="30"/>
  <c r="F740" i="30"/>
  <c r="G809" i="30"/>
  <c r="G612" i="30"/>
  <c r="G676" i="30"/>
  <c r="G613" i="30"/>
  <c r="F676" i="30"/>
  <c r="F613" i="30"/>
  <c r="F675" i="30"/>
  <c r="G593" i="30"/>
  <c r="G594" i="30"/>
  <c r="G539" i="30"/>
  <c r="G540" i="30"/>
  <c r="G541" i="30"/>
  <c r="G414" i="30"/>
  <c r="G474" i="30"/>
  <c r="G476" i="30"/>
  <c r="G413" i="30"/>
  <c r="G595" i="30"/>
  <c r="G415" i="30"/>
  <c r="G416" i="30"/>
  <c r="G11" i="30"/>
  <c r="F540" i="30"/>
  <c r="G405" i="30"/>
  <c r="I328" i="30"/>
  <c r="F405" i="30"/>
  <c r="F328" i="30"/>
  <c r="G229" i="30"/>
  <c r="G230" i="30"/>
  <c r="I192" i="30"/>
  <c r="F123" i="30"/>
  <c r="H50" i="27"/>
  <c r="H52" i="27"/>
  <c r="F14" i="27"/>
  <c r="G14" i="27"/>
  <c r="H14" i="27"/>
  <c r="E14" i="27"/>
  <c r="F13" i="27"/>
  <c r="F12" i="27"/>
  <c r="G12" i="27"/>
  <c r="E12" i="27"/>
  <c r="F11" i="27"/>
  <c r="G11" i="27"/>
  <c r="E11" i="27"/>
  <c r="F10" i="27"/>
  <c r="E10" i="27"/>
  <c r="F44" i="27"/>
  <c r="F43" i="27"/>
  <c r="F41" i="27"/>
  <c r="F39" i="27"/>
  <c r="F38" i="27"/>
  <c r="F37" i="27"/>
  <c r="F35" i="27"/>
  <c r="F48" i="27"/>
  <c r="G404" i="30"/>
  <c r="G327" i="30"/>
  <c r="G1978" i="30"/>
  <c r="G1980" i="30"/>
  <c r="G1857" i="30"/>
  <c r="I1398" i="30"/>
  <c r="I1183" i="30"/>
  <c r="F809" i="30"/>
  <c r="F811" i="30"/>
  <c r="F49" i="27"/>
  <c r="E315" i="32"/>
  <c r="G315" i="32"/>
  <c r="F8" i="27"/>
  <c r="F15" i="27"/>
  <c r="F53" i="27"/>
  <c r="J108" i="51"/>
  <c r="L165" i="51"/>
  <c r="J334" i="51"/>
  <c r="J360" i="51"/>
  <c r="K211" i="51"/>
  <c r="N354" i="51"/>
  <c r="N211" i="51"/>
  <c r="N220" i="51"/>
  <c r="N265" i="51"/>
  <c r="N108" i="51"/>
  <c r="N351" i="51"/>
  <c r="N276" i="51"/>
  <c r="N287" i="51"/>
  <c r="N341" i="51"/>
  <c r="N364" i="51"/>
  <c r="N360" i="51"/>
  <c r="N187" i="51"/>
  <c r="N298" i="51"/>
  <c r="N309" i="51"/>
  <c r="N331" i="51"/>
  <c r="N165" i="51"/>
  <c r="N141" i="51"/>
  <c r="G811" i="30"/>
  <c r="G604" i="30"/>
  <c r="F12" i="50"/>
  <c r="I284" i="50"/>
  <c r="E351" i="51"/>
  <c r="I1349" i="51"/>
  <c r="H351" i="51"/>
  <c r="E1349" i="51"/>
  <c r="H1349" i="51"/>
  <c r="N36" i="51"/>
  <c r="N346" i="51"/>
  <c r="H69" i="51"/>
  <c r="I301" i="30"/>
  <c r="K69" i="51"/>
  <c r="I300" i="30"/>
  <c r="N45" i="51"/>
  <c r="H315" i="32"/>
  <c r="E53" i="27"/>
  <c r="E8" i="27"/>
  <c r="E15" i="27"/>
  <c r="G53" i="27"/>
  <c r="G8" i="27"/>
  <c r="G15" i="27"/>
  <c r="H8" i="27"/>
  <c r="H15" i="27"/>
  <c r="H53" i="27"/>
  <c r="H541" i="30"/>
  <c r="H414" i="30"/>
  <c r="H2036" i="30"/>
  <c r="H1858" i="30"/>
  <c r="F604" i="30"/>
  <c r="G983" i="30"/>
  <c r="G607" i="30"/>
  <c r="G124" i="30"/>
  <c r="G31" i="30"/>
  <c r="G876" i="30"/>
  <c r="G605" i="30"/>
  <c r="H180" i="30"/>
  <c r="H32" i="30"/>
  <c r="F1414" i="30"/>
  <c r="G1309" i="30"/>
  <c r="G1181" i="30"/>
  <c r="G418" i="30"/>
  <c r="F1398" i="30"/>
  <c r="F1183" i="30"/>
  <c r="F2049" i="30"/>
  <c r="G2237" i="30"/>
  <c r="G2045" i="30"/>
  <c r="I613" i="30"/>
  <c r="H1183" i="30"/>
  <c r="G1255" i="30"/>
  <c r="G1180" i="30"/>
  <c r="G36" i="30"/>
  <c r="I1863" i="30"/>
  <c r="I419" i="30"/>
  <c r="I22" i="30"/>
  <c r="F1778" i="30"/>
  <c r="F1410" i="30"/>
  <c r="I1349" i="30"/>
  <c r="I1182" i="30"/>
  <c r="I191" i="30"/>
  <c r="I193" i="30"/>
  <c r="G2180" i="30"/>
  <c r="G2044" i="30"/>
  <c r="G277" i="30"/>
  <c r="G192" i="30"/>
  <c r="G231" i="30"/>
  <c r="G187" i="30"/>
  <c r="G87" i="30"/>
  <c r="G30" i="30"/>
  <c r="H2180" i="30"/>
  <c r="H2044" i="30"/>
  <c r="F192" i="30"/>
  <c r="H188" i="30"/>
  <c r="H1349" i="30"/>
  <c r="H1182" i="30"/>
  <c r="G419" i="30"/>
  <c r="G420" i="30"/>
  <c r="F1173" i="30"/>
  <c r="F1105" i="30"/>
  <c r="F1107" i="30"/>
  <c r="F13" i="30"/>
  <c r="F1110" i="30"/>
  <c r="H1189" i="30"/>
  <c r="H14" i="30"/>
  <c r="G614" i="30"/>
  <c r="F419" i="30"/>
  <c r="F741" i="30"/>
  <c r="F603" i="30"/>
  <c r="F1472" i="30"/>
  <c r="F1405" i="30"/>
  <c r="I1109" i="30"/>
  <c r="H2118" i="30"/>
  <c r="H2043" i="30"/>
  <c r="H317" i="30"/>
  <c r="H273" i="30"/>
  <c r="H274" i="30"/>
  <c r="H9" i="30"/>
  <c r="H278" i="30"/>
  <c r="F317" i="30"/>
  <c r="F273" i="30"/>
  <c r="F274" i="30"/>
  <c r="F9" i="30"/>
  <c r="F276" i="30"/>
  <c r="F278" i="30"/>
  <c r="F327" i="30"/>
  <c r="F329" i="30"/>
  <c r="F406" i="30"/>
  <c r="F324" i="30"/>
  <c r="F325" i="30"/>
  <c r="F10" i="30"/>
  <c r="F1255" i="30"/>
  <c r="F1180" i="30"/>
  <c r="F1347" i="30"/>
  <c r="F1349" i="30"/>
  <c r="F1182" i="30"/>
  <c r="F1185" i="30"/>
  <c r="I2048" i="30"/>
  <c r="I2050" i="30"/>
  <c r="F1927" i="30"/>
  <c r="F1856" i="30"/>
  <c r="F1862" i="30"/>
  <c r="I1255" i="30"/>
  <c r="I1180" i="30"/>
  <c r="I1309" i="30"/>
  <c r="I1181" i="30"/>
  <c r="I1185" i="30"/>
  <c r="G328" i="30"/>
  <c r="G1110" i="30"/>
  <c r="G1863" i="30"/>
  <c r="G22" i="30"/>
  <c r="F18" i="27"/>
  <c r="F26" i="27"/>
  <c r="G406" i="30"/>
  <c r="G324" i="30"/>
  <c r="G325" i="30"/>
  <c r="G10" i="30"/>
  <c r="H1185" i="30"/>
  <c r="H476" i="30"/>
  <c r="H413" i="30"/>
  <c r="G2048" i="30"/>
  <c r="G2050" i="30"/>
  <c r="G2118" i="30"/>
  <c r="G2043" i="30"/>
  <c r="G2046" i="30"/>
  <c r="G18" i="30"/>
  <c r="H595" i="30"/>
  <c r="H415" i="30"/>
  <c r="H929" i="30"/>
  <c r="H606" i="30"/>
  <c r="H983" i="30"/>
  <c r="H607" i="30"/>
  <c r="H1098" i="30"/>
  <c r="H609" i="30"/>
  <c r="H610" i="30"/>
  <c r="H12" i="30"/>
  <c r="H1535" i="30"/>
  <c r="H1406" i="30"/>
  <c r="H1595" i="30"/>
  <c r="H1407" i="30"/>
  <c r="H1661" i="30"/>
  <c r="H1408" i="30"/>
  <c r="H1717" i="30"/>
  <c r="H1409" i="30"/>
  <c r="H2237" i="30"/>
  <c r="H2045" i="30"/>
  <c r="F122" i="30"/>
  <c r="F124" i="30"/>
  <c r="F31" i="30"/>
  <c r="F1533" i="30"/>
  <c r="F1535" i="30"/>
  <c r="F1406" i="30"/>
  <c r="H329" i="30"/>
  <c r="H406" i="30"/>
  <c r="H324" i="30"/>
  <c r="H325" i="30"/>
  <c r="H10" i="30"/>
  <c r="H1173" i="30"/>
  <c r="F85" i="30"/>
  <c r="F476" i="30"/>
  <c r="F413" i="30"/>
  <c r="F1593" i="30"/>
  <c r="F1595" i="30"/>
  <c r="F1407" i="30"/>
  <c r="F1715" i="30"/>
  <c r="F1717" i="30"/>
  <c r="F1409" i="30"/>
  <c r="F1847" i="30"/>
  <c r="F2116" i="30"/>
  <c r="F2178" i="30"/>
  <c r="F2180" i="30"/>
  <c r="F2044" i="30"/>
  <c r="F191" i="30"/>
  <c r="G180" i="30"/>
  <c r="G32" i="30"/>
  <c r="G33" i="30"/>
  <c r="G7" i="30"/>
  <c r="G278" i="30"/>
  <c r="F1863" i="30"/>
  <c r="F2036" i="30"/>
  <c r="F1858" i="30"/>
  <c r="F1860" i="30"/>
  <c r="F17" i="30"/>
  <c r="F87" i="30"/>
  <c r="F30" i="30"/>
  <c r="F33" i="30"/>
  <c r="F7" i="30"/>
  <c r="F539" i="30"/>
  <c r="F541" i="30"/>
  <c r="F414" i="30"/>
  <c r="F416" i="30"/>
  <c r="F11" i="30"/>
  <c r="F677" i="30"/>
  <c r="F602" i="30"/>
  <c r="F927" i="30"/>
  <c r="F929" i="30"/>
  <c r="F606" i="30"/>
  <c r="F1037" i="30"/>
  <c r="F608" i="30"/>
  <c r="F1096" i="30"/>
  <c r="F1098" i="30"/>
  <c r="F609" i="30"/>
  <c r="F610" i="30"/>
  <c r="F12" i="30"/>
  <c r="F1187" i="30"/>
  <c r="F1188" i="30"/>
  <c r="F1189" i="30"/>
  <c r="F14" i="30"/>
  <c r="F1411" i="30"/>
  <c r="F15" i="30"/>
  <c r="F1849" i="30"/>
  <c r="F1785" i="30"/>
  <c r="F16" i="30"/>
  <c r="F2118" i="30"/>
  <c r="F2043" i="30"/>
  <c r="F2046" i="30"/>
  <c r="F18" i="30"/>
  <c r="F19" i="30"/>
  <c r="H1415" i="30"/>
  <c r="G1472" i="30"/>
  <c r="G1405" i="30"/>
  <c r="G1411" i="30"/>
  <c r="G15" i="30"/>
  <c r="G1413" i="30"/>
  <c r="G1415" i="30"/>
  <c r="H614" i="30"/>
  <c r="I276" i="30"/>
  <c r="I278" i="30"/>
  <c r="F1111" i="30"/>
  <c r="F193" i="30"/>
  <c r="G189" i="30"/>
  <c r="G8" i="30"/>
  <c r="H1472" i="30"/>
  <c r="H1405" i="30"/>
  <c r="G677" i="30"/>
  <c r="G602" i="30"/>
  <c r="G610" i="30"/>
  <c r="G12" i="30"/>
  <c r="G1398" i="30"/>
  <c r="G1183" i="30"/>
  <c r="G1185" i="30"/>
  <c r="G1187" i="30"/>
  <c r="G1189" i="30"/>
  <c r="G14" i="30"/>
  <c r="G329" i="30"/>
  <c r="G1789" i="30"/>
  <c r="G1791" i="30"/>
  <c r="G1849" i="30"/>
  <c r="G1785" i="30"/>
  <c r="G35" i="30"/>
  <c r="G1173" i="30"/>
  <c r="G1927" i="30"/>
  <c r="G1856" i="30"/>
  <c r="G1860" i="30"/>
  <c r="G17" i="30"/>
  <c r="G1862" i="30"/>
  <c r="G1864" i="30"/>
  <c r="H124" i="30"/>
  <c r="H31" i="30"/>
  <c r="G191" i="30"/>
  <c r="G193" i="30"/>
  <c r="F36" i="30"/>
  <c r="H1105" i="30"/>
  <c r="H1107" i="30"/>
  <c r="H13" i="30"/>
  <c r="H1111" i="30"/>
  <c r="H2050" i="30"/>
  <c r="H1411" i="30"/>
  <c r="H15" i="30"/>
  <c r="I1789" i="30"/>
  <c r="I1791" i="30"/>
  <c r="H1927" i="30"/>
  <c r="H1856" i="30"/>
  <c r="H1860" i="30"/>
  <c r="H17" i="30"/>
  <c r="H1864" i="30"/>
  <c r="F418" i="30"/>
  <c r="F420" i="30"/>
  <c r="H2046" i="30"/>
  <c r="H18" i="30"/>
  <c r="F612" i="30"/>
  <c r="F614" i="30"/>
  <c r="I327" i="30"/>
  <c r="I329" i="30"/>
  <c r="G1111" i="30"/>
  <c r="G1105" i="30"/>
  <c r="G1107" i="30"/>
  <c r="G13" i="30"/>
  <c r="F35" i="30"/>
  <c r="H1791" i="30"/>
  <c r="H1849" i="30"/>
  <c r="H1785" i="30"/>
  <c r="H420" i="30"/>
  <c r="F1864" i="30"/>
  <c r="I612" i="30"/>
  <c r="I614" i="30"/>
  <c r="I1413" i="30"/>
  <c r="I1415" i="30"/>
  <c r="G37" i="30"/>
  <c r="G21" i="30"/>
  <c r="G16" i="30"/>
  <c r="G19" i="30"/>
  <c r="I1862" i="30"/>
  <c r="I1864" i="30"/>
  <c r="F1789" i="30"/>
  <c r="F1791" i="30"/>
  <c r="F22" i="30"/>
  <c r="E18" i="27"/>
  <c r="G1787" i="30"/>
  <c r="I35" i="30"/>
  <c r="H231" i="30"/>
  <c r="H187" i="30"/>
  <c r="H189" i="30"/>
  <c r="H8" i="30"/>
  <c r="H193" i="30"/>
  <c r="F2048" i="30"/>
  <c r="F2050" i="30"/>
  <c r="H87" i="30"/>
  <c r="H30" i="30"/>
  <c r="H33" i="30"/>
  <c r="H7" i="30"/>
  <c r="H416" i="30"/>
  <c r="H11" i="30"/>
  <c r="I1111" i="30"/>
  <c r="F1413" i="30"/>
  <c r="F1415" i="30"/>
  <c r="F21" i="30"/>
  <c r="F37" i="30"/>
  <c r="I37" i="30"/>
  <c r="H1787" i="30"/>
  <c r="H16" i="30"/>
  <c r="H19" i="30"/>
  <c r="F1787" i="30"/>
  <c r="H37" i="30"/>
  <c r="F17" i="27"/>
  <c r="G23" i="30"/>
  <c r="I1787" i="30"/>
  <c r="G26" i="27"/>
  <c r="F25" i="27"/>
  <c r="E17" i="27"/>
  <c r="F23" i="30"/>
  <c r="H23" i="30"/>
  <c r="G25" i="27"/>
  <c r="G28" i="27"/>
  <c r="H26" i="27"/>
  <c r="H25" i="27"/>
  <c r="H27" i="27"/>
  <c r="H28" i="27"/>
  <c r="I418" i="30"/>
  <c r="I420" i="30"/>
  <c r="I21" i="30"/>
  <c r="G200" i="35"/>
  <c r="G199" i="35"/>
  <c r="G196" i="35"/>
  <c r="G195" i="35"/>
  <c r="E188" i="35"/>
  <c r="G187" i="35"/>
  <c r="E180" i="35"/>
  <c r="G179" i="35"/>
  <c r="G178" i="35"/>
  <c r="E176" i="35"/>
  <c r="G175" i="35"/>
  <c r="G189" i="35"/>
  <c r="G173" i="35"/>
  <c r="G169" i="35"/>
  <c r="G165" i="35"/>
  <c r="G193" i="35"/>
  <c r="G186" i="35"/>
  <c r="G177" i="35"/>
  <c r="C135" i="35"/>
  <c r="C12" i="35"/>
  <c r="G135" i="35"/>
  <c r="G12" i="35"/>
  <c r="H17" i="27"/>
  <c r="E38" i="35"/>
  <c r="G33" i="35"/>
  <c r="G38" i="35"/>
  <c r="G8" i="35"/>
  <c r="G11" i="35"/>
  <c r="C38" i="35"/>
  <c r="C8" i="35"/>
  <c r="I23" i="30"/>
  <c r="H18" i="27"/>
  <c r="H20" i="27"/>
  <c r="B27" i="27"/>
  <c r="C197" i="35"/>
  <c r="F13" i="50"/>
  <c r="E19" i="27"/>
  <c r="E20" i="27"/>
  <c r="G13" i="50"/>
  <c r="F19" i="27"/>
  <c r="H284" i="50"/>
  <c r="C11" i="35"/>
  <c r="E8" i="35"/>
  <c r="E11" i="35"/>
  <c r="C201" i="35"/>
  <c r="C13" i="35"/>
  <c r="C15" i="35"/>
  <c r="G197" i="35"/>
  <c r="G201" i="35"/>
  <c r="G13" i="35"/>
  <c r="G15" i="35"/>
  <c r="E197" i="35"/>
  <c r="E201" i="35"/>
  <c r="E13" i="35"/>
  <c r="E15" i="35"/>
  <c r="F27" i="27"/>
  <c r="F28" i="27"/>
  <c r="F20" i="27"/>
  <c r="G21" i="27"/>
  <c r="B25" i="27"/>
  <c r="B26" i="27"/>
  <c r="B28" i="27"/>
</calcChain>
</file>

<file path=xl/sharedStrings.xml><?xml version="1.0" encoding="utf-8"?>
<sst xmlns="http://schemas.openxmlformats.org/spreadsheetml/2006/main" count="10412" uniqueCount="3480">
  <si>
    <t>CODE</t>
  </si>
  <si>
    <t>DESCRIPTION</t>
  </si>
  <si>
    <t>REVENUE</t>
  </si>
  <si>
    <t>FEDERATION ACCOUNTS REVENUE (FAAC)-GENERAL</t>
  </si>
  <si>
    <t>Statutory Allocation</t>
  </si>
  <si>
    <t>Other Federally Allocated Revenue</t>
  </si>
  <si>
    <t>INTERNALLY GENERATED REVENUE(IGR)-GENERAL</t>
  </si>
  <si>
    <t>Tax Revenue</t>
  </si>
  <si>
    <t>Capital Gains Tax (Individual)-Main</t>
  </si>
  <si>
    <t xml:space="preserve"> Sale of Physical Assets ( Plant, Machinery &amp; Equipment)</t>
  </si>
  <si>
    <t>Other Taxes</t>
  </si>
  <si>
    <t>Stamp Duties</t>
  </si>
  <si>
    <t>Development Levy</t>
  </si>
  <si>
    <t>Non-Tax Revenue</t>
  </si>
  <si>
    <t>Licenses</t>
  </si>
  <si>
    <t>Fees-Main</t>
  </si>
  <si>
    <t xml:space="preserve">Registration Fees                                  </t>
  </si>
  <si>
    <t>Renewal Fees</t>
  </si>
  <si>
    <t xml:space="preserve">Vehicle Registration and Weighting Fees                               </t>
  </si>
  <si>
    <t xml:space="preserve">Vehicle Plate Number                                                  </t>
  </si>
  <si>
    <t xml:space="preserve">Taxi Registration                                                     </t>
  </si>
  <si>
    <t xml:space="preserve">Vehicle Hackney Permit                                                </t>
  </si>
  <si>
    <t>Building Plan Fees</t>
  </si>
  <si>
    <t xml:space="preserve">Driver's Badge                                                        </t>
  </si>
  <si>
    <t xml:space="preserve">Conductors Badge                                                      </t>
  </si>
  <si>
    <t xml:space="preserve">Irrigation Land Fees                                                  </t>
  </si>
  <si>
    <t xml:space="preserve">Tender Fees                                                           </t>
  </si>
  <si>
    <t xml:space="preserve">Vaccine Fees                                                          </t>
  </si>
  <si>
    <t xml:space="preserve">School Fees                                                           </t>
  </si>
  <si>
    <t xml:space="preserve">Private Schools Registration                                          </t>
  </si>
  <si>
    <t xml:space="preserve">Examination Fees                                                      </t>
  </si>
  <si>
    <t xml:space="preserve">Student Boarding Fees                                                 </t>
  </si>
  <si>
    <t xml:space="preserve">Pharm. Inspection of Ind.                                             </t>
  </si>
  <si>
    <t>students Registration Fees</t>
  </si>
  <si>
    <t>Private Hospital &amp; Clinic Inspection Fees</t>
  </si>
  <si>
    <t xml:space="preserve">Lease Fees                                                            </t>
  </si>
  <si>
    <t xml:space="preserve">Restaurant and Swimming Pool Fee                                      </t>
  </si>
  <si>
    <t xml:space="preserve">Registration of Youth Clubs                                           </t>
  </si>
  <si>
    <t xml:space="preserve">Land Development &amp; Infrastructure Fees                                                 </t>
  </si>
  <si>
    <t xml:space="preserve">Survey Fees                                                           </t>
  </si>
  <si>
    <t xml:space="preserve">Deeds preparation &amp; execution Fees                                    </t>
  </si>
  <si>
    <t xml:space="preserve">Document Registration &amp; Search Fees                                   </t>
  </si>
  <si>
    <t xml:space="preserve">Valuation Fees for Private Properties                                 </t>
  </si>
  <si>
    <t xml:space="preserve">Non-Refundable Application for Land                                   </t>
  </si>
  <si>
    <t xml:space="preserve">Application for Re-grant of Land                                       </t>
  </si>
  <si>
    <t xml:space="preserve">Change of Purpose                                                     </t>
  </si>
  <si>
    <t xml:space="preserve">Social Homes Corner - Shops                                           </t>
  </si>
  <si>
    <t xml:space="preserve">Day-Care Centre                                                       </t>
  </si>
  <si>
    <t xml:space="preserve">Registration of Private Clinics                                       </t>
  </si>
  <si>
    <t xml:space="preserve">Refuse Collection Fees (House to House)                               </t>
  </si>
  <si>
    <t xml:space="preserve">Registration of Environmental Dumping Sites                           </t>
  </si>
  <si>
    <t xml:space="preserve">Hire of Conference Hall                                               </t>
  </si>
  <si>
    <t xml:space="preserve">Registration of Self-Help Group                                       </t>
  </si>
  <si>
    <t xml:space="preserve">Consultancy Services Fees                                             </t>
  </si>
  <si>
    <t xml:space="preserve">Patients Admission Deposits                                           </t>
  </si>
  <si>
    <t xml:space="preserve">Loss of Gate Pass Fee                                                 </t>
  </si>
  <si>
    <t xml:space="preserve">Laundry Services &amp; Dietry Consultation                                </t>
  </si>
  <si>
    <t xml:space="preserve">Private Hospital Registration                                         </t>
  </si>
  <si>
    <t>Road Worthiness  Tests Fees</t>
  </si>
  <si>
    <t xml:space="preserve">Safety (petrol station)  </t>
  </si>
  <si>
    <t>Schools Hostel (Boarding) Fees</t>
  </si>
  <si>
    <t>Small Scale Industrial Estate Fees</t>
  </si>
  <si>
    <t xml:space="preserve">Soil concrete testing charge </t>
  </si>
  <si>
    <t>Soil development  fees</t>
  </si>
  <si>
    <t>State ground Rent</t>
  </si>
  <si>
    <t>Laboratory Services Fees</t>
  </si>
  <si>
    <t xml:space="preserve">State indigene certificate </t>
  </si>
  <si>
    <t>printing fee</t>
  </si>
  <si>
    <t xml:space="preserve">Survey fees </t>
  </si>
  <si>
    <t>Tenders Processing Fees</t>
  </si>
  <si>
    <t>Trade cattle licence</t>
  </si>
  <si>
    <t>Trade Fair &amp; Exhibition Fee</t>
  </si>
  <si>
    <t>Trade test &amp; workshop receipts</t>
  </si>
  <si>
    <t>Tuition Fees</t>
  </si>
  <si>
    <t>veterinary treatment fees</t>
  </si>
  <si>
    <t>Veterinary Clinic Treatment  Fee</t>
  </si>
  <si>
    <t>Work Receipt Adjustments</t>
  </si>
  <si>
    <t>Fines -(Main)</t>
  </si>
  <si>
    <t xml:space="preserve">Stamp Duties Penalties                                              </t>
  </si>
  <si>
    <t xml:space="preserve">Court Fine                                                   </t>
  </si>
  <si>
    <t>Penalties</t>
  </si>
  <si>
    <t>Other Fines</t>
  </si>
  <si>
    <t>Sales-Main</t>
  </si>
  <si>
    <t xml:space="preserve">Sales of Obsolete Stores/Vehicles                                     </t>
  </si>
  <si>
    <t xml:space="preserve">Proceed from sales of Fertilizer                                      </t>
  </si>
  <si>
    <t xml:space="preserve">Sales of Motorcycle/Bicycle App. Form                                 </t>
  </si>
  <si>
    <t xml:space="preserve">Sales of Publications                                                 </t>
  </si>
  <si>
    <t xml:space="preserve">Sales of Fisheries Products                                           </t>
  </si>
  <si>
    <t xml:space="preserve">Sales of Agricultural Products                                        </t>
  </si>
  <si>
    <t xml:space="preserve">Sales of Grains                                                       </t>
  </si>
  <si>
    <t xml:space="preserve">Sales of Farm Produce                                                 </t>
  </si>
  <si>
    <t xml:space="preserve">Drug Cost Recovery                                                    </t>
  </si>
  <si>
    <t xml:space="preserve">Sales from Drug Man. Unit                                             </t>
  </si>
  <si>
    <t xml:space="preserve">Sales of High Court Civil procedure Rules annual publication          </t>
  </si>
  <si>
    <t xml:space="preserve">Sales of Poles                                                        </t>
  </si>
  <si>
    <t>Sale of Telephone Directory</t>
  </si>
  <si>
    <t>Sale of Photograph</t>
  </si>
  <si>
    <t>Sale of Home Economics Products</t>
  </si>
  <si>
    <t>Sale of Workshop Products</t>
  </si>
  <si>
    <t>5% Sales Charges</t>
  </si>
  <si>
    <t>Sale of DRF Items</t>
  </si>
  <si>
    <t>Sales of Fertilizer</t>
  </si>
  <si>
    <t>Other Sales</t>
  </si>
  <si>
    <t>Earnings -Main</t>
  </si>
  <si>
    <t>Combine Harvester Services</t>
  </si>
  <si>
    <t>Garage Hire Charges</t>
  </si>
  <si>
    <t>Agricultural Shievers Charges</t>
  </si>
  <si>
    <t>Farm Plot Charges</t>
  </si>
  <si>
    <t>Animal Tractor Charges</t>
  </si>
  <si>
    <t>Domestic Pest Control</t>
  </si>
  <si>
    <t>Hatchery Charges</t>
  </si>
  <si>
    <t>Gully Emptier Charges</t>
  </si>
  <si>
    <t>Public Health Lab Services</t>
  </si>
  <si>
    <t>Change of Ownership Charges</t>
  </si>
  <si>
    <t>Plant Hire Charges</t>
  </si>
  <si>
    <t>Printing Charges</t>
  </si>
  <si>
    <t>Consultancy Services</t>
  </si>
  <si>
    <t>Car Hire Charges</t>
  </si>
  <si>
    <t>Health Inspection</t>
  </si>
  <si>
    <t>Environmental Laboratory</t>
  </si>
  <si>
    <t xml:space="preserve">Sewerage Collection &amp; Treatment Charges                               </t>
  </si>
  <si>
    <t xml:space="preserve">Registration of Private Refuse Collectors                             </t>
  </si>
  <si>
    <t xml:space="preserve">Building Material &amp; Site Registration                                 </t>
  </si>
  <si>
    <t xml:space="preserve">Parks &amp; Gardens                                                       </t>
  </si>
  <si>
    <t xml:space="preserve">Fire Wood Trafficking Charges                                         </t>
  </si>
  <si>
    <t xml:space="preserve">Sales of Plantations                                                  </t>
  </si>
  <si>
    <t xml:space="preserve">Accommodation Charges                                                 </t>
  </si>
  <si>
    <t xml:space="preserve">Catering Services                                                     </t>
  </si>
  <si>
    <t xml:space="preserve">Telephone Services                                                    </t>
  </si>
  <si>
    <t xml:space="preserve">Sales of Trade Fair Exhibition                                        </t>
  </si>
  <si>
    <t xml:space="preserve">Registration of Business Groups &amp; Associations                        </t>
  </si>
  <si>
    <t xml:space="preserve">Registration of Business Premises                                     </t>
  </si>
  <si>
    <t xml:space="preserve">Hire of Video Equipment                                               </t>
  </si>
  <si>
    <t xml:space="preserve">Public Address System                                                 </t>
  </si>
  <si>
    <t xml:space="preserve">Graphic Design Charges                                                </t>
  </si>
  <si>
    <t xml:space="preserve">Hire of Information Equipment                                         </t>
  </si>
  <si>
    <t xml:space="preserve">Bill Balance Cert. of Temporary Occupancy Permit                                   </t>
  </si>
  <si>
    <t xml:space="preserve">Sub-Leases Charges                                              </t>
  </si>
  <si>
    <t xml:space="preserve">Earnings from Mortuary Services                                       </t>
  </si>
  <si>
    <t>Pre-payment</t>
  </si>
  <si>
    <t>Motor Vehicle Advances</t>
  </si>
  <si>
    <t>Bicycle Advances (Principal)</t>
  </si>
  <si>
    <t>Motor Vehicle Refurbishing Loan</t>
  </si>
  <si>
    <t>House Refurbishing Loan</t>
  </si>
  <si>
    <t>Refunds General</t>
  </si>
  <si>
    <t>Other Prepayments</t>
  </si>
  <si>
    <t>Investment Income-Main</t>
  </si>
  <si>
    <t xml:space="preserve">Dividend Income from  Quoted Stocks </t>
  </si>
  <si>
    <t>Interest Earned-Main</t>
  </si>
  <si>
    <t>Bicycle Advances (Interest)</t>
  </si>
  <si>
    <t>Refurbishing Loan</t>
  </si>
  <si>
    <t>Furniture Loan</t>
  </si>
  <si>
    <t>Interest On Housing Loan</t>
  </si>
  <si>
    <t>Bank Interest</t>
  </si>
  <si>
    <t xml:space="preserve">AID AND GRANTS </t>
  </si>
  <si>
    <t>DOMESTIC AID</t>
  </si>
  <si>
    <t>Current Domestic Aids</t>
  </si>
  <si>
    <t>Capital Domestic Aids</t>
  </si>
  <si>
    <t>DOMESTIC LOANS/ BORROWINGS RECEIPT</t>
  </si>
  <si>
    <t>Domestic Loans/ Borrowings From Financial Institutions</t>
  </si>
  <si>
    <t>Domestic Loans/ Borrowings From Other Government Entities</t>
  </si>
  <si>
    <t>EXTRAORDINARY ITEMS</t>
  </si>
  <si>
    <t>Extraordinary Items</t>
  </si>
  <si>
    <t>EXPENDITURE</t>
  </si>
  <si>
    <t>PERSONNEL COST</t>
  </si>
  <si>
    <t>BASIC SALARY</t>
  </si>
  <si>
    <t>Salaries Of Statutory Office Holders</t>
  </si>
  <si>
    <t>Salary Of Political Appointees</t>
  </si>
  <si>
    <t>Salary Of Management Staff</t>
  </si>
  <si>
    <t>Salary Of Senior Staff</t>
  </si>
  <si>
    <t>Salary Of Junior Staff</t>
  </si>
  <si>
    <t>Salary Of Contract Staff</t>
  </si>
  <si>
    <t>CONSOLIDATED SALARY</t>
  </si>
  <si>
    <t>Cons. Salary Of Management Staff</t>
  </si>
  <si>
    <t>Cons. Salary Of Senior Staff</t>
  </si>
  <si>
    <t>Cons. Salary Of Junior Staff</t>
  </si>
  <si>
    <t xml:space="preserve"> </t>
  </si>
  <si>
    <t>ALLOWANCES</t>
  </si>
  <si>
    <t xml:space="preserve">Housing / Rent Allowances                                             </t>
  </si>
  <si>
    <t xml:space="preserve">Transport Allowances                                                  </t>
  </si>
  <si>
    <t xml:space="preserve">Meal Subsidy                                                          </t>
  </si>
  <si>
    <t xml:space="preserve">Utility Allowance                                                     </t>
  </si>
  <si>
    <t xml:space="preserve">Responsibility Allowance                                              </t>
  </si>
  <si>
    <t xml:space="preserve">Entertainment Allowance                                                </t>
  </si>
  <si>
    <t xml:space="preserve">Ramadan/ Sallah Gesture                                               </t>
  </si>
  <si>
    <t xml:space="preserve">Non Regular Allowance                                                 </t>
  </si>
  <si>
    <t xml:space="preserve">Domestic Servant Allowance                                            </t>
  </si>
  <si>
    <t xml:space="preserve">Medical Allowance                                                     </t>
  </si>
  <si>
    <t xml:space="preserve">Journal Allowance                                                     </t>
  </si>
  <si>
    <t xml:space="preserve">Shifting Allowance                                                    </t>
  </si>
  <si>
    <t xml:space="preserve">Hazard Allowance                                                      </t>
  </si>
  <si>
    <t>Other Allowances</t>
  </si>
  <si>
    <t>ALLOWANCES FOR POLITICAL OFFICE HOLDERS</t>
  </si>
  <si>
    <t>ALLOWANCES FOR MANAGEMENT STAFF</t>
  </si>
  <si>
    <t>ALLOWANCES FOR SENIOR STAFF</t>
  </si>
  <si>
    <t>ALLOWANCES FOR JUNIOR STAFF</t>
  </si>
  <si>
    <t>PERSONNEL COST FOR NON-STAFF</t>
  </si>
  <si>
    <t>NYSC/ It Allowances</t>
  </si>
  <si>
    <t>Security Personnel Allowance</t>
  </si>
  <si>
    <t>Casual Workers Allowance</t>
  </si>
  <si>
    <t>SOCIAL CONTRIBUTIONS</t>
  </si>
  <si>
    <t>17% Govt. Pension Contribution To Staff</t>
  </si>
  <si>
    <t>OTHER RECURRENT COSTS</t>
  </si>
  <si>
    <t>SOCIAL BENEFITS</t>
  </si>
  <si>
    <t>OVERHEAD COST</t>
  </si>
  <si>
    <t>TRAVEL&amp; TRANSPORT - GENERAL</t>
  </si>
  <si>
    <t>Local Travel &amp; Transport: Training</t>
  </si>
  <si>
    <t>Local Travel &amp; Transport: Others</t>
  </si>
  <si>
    <t>International Travel &amp; Transport: Training</t>
  </si>
  <si>
    <t>International Travel &amp; Transport: Others</t>
  </si>
  <si>
    <t>UTILITIES - GENERAL</t>
  </si>
  <si>
    <t>Electricity Charges</t>
  </si>
  <si>
    <t>MATERIALS &amp; SUPPLIES - GENERAL</t>
  </si>
  <si>
    <t>Books</t>
  </si>
  <si>
    <t>Newspapers</t>
  </si>
  <si>
    <t>Printing Of Non Security Documents</t>
  </si>
  <si>
    <t>Printing Of Security Documents</t>
  </si>
  <si>
    <t>Drugs/Laboratory/Medical Supplies</t>
  </si>
  <si>
    <t>Uniforms &amp; Other Clothing</t>
  </si>
  <si>
    <t>Teaching Aids / Instruction Materials</t>
  </si>
  <si>
    <t>Food Stuff / Catering Materials Supplies</t>
  </si>
  <si>
    <t>Others</t>
  </si>
  <si>
    <t>MAINTENANCE SERVICES - GENERAL</t>
  </si>
  <si>
    <t>Maintenance Of Motor Vehicle / Transport Equipment</t>
  </si>
  <si>
    <t xml:space="preserve">Maintenance Of Office Furniture </t>
  </si>
  <si>
    <t>Maintenance Of Office Building / Residential Qtrs.</t>
  </si>
  <si>
    <t>Other Maintenance Services</t>
  </si>
  <si>
    <t>Maintenance Of Street Lightings</t>
  </si>
  <si>
    <t>Maintenance Of Markets/Public Places</t>
  </si>
  <si>
    <t>TRAINING - GENERAL</t>
  </si>
  <si>
    <t xml:space="preserve">Local Training </t>
  </si>
  <si>
    <t>OTHER SERVICES - GENERAL</t>
  </si>
  <si>
    <t>Office Rent</t>
  </si>
  <si>
    <t>Residential Rent</t>
  </si>
  <si>
    <t>Security Vote (Including Operations)</t>
  </si>
  <si>
    <t>CONSULTING &amp; PROFESSIONAL SERVICES - GENERAL</t>
  </si>
  <si>
    <t>Information Technology Consulting</t>
  </si>
  <si>
    <t>Legal Services</t>
  </si>
  <si>
    <t>Surveying Services</t>
  </si>
  <si>
    <t>Medical Consulting</t>
  </si>
  <si>
    <t>Other Professional Services</t>
  </si>
  <si>
    <t>FUEL &amp; LUBRICANTS - GENERAL</t>
  </si>
  <si>
    <t>Motor Vehicle Fuel Cost</t>
  </si>
  <si>
    <t>Plant/Generator Fuel Cost</t>
  </si>
  <si>
    <t>Other Fuel Cost</t>
  </si>
  <si>
    <t>FINANCIAL CHARGES - GENERAL</t>
  </si>
  <si>
    <t>Bank Charges</t>
  </si>
  <si>
    <t>Interest on Overdraft</t>
  </si>
  <si>
    <t>MISCELLANEOUS EXPENSES GENERAL</t>
  </si>
  <si>
    <t>Refreshment and Meals</t>
  </si>
  <si>
    <t>Event Packages &amp; Consumables</t>
  </si>
  <si>
    <t>Honorarium and Sitting Allowance Payments</t>
  </si>
  <si>
    <t>Publicity and Advertisements</t>
  </si>
  <si>
    <t>Medical Expenses</t>
  </si>
  <si>
    <t>Welfare Packages</t>
  </si>
  <si>
    <t>Sporting Activities</t>
  </si>
  <si>
    <t xml:space="preserve">Internal Examination Fees </t>
  </si>
  <si>
    <t xml:space="preserve">External Examination Fees </t>
  </si>
  <si>
    <t>Annual Budget Preparation Expenses</t>
  </si>
  <si>
    <t>Medical Expenses International</t>
  </si>
  <si>
    <t>Special Day Celebration</t>
  </si>
  <si>
    <t>Other Miscellaneous Expenses</t>
  </si>
  <si>
    <t>LOANS AND ADVANCES</t>
  </si>
  <si>
    <t>GRANTS AND CONTRIBUTIONS GENERAL</t>
  </si>
  <si>
    <t>LOCAL GRANTS AND CONTRIBUTIONS</t>
  </si>
  <si>
    <t>Grants to Communities/NGOs/FBOs/CBOs</t>
  </si>
  <si>
    <t>CAPITAL EXPENDITURE</t>
  </si>
  <si>
    <t>CONSTRUCTION / PROVISION</t>
  </si>
  <si>
    <t>CONSTRUCTION / PROVISION OF FIXED ASSETS - GENERAL</t>
  </si>
  <si>
    <t>Construction/Provision Of Housing</t>
  </si>
  <si>
    <t>REHABILITATION / REPAIRS</t>
  </si>
  <si>
    <t>Rehabilitation/Repairs Of Residential Buildings</t>
  </si>
  <si>
    <t>PRESERVATION OF THE ENVIRONMENT</t>
  </si>
  <si>
    <t>Tree Planting</t>
  </si>
  <si>
    <t>STATUTORY ALLOCATION</t>
  </si>
  <si>
    <t>TAX REVENUE</t>
  </si>
  <si>
    <t>CAPITAL GAIN TAX</t>
  </si>
  <si>
    <t>Tenament Rates</t>
  </si>
  <si>
    <t>Penality on Tenament Rates</t>
  </si>
  <si>
    <t>Arrears on Tenament Rates</t>
  </si>
  <si>
    <t>RECURRENT EXPENDITURE</t>
  </si>
  <si>
    <t>10%  State Alloacation</t>
  </si>
  <si>
    <t>Dog licenses fees</t>
  </si>
  <si>
    <t>Native liquor licenses fees</t>
  </si>
  <si>
    <t>Squatters /Hawkers permit fees</t>
  </si>
  <si>
    <t>Tent at sea beach permit fees</t>
  </si>
  <si>
    <t>Dislodging  of septic Tank charges</t>
  </si>
  <si>
    <t>Night soil Disposal/Deposit fees</t>
  </si>
  <si>
    <t>Pest control  and  Disinfection</t>
  </si>
  <si>
    <t>Dispensary and maternity fees</t>
  </si>
  <si>
    <t>Towing vechicles fine and fees</t>
  </si>
  <si>
    <t>Fine overdue /lost of library books</t>
  </si>
  <si>
    <t>Pety  Trader</t>
  </si>
  <si>
    <t>Corn Grinding mill licenses</t>
  </si>
  <si>
    <t>Block making machine  fees</t>
  </si>
  <si>
    <t>local indigene certificate</t>
  </si>
  <si>
    <t>Commission on transfer of plot</t>
  </si>
  <si>
    <t>Payment in lieu of Resignation</t>
  </si>
  <si>
    <t>TOTAL</t>
  </si>
  <si>
    <t>Refreshment  and Meals</t>
  </si>
  <si>
    <t>share  of VAT</t>
  </si>
  <si>
    <t>PESONNEL COST FOR NON-STAFF</t>
  </si>
  <si>
    <t>TRAVEL&amp;TRANSPORT-GENERAL</t>
  </si>
  <si>
    <t>CONSULTING &amp; PROFESSIONAL SERVICE-GENERAL</t>
  </si>
  <si>
    <t>Security Personal Allowance</t>
  </si>
  <si>
    <t>TRAVEL&amp; TRANSPORT-GENERAL</t>
  </si>
  <si>
    <t>Local Travel &amp;Transport;Other</t>
  </si>
  <si>
    <t xml:space="preserve">Road Traffic Offenses    (Illigal parking)                </t>
  </si>
  <si>
    <t>Mobile sales</t>
  </si>
  <si>
    <t xml:space="preserve">Other Earnings                                                         </t>
  </si>
  <si>
    <t>LOCAL GRANT AND CONTRIBUTION</t>
  </si>
  <si>
    <t xml:space="preserve">                                        DEPARTMENT;    (specail service unit)  011101800100</t>
  </si>
  <si>
    <t>GRANT AND CONTRIBUTION GENERAL</t>
  </si>
  <si>
    <t>Journal Allowance</t>
  </si>
  <si>
    <t>Local travel &amp; Transport Others</t>
  </si>
  <si>
    <t>MATERIALS&amp;SUPPLIES-GENERAL</t>
  </si>
  <si>
    <t xml:space="preserve">                                                                   DEPARTMENT:01 11 183 001 00 Internal Audit unit</t>
  </si>
  <si>
    <t>MAINTENANCE SERVICE -GENERAL</t>
  </si>
  <si>
    <t xml:space="preserve">                                                                   DEPARTMENT: OFFICE OF THE CHAIRMAN</t>
  </si>
  <si>
    <t>PERS0RNAL COST</t>
  </si>
  <si>
    <t>CASH AT HAND AND BANK</t>
  </si>
  <si>
    <t>SUMMARY OF REVENUE:</t>
  </si>
  <si>
    <t>Intenal Revenue</t>
  </si>
  <si>
    <t>STATUTORY REVENUE:</t>
  </si>
  <si>
    <t>Federal Allocation</t>
  </si>
  <si>
    <t>VAT</t>
  </si>
  <si>
    <t>10% State Allocation</t>
  </si>
  <si>
    <t>SUMMARY OF EXPENDITURE:</t>
  </si>
  <si>
    <t>Personnel Cost</t>
  </si>
  <si>
    <t>Overhead Cost</t>
  </si>
  <si>
    <t>Capital Expenditure</t>
  </si>
  <si>
    <t>TOTAL EXPENDITURE</t>
  </si>
  <si>
    <t>TOTAL REVENUE</t>
  </si>
  <si>
    <t>CLASSIFICATION</t>
  </si>
  <si>
    <t xml:space="preserve">                                DEPARTMENT; 01 25 001 001 00  DIRECTOR PERSONAL MANAGEMENT</t>
  </si>
  <si>
    <t>PERSONNEL</t>
  </si>
  <si>
    <t xml:space="preserve">                    DEPARTMENT:05 17 001 001 00 EDUCATION (L.G.PRIMARY SCHOOL) 05 17 025 000 00</t>
  </si>
  <si>
    <t>TRAINING-GENERAL</t>
  </si>
  <si>
    <t>ALLOWANCES FOR SENIOR  STAFF</t>
  </si>
  <si>
    <t>ALLOWANCES FOR JUNIOR  STAFF</t>
  </si>
  <si>
    <t>OTHER SERVICES-GENERAL</t>
  </si>
  <si>
    <t>MISCELLANEOUS EXPENSES-GENERAL</t>
  </si>
  <si>
    <t>INVESTMENT</t>
  </si>
  <si>
    <t>LICENSE</t>
  </si>
  <si>
    <t>FEES MAIN</t>
  </si>
  <si>
    <t>FINE MAIN</t>
  </si>
  <si>
    <t>SALES MAIN</t>
  </si>
  <si>
    <t>EARNING MAIN</t>
  </si>
  <si>
    <t>PREPAYMENT</t>
  </si>
  <si>
    <t>INTEREST EARNING NAIN</t>
  </si>
  <si>
    <t>TOTAL INTERNAL REVENUE</t>
  </si>
  <si>
    <t>10% STATE ALLOCATION</t>
  </si>
  <si>
    <t>GRAND -TOTAL</t>
  </si>
  <si>
    <t>OFFICCE OF THE CHAIRMAN</t>
  </si>
  <si>
    <t>OFFICCE OF THE SECRETARY</t>
  </si>
  <si>
    <t>COUNCIL</t>
  </si>
  <si>
    <t>PERSONNEL MANAGEMENT</t>
  </si>
  <si>
    <t>TREASURY</t>
  </si>
  <si>
    <t>COMMUNITY</t>
  </si>
  <si>
    <t>PHC</t>
  </si>
  <si>
    <t>AGRIC</t>
  </si>
  <si>
    <t>DISTRICT ADMIN</t>
  </si>
  <si>
    <t>P.R.S.</t>
  </si>
  <si>
    <t>CHAIRMAN OFFICE</t>
  </si>
  <si>
    <t>INTERNAL AUDIT OFFICE</t>
  </si>
  <si>
    <t>SPECIAL SERVICE UNIT OFFICE</t>
  </si>
  <si>
    <t>SECRETARY OFFICE</t>
  </si>
  <si>
    <t>ACCOUNT</t>
  </si>
  <si>
    <t>STORE</t>
  </si>
  <si>
    <t>PLANNING</t>
  </si>
  <si>
    <t>BUDGET</t>
  </si>
  <si>
    <t>STATISTICS</t>
  </si>
  <si>
    <t>ROAD</t>
  </si>
  <si>
    <t>WATER SUPPLY</t>
  </si>
  <si>
    <t>ELECTRICAL</t>
  </si>
  <si>
    <t>BUILDING</t>
  </si>
  <si>
    <t>LAND &amp; SURVEY</t>
  </si>
  <si>
    <t>ESTATE</t>
  </si>
  <si>
    <t>SOCIAL WELFARE</t>
  </si>
  <si>
    <t>ADULT EDUCATION</t>
  </si>
  <si>
    <t>WOMEN AFFAIRS</t>
  </si>
  <si>
    <t>COOPERATIVE</t>
  </si>
  <si>
    <t>AGRIC SERVICES</t>
  </si>
  <si>
    <t>FORESTRY</t>
  </si>
  <si>
    <t>VETINARY</t>
  </si>
  <si>
    <t>FISHERY</t>
  </si>
  <si>
    <t>TRADITIONAL RULERS</t>
  </si>
  <si>
    <t>INFORMATION YOUTH &amp; CULTURE</t>
  </si>
  <si>
    <t xml:space="preserve">DEPARTMENT:- OFFICE  OF THE SECRETARY                                        </t>
  </si>
  <si>
    <t xml:space="preserve">DEPARTMENT:- COUNCIL                                      </t>
  </si>
  <si>
    <t xml:space="preserve">DEPARTMENT:-    PERSONNEL MANAGEMENT    </t>
  </si>
  <si>
    <t xml:space="preserve">DEPARTMENT:- TREASURY   CODE:- 02 20 001 001 00                                     </t>
  </si>
  <si>
    <t xml:space="preserve">                                         DEPARTMENT: Treasury (Revanue section) CODE:- 02 20 001 001 01</t>
  </si>
  <si>
    <t xml:space="preserve">                                         DEPARTMENT: Treasury (Account section) CODE:- 02 20 001 001 02</t>
  </si>
  <si>
    <t>DEPARTMENT:- COMMUNITY  DEV. &amp; CULTURE     CODE:- 05 051 003 001 00</t>
  </si>
  <si>
    <t>COMMERCE &amp; INDUSTRY</t>
  </si>
  <si>
    <t xml:space="preserve">          DEPARTMENT: COMMUNITY DEV. AND CULTURE (Comm. section) 05 051 003 001 01</t>
  </si>
  <si>
    <t xml:space="preserve">         DEPARTMENT: COMMUNITY DEV. AND CULTURE (Social welfare) 05 051 003 001 02</t>
  </si>
  <si>
    <t xml:space="preserve">    DEPARTMENT: COMMUNITY DEV. AND CULTURE (Inf. Youth &amp; sport) 05 051 003 001 03</t>
  </si>
  <si>
    <t xml:space="preserve">       DEPARTMENT: COMMUNITY DEV. AND CULTURE (Adult Education) 05 051 003 001 04</t>
  </si>
  <si>
    <t xml:space="preserve">                           DEPARTMENT: COMMUNITY DEV. AND CULTURE (Woman Affairs) 05 051 003 001 05</t>
  </si>
  <si>
    <t xml:space="preserve">         DEPARTMENT: COMMUNITY DEV. AND CULTURE (Cooperative Section) 05 051 003 001 06</t>
  </si>
  <si>
    <t>CURATIVE</t>
  </si>
  <si>
    <t xml:space="preserve">                DEPARTMENT: HEALTH 05 21 001 001 00 (Currative section) 05 21 001 001 02</t>
  </si>
  <si>
    <t>DEPARTMENT:- AGRIC ULTURE &amp; NATURAL RES.     CODE:-02 15 001 001 00</t>
  </si>
  <si>
    <t xml:space="preserve">                                    DEPARTMENT: 02 15 001 001 00 AGRICULTURE (Agric section) 02 15 001 001 01</t>
  </si>
  <si>
    <t xml:space="preserve">                          DEPARTMENT: 02 15 001 001 00 AGRICULTURE (Forestry section) 02 15 001 001 02</t>
  </si>
  <si>
    <t xml:space="preserve">                     DEPARTMENT: 02 15 001 001 00 AGRICULTURE (Vetinary section) 02 15 001 001 03</t>
  </si>
  <si>
    <t xml:space="preserve">                            DEPARTMENT: 02 15 001 001 00 AGRICULTURE (Fishery section) 02 15 001 001 04</t>
  </si>
  <si>
    <t>MECHNICAL</t>
  </si>
  <si>
    <t>DEPARTMENT:- WORKS &amp; HOUSING  CODE:- 02 24 001 001 00</t>
  </si>
  <si>
    <t xml:space="preserve">                    DEPARTMENT: WORKS 02 24 001 001 00 (Road section) 02 24 001 001 01 </t>
  </si>
  <si>
    <t xml:space="preserve">                               DEPARTMENT: WORKS 02 24 001 001 00 (Electrical  section) 02 24 001 001 04</t>
  </si>
  <si>
    <t xml:space="preserve">                       DEPARTMENT: WORKS  02 24 001 001 00 (Building section) 02 24 001 001 05</t>
  </si>
  <si>
    <t xml:space="preserve">                                  DEPARTMENT: WORKS 02 24 001 001 00 (Land&amp;Survey) 02 24 001 001 06</t>
  </si>
  <si>
    <t xml:space="preserve">                      DEPARTMENT: WORKS 02 24 001 001 00 (Estate section) 02 24 001 001 07</t>
  </si>
  <si>
    <t>DEPARTMENT:- DISTRICT ADMIN          CODE:- 05 51 002 001 00</t>
  </si>
  <si>
    <t xml:space="preserve">                                                     DEPARTMENT: 05 051 002 001 00 Traditional Rulers</t>
  </si>
  <si>
    <t>DEPARTMENT:- PLANING, BUDGET, RESEARCH &amp; STATISTIC CODE:-02 20 003 001 00</t>
  </si>
  <si>
    <t xml:space="preserve">                                              DEPARTMENT: Treasury (Store section) CODE:- 02 20 001 001 03</t>
  </si>
  <si>
    <t xml:space="preserve">                                            DEPARTMENT: 01 11 013 001 00 OFFICE OF THE SECRETARY</t>
  </si>
  <si>
    <t xml:space="preserve">              DEPARTMENT: 01 11 013 001 00 OFFICE OF THE SECRETARY ( Legal service unit) 01 11 013 001 01</t>
  </si>
  <si>
    <t>Others Receipts (Bailout)</t>
  </si>
  <si>
    <t>Motor Park</t>
  </si>
  <si>
    <t>Cattle Market</t>
  </si>
  <si>
    <t>WORKS &amp; HOUSING</t>
  </si>
  <si>
    <t>DEPARTMENT:-  OFFICE OF THE CHAIRMAN    CODE:-011100100100</t>
  </si>
  <si>
    <t>Housing / Rent Allowances</t>
  </si>
  <si>
    <t>FUEL &amp; LUBRICANT GENERAL</t>
  </si>
  <si>
    <t>Plant / Generator Fuel Cost</t>
  </si>
  <si>
    <t>Rent / Housing Allowance</t>
  </si>
  <si>
    <t>ALLOWANCES FOR POLITICAL  OFFICE HOLDERS</t>
  </si>
  <si>
    <t>Recess Allowance</t>
  </si>
  <si>
    <t>Ward robe  Allowance</t>
  </si>
  <si>
    <t>Ramadan Gesture</t>
  </si>
  <si>
    <t>Office stationery/ computer consumbles</t>
  </si>
  <si>
    <t>Office Stationery / Computer Consumables</t>
  </si>
  <si>
    <t xml:space="preserve">Grants to Communities/NGOs/FBOs/CBOs </t>
  </si>
  <si>
    <t xml:space="preserve">                       DEPARTMENT: COMMUNITY DEV. AND CULTURE (TRADE,COMM &amp; INDUSTRY) 05 051 003 001 07</t>
  </si>
  <si>
    <t>DEPARTMENT:-     PRIMARY HEALTH CARE   CODE:- 05 21 001 001 00</t>
  </si>
  <si>
    <t>Minor Road Maintenance</t>
  </si>
  <si>
    <t xml:space="preserve">                                   DEPARTMENT: W0RKS 02 24 001 001 00 (Mechanical  section) 02 24 001 001 02 </t>
  </si>
  <si>
    <t>Maintenance of Plant / Generators</t>
  </si>
  <si>
    <t xml:space="preserve">                       DEPARTMENT: 02 20 003 001 00 Planning ,Research&amp;Statactics (Planing Unit) 02 20 003 001 01</t>
  </si>
  <si>
    <t xml:space="preserve">                  DEPARTMENT: 02 20 003 001 02 Planning , Research &amp; Statactics (Budget  Unit) 02 20 003 001 02</t>
  </si>
  <si>
    <t xml:space="preserve">                  DEPARTMENT: 02 20 003 001 00 Planning , Research &amp; Statactics (Statistics Unit) 02 20 003 001 03</t>
  </si>
  <si>
    <t>Monitoring &amp; Evaluation</t>
  </si>
  <si>
    <t>Security services (Vigilante &amp; Others)</t>
  </si>
  <si>
    <t>Food Stuff / Catering Materials Supplies (Ramadan Feeding)</t>
  </si>
  <si>
    <t>Others (1% Training Fund)</t>
  </si>
  <si>
    <t>OTHER RECIEPT</t>
  </si>
  <si>
    <t>ECONOMIC CODE</t>
  </si>
  <si>
    <t>FUND CODE</t>
  </si>
  <si>
    <t xml:space="preserve">DESCRIPTION </t>
  </si>
  <si>
    <t>FUNCTIONAL
CODE</t>
  </si>
  <si>
    <t>OTHER CAPITAL PROJECTS</t>
  </si>
  <si>
    <t>ECONOMIC 
CODE</t>
  </si>
  <si>
    <t>GEO
CODE</t>
  </si>
  <si>
    <t>FUND 
CODE</t>
  </si>
  <si>
    <t>ENVIRONMENTAL, SANITATION AND HYGIENE</t>
  </si>
  <si>
    <t>MONITORING AND EVALUATION</t>
  </si>
  <si>
    <t xml:space="preserve">  DEPARTMENT: 05 35 001 001 00 Water, Environment, Sanitation and Hygiene (WESH)</t>
  </si>
  <si>
    <t xml:space="preserve">   DEPARTMENT: 05 35 001 001 00 Water, Environment, Sanitation and Hygiene (Water Supply) 05 35 001 001 01</t>
  </si>
  <si>
    <t xml:space="preserve">   DEPARTMENT: 05 35 001 001 00 Water, Environment, Sanitation and Hygiene (Enviromental, Sanitation and Hygiene Section) 05 35 001 001 02</t>
  </si>
  <si>
    <t>GRAND TOTAL</t>
  </si>
  <si>
    <t>ECONOMIC
 CODE</t>
  </si>
  <si>
    <t xml:space="preserve"> DEPARTMENT; 01 12 001 001 00 COUNCIL</t>
  </si>
  <si>
    <t>DEPARTMENT: 05 35 001 001 00 Water, Environment, Sanitation and Hygiene (Monitoring and Evaluation Section) 05 35 001 001 03</t>
  </si>
  <si>
    <t>FIXED ASSETS ProcurementD</t>
  </si>
  <si>
    <t>Procurement of Residential Buildings</t>
  </si>
  <si>
    <t>Procurement of Motor Cycles</t>
  </si>
  <si>
    <t>Procurement Of Trucks</t>
  </si>
  <si>
    <t>Procurement Of Sea Boats</t>
  </si>
  <si>
    <t>Procurement Of Computers</t>
  </si>
  <si>
    <t>Procurement Of Computer Printers</t>
  </si>
  <si>
    <t>Procurement Of Photocopying Machines</t>
  </si>
  <si>
    <t>Procurement Of Typewriters</t>
  </si>
  <si>
    <t>Procurement Of Shredding Machines</t>
  </si>
  <si>
    <t>Procurement Of Scanners</t>
  </si>
  <si>
    <t>Procurement Of Canteen/Kitchen Equipment</t>
  </si>
  <si>
    <t>Procurement Of Residential Furniture</t>
  </si>
  <si>
    <t>Procurement Of Fire Fighting Equipment</t>
  </si>
  <si>
    <t>Procurement Of Teaching/Learning Aid Equipment</t>
  </si>
  <si>
    <t>Procurement Of Library Books &amp; Equipment</t>
  </si>
  <si>
    <t>KANO STATE GOVERNMENT</t>
  </si>
  <si>
    <t>21500100101</t>
  </si>
  <si>
    <t>DETAILS OF THE REVENUE</t>
  </si>
  <si>
    <t>Sub-Total</t>
  </si>
  <si>
    <t>SUMMARY OF THE REVENUE</t>
  </si>
  <si>
    <t>WESH</t>
  </si>
  <si>
    <t>UTILITIES-GENERAL</t>
  </si>
  <si>
    <t>Water  Rates</t>
  </si>
  <si>
    <t>MATERIAL AND SUPPLIES- GENERAL</t>
  </si>
  <si>
    <t>FUEL AND LUBRICANT CONSULT</t>
  </si>
  <si>
    <t>Drugs/Laboratories/Medical Supplies</t>
  </si>
  <si>
    <t>TRAINING -GENERAL</t>
  </si>
  <si>
    <t>Local Training</t>
  </si>
  <si>
    <t>Cleaning &amp; Fumigation Services</t>
  </si>
  <si>
    <t>CONSULTNIG &amp; PROFESSIONAL SERVICE GENERAL</t>
  </si>
  <si>
    <t>Harzard Allowance</t>
  </si>
  <si>
    <t>0ther Allowance</t>
  </si>
  <si>
    <t>OVER HEAD COST</t>
  </si>
  <si>
    <t>Other Allowances(Per.Asst)</t>
  </si>
  <si>
    <t>LEGAL SERVICE</t>
  </si>
  <si>
    <t>SUMMARY</t>
  </si>
  <si>
    <t>GRAND-TOTAL</t>
  </si>
  <si>
    <t>OVER HEAD</t>
  </si>
  <si>
    <t>CAPITAL</t>
  </si>
  <si>
    <t>%</t>
  </si>
  <si>
    <t>BUDGET SURPLUS,DEFICIT OR BALANCED</t>
  </si>
  <si>
    <t>MATERIALS AND SUPPLIES - GENERAL</t>
  </si>
  <si>
    <t>News Papers</t>
  </si>
  <si>
    <t>CONSULTING &amp; PROFESSIONAL SERVICE</t>
  </si>
  <si>
    <t>Responsibility Allowance</t>
  </si>
  <si>
    <t>Monitoring and evaluation</t>
  </si>
  <si>
    <t xml:space="preserve">Security personnel Allowance (Neghbour hood watch men vigilant security Allowance) </t>
  </si>
  <si>
    <t>MATERIALS &amp; SUPPLIES- GENERAL</t>
  </si>
  <si>
    <t>Local training</t>
  </si>
  <si>
    <t>other professional service</t>
  </si>
  <si>
    <t>Domestic servant allowance</t>
  </si>
  <si>
    <t>Responsibility allowance</t>
  </si>
  <si>
    <t>Entertaiment allowance</t>
  </si>
  <si>
    <t>Office stationaries/computer consumable</t>
  </si>
  <si>
    <t>Special day celebration</t>
  </si>
  <si>
    <t>PERSONNEL COST OF NON STAFF</t>
  </si>
  <si>
    <t>Casual workers allowance</t>
  </si>
  <si>
    <t>Local Training (woman for Health)</t>
  </si>
  <si>
    <t>21020312</t>
  </si>
  <si>
    <t>22021017</t>
  </si>
  <si>
    <t>Other miscellaneous Expenses</t>
  </si>
  <si>
    <t>21020512</t>
  </si>
  <si>
    <t>21020314</t>
  </si>
  <si>
    <t>21020305</t>
  </si>
  <si>
    <t>21020306</t>
  </si>
  <si>
    <t>22020406</t>
  </si>
  <si>
    <t>others</t>
  </si>
  <si>
    <t>MISCELLANEOUS EXPENSES - GENERAL</t>
  </si>
  <si>
    <t>22021000</t>
  </si>
  <si>
    <t>22021001</t>
  </si>
  <si>
    <t>Other Allowances (Non-clinical)</t>
  </si>
  <si>
    <t>SHARE OF VAT</t>
  </si>
  <si>
    <t>CASH TRANSFER - STATUTORY TRANSFERS</t>
  </si>
  <si>
    <t>OTHER CAPITAL RECEIPTS</t>
  </si>
  <si>
    <t>Other Reciepts to CDF (Bailout)</t>
  </si>
  <si>
    <t>sale of fixed assets</t>
  </si>
  <si>
    <t>SUB- TOTAL</t>
  </si>
  <si>
    <t>Gold smith and Gold licenses</t>
  </si>
  <si>
    <t xml:space="preserve">Radio /Television permit </t>
  </si>
  <si>
    <t xml:space="preserve">Canoe licenses </t>
  </si>
  <si>
    <t>Registration of Voluntary Organization</t>
  </si>
  <si>
    <t xml:space="preserve">Barkery House license </t>
  </si>
  <si>
    <t xml:space="preserve">Bicycle licenses </t>
  </si>
  <si>
    <t>Brick Making</t>
  </si>
  <si>
    <t xml:space="preserve">Cart/truck licenses </t>
  </si>
  <si>
    <t>Dane Gun Licence</t>
  </si>
  <si>
    <t>Cattle Dealers Licence</t>
  </si>
  <si>
    <t>Dried Fish/Meat Licence</t>
  </si>
  <si>
    <t xml:space="preserve">Dog licenses </t>
  </si>
  <si>
    <t>Fishing Permit</t>
  </si>
  <si>
    <t>Hunting Licence</t>
  </si>
  <si>
    <t>Produce Buying Licence</t>
  </si>
  <si>
    <t>Animal Health Care Licence</t>
  </si>
  <si>
    <t>Abbatoir/Slaughter Licence</t>
  </si>
  <si>
    <t>Renewal of Fisher Licence</t>
  </si>
  <si>
    <t>Hiring Services</t>
  </si>
  <si>
    <t>Borehole Drilling Licence</t>
  </si>
  <si>
    <t>Cinematography</t>
  </si>
  <si>
    <t>Trade Permit</t>
  </si>
  <si>
    <t>Advertisement Licence</t>
  </si>
  <si>
    <t>Auctioneers Licence</t>
  </si>
  <si>
    <t xml:space="preserve">Baggers /Television  licenses  </t>
  </si>
  <si>
    <t xml:space="preserve">Battery charger licenses </t>
  </si>
  <si>
    <t xml:space="preserve">Birth and Death Registration </t>
  </si>
  <si>
    <t xml:space="preserve">Blacksmith workshop licenses  </t>
  </si>
  <si>
    <t xml:space="preserve">Brown  sugar machine licenses  </t>
  </si>
  <si>
    <t>Bulky Ciggarettes Licence</t>
  </si>
  <si>
    <t>Burial Licence</t>
  </si>
  <si>
    <t>Butchers Licence</t>
  </si>
  <si>
    <t xml:space="preserve">Clock/watch Repairs licenses </t>
  </si>
  <si>
    <t xml:space="preserve">Cloth Dyners licenses  </t>
  </si>
  <si>
    <t xml:space="preserve">Cold room licenses </t>
  </si>
  <si>
    <t>Control of Noise Permit Licence</t>
  </si>
  <si>
    <t>Earning from Environment sanitation Service</t>
  </si>
  <si>
    <t>Electric/Radio/TV Workshop Licence</t>
  </si>
  <si>
    <t>Entertainment Druming &amp; Temporary both permit</t>
  </si>
  <si>
    <t>Felling of Trees Licence</t>
  </si>
  <si>
    <t>Forestry and Fuel Exploration Licence</t>
  </si>
  <si>
    <t>Hair Dressing/Barbing Saloon Licence</t>
  </si>
  <si>
    <t>Impounding of Animal Licence</t>
  </si>
  <si>
    <t>Ingredients Grinding Licence</t>
  </si>
  <si>
    <t xml:space="preserve">kiosk licenses </t>
  </si>
  <si>
    <t xml:space="preserve">Local Hair Barbing/ plaiting  licenses </t>
  </si>
  <si>
    <t>Marriage Registration Licence</t>
  </si>
  <si>
    <t>Mortgage Sub-lease Approval Licence</t>
  </si>
  <si>
    <t xml:space="preserve">Motor mach/cash wash licenses </t>
  </si>
  <si>
    <t>Motor Vehicle Licence</t>
  </si>
  <si>
    <t>Naming of Street Registration Licence</t>
  </si>
  <si>
    <t>Open Air Preaching Permit Licence</t>
  </si>
  <si>
    <t>Painting, Spraying and Sign Writing Workshop</t>
  </si>
  <si>
    <t xml:space="preserve">Panel Beater licenses </t>
  </si>
  <si>
    <t>Photo Studio Licence</t>
  </si>
  <si>
    <t>Photostat/Typing Institute Licence</t>
  </si>
  <si>
    <t>Pit Sawing Licence</t>
  </si>
  <si>
    <t>Registration of Septic tank and Dislodging Licence</t>
  </si>
  <si>
    <t>Registration of Meat Van Licance</t>
  </si>
  <si>
    <t>Registration of Night Soil Contract Licence</t>
  </si>
  <si>
    <t>Rice Mill/Cassava grinding Licence</t>
  </si>
  <si>
    <t xml:space="preserve">Sand dredging licenses  </t>
  </si>
  <si>
    <t>Sand/Granite/Iron Rod Seller Licence</t>
  </si>
  <si>
    <t>Saw Milling Licence</t>
  </si>
  <si>
    <t>sewing Institute Licence</t>
  </si>
  <si>
    <t>Vaults Licence</t>
  </si>
  <si>
    <t>Vehicle Spare Parts Licence</t>
  </si>
  <si>
    <t>Vulcanizer Licence</t>
  </si>
  <si>
    <t>Welding Machine Licence</t>
  </si>
  <si>
    <t xml:space="preserve">wood making /carpentry worhshop </t>
  </si>
  <si>
    <t>Workshop Receipt</t>
  </si>
  <si>
    <t xml:space="preserve">Bathing House License </t>
  </si>
  <si>
    <t xml:space="preserve">Minor Industry License </t>
  </si>
  <si>
    <t xml:space="preserve">Slaughter Slab Fees                                                  </t>
  </si>
  <si>
    <t>Bus Commercial Vehicle/Truck Fees</t>
  </si>
  <si>
    <t>General Contractor Registration fees</t>
  </si>
  <si>
    <t>Surface  Tank</t>
  </si>
  <si>
    <t xml:space="preserve">Sale of Forms </t>
  </si>
  <si>
    <t>Plant Hire Services(Tractor)</t>
  </si>
  <si>
    <t>RENT ON LAND AND OTHERS - GENERAL</t>
  </si>
  <si>
    <t>Rent of Plot and Site services Programme</t>
  </si>
  <si>
    <t>Lease rental</t>
  </si>
  <si>
    <t>Rent on Government Properties</t>
  </si>
  <si>
    <t>Rent from Other Local Govt. Offices</t>
  </si>
  <si>
    <t xml:space="preserve">Dividend Income from  Unquoted Stocks </t>
  </si>
  <si>
    <t>Sales of Shares</t>
  </si>
  <si>
    <t>Market</t>
  </si>
  <si>
    <t>Shop and Shopping Centres</t>
  </si>
  <si>
    <t>Proceeds from Sales and Consumable Goods</t>
  </si>
  <si>
    <t>Unspecified Revenue (comunication mass)</t>
  </si>
  <si>
    <t>PRE-PAYMENT/ARREARS OF REVENUE</t>
  </si>
  <si>
    <t>PRE-PAYMENT-GENERAL</t>
  </si>
  <si>
    <t>RENT ON LAND AND OTHER</t>
  </si>
  <si>
    <t>EXTRA ORDINARY ITEMS</t>
  </si>
  <si>
    <t>PREPAYMENT/ARREARS</t>
  </si>
  <si>
    <t>14070100</t>
  </si>
  <si>
    <t>310800</t>
  </si>
  <si>
    <t>12020900</t>
  </si>
  <si>
    <t>Non-clinical</t>
  </si>
  <si>
    <t>BUDGET ANALYSIS TABLE</t>
  </si>
  <si>
    <t>01101</t>
  </si>
  <si>
    <t>01102</t>
  </si>
  <si>
    <t>10101</t>
  </si>
  <si>
    <t>OFFICE OF THE DIRECTOR PERSONNEL MANAGEMENT</t>
  </si>
  <si>
    <t>14070102</t>
  </si>
  <si>
    <t>12021102</t>
  </si>
  <si>
    <t>12000000</t>
  </si>
  <si>
    <t>11010101</t>
  </si>
  <si>
    <t>11010201</t>
  </si>
  <si>
    <t>11010401</t>
  </si>
  <si>
    <t>31030102</t>
  </si>
  <si>
    <t>11010300</t>
  </si>
  <si>
    <t>21000000</t>
  </si>
  <si>
    <t>22020000</t>
  </si>
  <si>
    <t>23000000</t>
  </si>
  <si>
    <t>06106</t>
  </si>
  <si>
    <t>01108</t>
  </si>
  <si>
    <t xml:space="preserve">Other </t>
  </si>
  <si>
    <t>TOTAL PERCENTAGE OF THE BUDGET</t>
  </si>
  <si>
    <t>PERCENTAGE (%)</t>
  </si>
  <si>
    <t>Others/Cattle Vaccination activities</t>
  </si>
  <si>
    <t xml:space="preserve">(Customery) Right of Occupancy                                                    </t>
  </si>
  <si>
    <t>Ground Rate Charges</t>
  </si>
  <si>
    <t>Hide &amp; Skin Buyer Licenses</t>
  </si>
  <si>
    <t>Other professional services</t>
  </si>
  <si>
    <t>Salary of Contract Staff</t>
  </si>
  <si>
    <t>Security Personnel Allowance and Special Assistants</t>
  </si>
  <si>
    <t>Provision of anticipated Salary Increment</t>
  </si>
  <si>
    <t>Provision of Salary Increase</t>
  </si>
  <si>
    <t>Salary of Junior Staff</t>
  </si>
  <si>
    <t>Provision of Anticipated Salary increase</t>
  </si>
  <si>
    <t>Miscellaneous Expenses - General</t>
  </si>
  <si>
    <t>Salaries Of Political Office Holders (H/Leader, D/H/Leader,M/Leader,Minority,Whip &amp; Other Councillors)</t>
  </si>
  <si>
    <t>International Training</t>
  </si>
  <si>
    <t>Provision of anticipated salary increment</t>
  </si>
  <si>
    <t xml:space="preserve">Financial  Professional Services </t>
  </si>
  <si>
    <t>PRIMARY EDUCATION</t>
  </si>
  <si>
    <t>ADMIN CODE</t>
  </si>
  <si>
    <t xml:space="preserve">Teaching Aids / Instruction Materials </t>
  </si>
  <si>
    <t>Others Disable, etc</t>
  </si>
  <si>
    <t>Other Services - General</t>
  </si>
  <si>
    <t>Payment on Hajj Operation</t>
  </si>
  <si>
    <t>Materials And Supplies - General</t>
  </si>
  <si>
    <t xml:space="preserve">Rural Posting Allowance                                               </t>
  </si>
  <si>
    <t xml:space="preserve">Call Duty Allowance                                                   </t>
  </si>
  <si>
    <t xml:space="preserve">Other Allowances/Non Clinical </t>
  </si>
  <si>
    <t>ADMIN
 CODE</t>
  </si>
  <si>
    <t>22020313</t>
  </si>
  <si>
    <t xml:space="preserve"> Salary Of Management Staff</t>
  </si>
  <si>
    <t>22020307</t>
  </si>
  <si>
    <t>21020300</t>
  </si>
  <si>
    <t>ADMIN 
CODE</t>
  </si>
  <si>
    <t>21010105</t>
  </si>
  <si>
    <t>21020403</t>
  </si>
  <si>
    <t>21010104</t>
  </si>
  <si>
    <t>Salary Of Jenior Staff</t>
  </si>
  <si>
    <t>22020400</t>
  </si>
  <si>
    <t>Maitenance Services - General</t>
  </si>
  <si>
    <t>22020402</t>
  </si>
  <si>
    <t>Maintenance Of office/residential buildings</t>
  </si>
  <si>
    <t>22020403</t>
  </si>
  <si>
    <t>Traditional Rulers Allowances (Limamai, Na'ibai and Ladanai)</t>
  </si>
  <si>
    <t>Grants to Communities /NGOs/FBOs/CBOs (3% Emirate Council and others)</t>
  </si>
  <si>
    <t>Consulting and Professional Services - General</t>
  </si>
  <si>
    <t>22020312</t>
  </si>
  <si>
    <t xml:space="preserve">Shifting Allowance  </t>
  </si>
  <si>
    <t>Recruitment, Appointment, Promotion and Disciplinary Expenses</t>
  </si>
  <si>
    <t>23</t>
  </si>
  <si>
    <t>2301</t>
  </si>
  <si>
    <t>2302</t>
  </si>
  <si>
    <t>23020100</t>
  </si>
  <si>
    <t>23020101</t>
  </si>
  <si>
    <t>Construction/Provision Of Electricity</t>
  </si>
  <si>
    <t>Construction/Provision Of Water Facilities</t>
  </si>
  <si>
    <t>Construction/Provision Of Hospitals/Health Centres</t>
  </si>
  <si>
    <t>Construction/Provision Of Public Schools</t>
  </si>
  <si>
    <t>Construction / Provision Of Fire Fighting Stations</t>
  </si>
  <si>
    <t>Construction / Provision Of Libraries</t>
  </si>
  <si>
    <t>Construction / Provision Of Sporting Facilities</t>
  </si>
  <si>
    <t>Construction / Provision Of Agricultural Facilities</t>
  </si>
  <si>
    <t>Construction Of Traffic /Street Lights</t>
  </si>
  <si>
    <t>Construction Of Markets/Parks</t>
  </si>
  <si>
    <t>Construction Of Power Generating Plants</t>
  </si>
  <si>
    <t>Construction/Provision Of Cemeteries</t>
  </si>
  <si>
    <t>Construction Of ICT Infrastructures</t>
  </si>
  <si>
    <t>Construction Of Dams</t>
  </si>
  <si>
    <t xml:space="preserve">Construction Of Irrigation Canals </t>
  </si>
  <si>
    <t>Rehabilitation/ Repairs of Fixed Assets - General</t>
  </si>
  <si>
    <t>Rehabilitation/Repairs - Electricity</t>
  </si>
  <si>
    <t>Rehabilitation/Repairs - Water Facilities</t>
  </si>
  <si>
    <t>Rehabilitation/Repairs - Public Schools</t>
  </si>
  <si>
    <t>Rehabilitation / Repairs - Fire Fighting Stations</t>
  </si>
  <si>
    <t>Rehabilitation / Repairs - Libraries</t>
  </si>
  <si>
    <t>Rehabilitation / Repairs - Sporting Facilities</t>
  </si>
  <si>
    <t>Rehabilitation / Repairs - Agricicultural Facilities</t>
  </si>
  <si>
    <t>Rehabilitation / Repairs - Roads</t>
  </si>
  <si>
    <t>Rehabilitation / Repairs Of Office Buildings</t>
  </si>
  <si>
    <t>Rehabilitation/Repairs Of Boundaries</t>
  </si>
  <si>
    <t>Rehabilitation/Repairs- Traffic /Street Lights</t>
  </si>
  <si>
    <t>Rehabilitation/Repairs- Markets/Parks</t>
  </si>
  <si>
    <t>Rehabilitation/Repairs- Power Generating Plants</t>
  </si>
  <si>
    <t>Rehabilitation/Repairs Of Cemeteries</t>
  </si>
  <si>
    <t>Rehabilitation/Repairs- ICT Infrastructures</t>
  </si>
  <si>
    <t>Rehabilitation of Dams</t>
  </si>
  <si>
    <t>Rehabilitation of Irrigation Facilities</t>
  </si>
  <si>
    <t>Preservation of the Environment - General</t>
  </si>
  <si>
    <t xml:space="preserve">Wildlife Conservation </t>
  </si>
  <si>
    <t>Industrial Pollution Prevention &amp; Control</t>
  </si>
  <si>
    <t>Water Pollution Prevention &amp; Control</t>
  </si>
  <si>
    <t>Acquisition of Non-Tangible Asset</t>
  </si>
  <si>
    <t>Research And Development</t>
  </si>
  <si>
    <t>Computer Software Acquisition</t>
  </si>
  <si>
    <t>Monitoring And Evaluation</t>
  </si>
  <si>
    <t>Anniversaries/Celebrations</t>
  </si>
  <si>
    <t>Margin for increase in Costs</t>
  </si>
  <si>
    <t>FIXED ASSETS Procurement</t>
  </si>
  <si>
    <t>Procurement OF FIXED ASSETS - GENERAL</t>
  </si>
  <si>
    <t>Procurement Of Sporting / Gaming Equipment</t>
  </si>
  <si>
    <t>Procurement Of Agricultural Equipment</t>
  </si>
  <si>
    <t>Procurement Of Security Equipment</t>
  </si>
  <si>
    <t xml:space="preserve">Procurement Of Industrial Equipment </t>
  </si>
  <si>
    <t>Procurement Of Recreational Facilities</t>
  </si>
  <si>
    <t>Procurement Of Diving Equipment</t>
  </si>
  <si>
    <t>Procurement Of Tricycle</t>
  </si>
  <si>
    <t>Procurement Of Surveying Equipment</t>
  </si>
  <si>
    <t>LIABILITIES/EQUITY</t>
  </si>
  <si>
    <t>Deposits - General</t>
  </si>
  <si>
    <t>Contract Retention Fees</t>
  </si>
  <si>
    <t>Unremitted Deductions</t>
  </si>
  <si>
    <t>Unremitted Taxes</t>
  </si>
  <si>
    <t>Unremitted Taxes: PAYE</t>
  </si>
  <si>
    <t>Unremitted Taxes: Withholding Tax</t>
  </si>
  <si>
    <t>Unremitted Taxes: Value Added Tax</t>
  </si>
  <si>
    <t>Unremitted Deductions From Salary</t>
  </si>
  <si>
    <t>National Health Insurance Scheme</t>
  </si>
  <si>
    <t>Contributory Pension Scheme</t>
  </si>
  <si>
    <t>Union Dues</t>
  </si>
  <si>
    <t>Housing Revolving Funds Deductions</t>
  </si>
  <si>
    <t>Co-Operative Soceity</t>
  </si>
  <si>
    <t>Housing Fund</t>
  </si>
  <si>
    <t>INSURANCE PROGRAMMES (Superannuation)</t>
  </si>
  <si>
    <t>Dependent Fund</t>
  </si>
  <si>
    <t>12020400</t>
  </si>
  <si>
    <t>10000000</t>
  </si>
  <si>
    <t>01</t>
  </si>
  <si>
    <t>11</t>
  </si>
  <si>
    <t>12</t>
  </si>
  <si>
    <t>16</t>
  </si>
  <si>
    <t>02</t>
  </si>
  <si>
    <t>15</t>
  </si>
  <si>
    <t>03</t>
  </si>
  <si>
    <t>04</t>
  </si>
  <si>
    <t>05</t>
  </si>
  <si>
    <t>13</t>
  </si>
  <si>
    <t>14</t>
  </si>
  <si>
    <t>17</t>
  </si>
  <si>
    <t>01103</t>
  </si>
  <si>
    <t>06</t>
  </si>
  <si>
    <t>07</t>
  </si>
  <si>
    <t>08</t>
  </si>
  <si>
    <t>09</t>
  </si>
  <si>
    <t>10</t>
  </si>
  <si>
    <t>GEOGRAPHYCAL SEGMENT</t>
  </si>
  <si>
    <t>GEO-ZONE</t>
  </si>
  <si>
    <t xml:space="preserve">STATE </t>
  </si>
  <si>
    <t>SEN. ZONE</t>
  </si>
  <si>
    <t>LGA</t>
  </si>
  <si>
    <t>WARD</t>
  </si>
  <si>
    <t>Number</t>
  </si>
  <si>
    <t>Name</t>
  </si>
  <si>
    <t>Ajingi</t>
  </si>
  <si>
    <t xml:space="preserve">Ajingi </t>
  </si>
  <si>
    <t>31930101</t>
  </si>
  <si>
    <t xml:space="preserve">Balare </t>
  </si>
  <si>
    <t>31930102</t>
  </si>
  <si>
    <t xml:space="preserve">Chula </t>
  </si>
  <si>
    <t>31930103</t>
  </si>
  <si>
    <t xml:space="preserve">Dabin-Kanawa </t>
  </si>
  <si>
    <t>31930104</t>
  </si>
  <si>
    <t xml:space="preserve">Dundun </t>
  </si>
  <si>
    <t>31930105</t>
  </si>
  <si>
    <t xml:space="preserve">Gafasa </t>
  </si>
  <si>
    <t>31930106</t>
  </si>
  <si>
    <t xml:space="preserve">Gurduba </t>
  </si>
  <si>
    <t>31930107</t>
  </si>
  <si>
    <t xml:space="preserve">Kunkurawa </t>
  </si>
  <si>
    <t>31930108</t>
  </si>
  <si>
    <t xml:space="preserve">Toranke </t>
  </si>
  <si>
    <t>31930109</t>
  </si>
  <si>
    <t>Unguwar Bai</t>
  </si>
  <si>
    <t>31930110</t>
  </si>
  <si>
    <t>Albasu</t>
  </si>
  <si>
    <t xml:space="preserve">Albasu Central </t>
  </si>
  <si>
    <t>31930201</t>
  </si>
  <si>
    <t xml:space="preserve">Bataiya </t>
  </si>
  <si>
    <t>31930202</t>
  </si>
  <si>
    <t xml:space="preserve">Chamarawa </t>
  </si>
  <si>
    <t>31930203</t>
  </si>
  <si>
    <t xml:space="preserve">Daho </t>
  </si>
  <si>
    <t>31930204</t>
  </si>
  <si>
    <t>Fanda</t>
  </si>
  <si>
    <t>31930205</t>
  </si>
  <si>
    <t>Faragai</t>
  </si>
  <si>
    <t>31930206</t>
  </si>
  <si>
    <t>Gararami</t>
  </si>
  <si>
    <t>31930207</t>
  </si>
  <si>
    <t xml:space="preserve">Hungu </t>
  </si>
  <si>
    <t>31930208</t>
  </si>
  <si>
    <t xml:space="preserve">Saya-Saya </t>
  </si>
  <si>
    <t>31930209</t>
  </si>
  <si>
    <t>Tsangaya</t>
  </si>
  <si>
    <t>31930210</t>
  </si>
  <si>
    <t>Bagwai</t>
  </si>
  <si>
    <t xml:space="preserve">Bagwai  </t>
  </si>
  <si>
    <t>31920301</t>
  </si>
  <si>
    <t xml:space="preserve">Dangada </t>
  </si>
  <si>
    <t>31920302</t>
  </si>
  <si>
    <t xml:space="preserve">Gogori </t>
  </si>
  <si>
    <t>31920303</t>
  </si>
  <si>
    <t xml:space="preserve">Kiyawa </t>
  </si>
  <si>
    <t>31920304</t>
  </si>
  <si>
    <t xml:space="preserve">Kwajali </t>
  </si>
  <si>
    <t>31920305</t>
  </si>
  <si>
    <t xml:space="preserve">Rimin Dako </t>
  </si>
  <si>
    <t>31920306</t>
  </si>
  <si>
    <t xml:space="preserve">Romo </t>
  </si>
  <si>
    <t>31920307</t>
  </si>
  <si>
    <t xml:space="preserve">Sare-Sare </t>
  </si>
  <si>
    <t>31920308</t>
  </si>
  <si>
    <t xml:space="preserve">Gadanya </t>
  </si>
  <si>
    <t>31920309</t>
  </si>
  <si>
    <t xml:space="preserve">Wuro Bagga </t>
  </si>
  <si>
    <t>31920310</t>
  </si>
  <si>
    <t>Bebeji</t>
  </si>
  <si>
    <t xml:space="preserve">Anadariya </t>
  </si>
  <si>
    <t>31930401</t>
  </si>
  <si>
    <t xml:space="preserve">Bagauda </t>
  </si>
  <si>
    <t>31930402</t>
  </si>
  <si>
    <t xml:space="preserve">Bebeji </t>
  </si>
  <si>
    <t>31930403</t>
  </si>
  <si>
    <t xml:space="preserve">Damau </t>
  </si>
  <si>
    <t>31930404</t>
  </si>
  <si>
    <t xml:space="preserve">Durmawa </t>
  </si>
  <si>
    <t>31930405</t>
  </si>
  <si>
    <t xml:space="preserve">Gargai </t>
  </si>
  <si>
    <t>31930406</t>
  </si>
  <si>
    <t xml:space="preserve">Garmai </t>
  </si>
  <si>
    <t>31930407</t>
  </si>
  <si>
    <t xml:space="preserve">Kofa </t>
  </si>
  <si>
    <t>31930408</t>
  </si>
  <si>
    <t xml:space="preserve">Kuki </t>
  </si>
  <si>
    <t>31930409</t>
  </si>
  <si>
    <t xml:space="preserve">Rahama </t>
  </si>
  <si>
    <t>31930410</t>
  </si>
  <si>
    <t xml:space="preserve">Ranka </t>
  </si>
  <si>
    <t>31930411</t>
  </si>
  <si>
    <t xml:space="preserve">Rantan </t>
  </si>
  <si>
    <t>31930412</t>
  </si>
  <si>
    <t xml:space="preserve">Tariwa </t>
  </si>
  <si>
    <t>31930413</t>
  </si>
  <si>
    <t xml:space="preserve">Wak </t>
  </si>
  <si>
    <t>31930414</t>
  </si>
  <si>
    <t>Bichi</t>
  </si>
  <si>
    <t xml:space="preserve">Badume </t>
  </si>
  <si>
    <t>31920501</t>
  </si>
  <si>
    <t xml:space="preserve">Bichi </t>
  </si>
  <si>
    <t>31920502</t>
  </si>
  <si>
    <t xml:space="preserve">Danzabuwa </t>
  </si>
  <si>
    <t>31920503</t>
  </si>
  <si>
    <t xml:space="preserve">Fagolo </t>
  </si>
  <si>
    <t>31920504</t>
  </si>
  <si>
    <t xml:space="preserve">Kau-Kau </t>
  </si>
  <si>
    <t>31920505</t>
  </si>
  <si>
    <t xml:space="preserve">Kwamarawa </t>
  </si>
  <si>
    <t>31920506</t>
  </si>
  <si>
    <t xml:space="preserve">Kyallo </t>
  </si>
  <si>
    <t>31920507</t>
  </si>
  <si>
    <t xml:space="preserve">Muntsira </t>
  </si>
  <si>
    <t>31920508</t>
  </si>
  <si>
    <t xml:space="preserve">Saye </t>
  </si>
  <si>
    <t>31920509</t>
  </si>
  <si>
    <t xml:space="preserve">Waire </t>
  </si>
  <si>
    <t>31920510</t>
  </si>
  <si>
    <t xml:space="preserve">Yallami </t>
  </si>
  <si>
    <t>31920511</t>
  </si>
  <si>
    <t>Bunkure</t>
  </si>
  <si>
    <t xml:space="preserve">Barkum </t>
  </si>
  <si>
    <t>31930601</t>
  </si>
  <si>
    <t xml:space="preserve">Bunkure </t>
  </si>
  <si>
    <t>31930602</t>
  </si>
  <si>
    <t xml:space="preserve">Bono </t>
  </si>
  <si>
    <t>31930603</t>
  </si>
  <si>
    <t xml:space="preserve">Chirin </t>
  </si>
  <si>
    <t>31930604</t>
  </si>
  <si>
    <t xml:space="preserve">Gafan </t>
  </si>
  <si>
    <t>31930605</t>
  </si>
  <si>
    <t xml:space="preserve">Gurjiya </t>
  </si>
  <si>
    <t>31930606</t>
  </si>
  <si>
    <t xml:space="preserve">Gamma </t>
  </si>
  <si>
    <t>31930607</t>
  </si>
  <si>
    <t xml:space="preserve">Kulluwa </t>
  </si>
  <si>
    <t>31930608</t>
  </si>
  <si>
    <t xml:space="preserve">Kumurya </t>
  </si>
  <si>
    <t>31930609</t>
  </si>
  <si>
    <t xml:space="preserve">Sanda </t>
  </si>
  <si>
    <t>31930610</t>
  </si>
  <si>
    <t>Dala</t>
  </si>
  <si>
    <t xml:space="preserve">Adakawa </t>
  </si>
  <si>
    <t>31910701</t>
  </si>
  <si>
    <t xml:space="preserve">Bakin Ruwa </t>
  </si>
  <si>
    <t>31910702</t>
  </si>
  <si>
    <t xml:space="preserve">Dala </t>
  </si>
  <si>
    <t>31910703</t>
  </si>
  <si>
    <t xml:space="preserve">Dogon Nama </t>
  </si>
  <si>
    <t>31910704</t>
  </si>
  <si>
    <t xml:space="preserve">Gobirawa </t>
  </si>
  <si>
    <t>31910705</t>
  </si>
  <si>
    <t xml:space="preserve">Gwammaja </t>
  </si>
  <si>
    <t>31910706</t>
  </si>
  <si>
    <t xml:space="preserve">Kabuwaya </t>
  </si>
  <si>
    <t>31910707</t>
  </si>
  <si>
    <t xml:space="preserve">Kantudu </t>
  </si>
  <si>
    <t>31910708</t>
  </si>
  <si>
    <t xml:space="preserve">Kofar Mazugal </t>
  </si>
  <si>
    <t>31910709</t>
  </si>
  <si>
    <t xml:space="preserve">Unguwar Bai </t>
  </si>
  <si>
    <t>31910710</t>
  </si>
  <si>
    <t xml:space="preserve">Madigawa </t>
  </si>
  <si>
    <t>31910711</t>
  </si>
  <si>
    <t xml:space="preserve">Yalwa </t>
  </si>
  <si>
    <t>31910712</t>
  </si>
  <si>
    <t>Danbatta</t>
  </si>
  <si>
    <t xml:space="preserve">Ajumawa </t>
  </si>
  <si>
    <t>31920801</t>
  </si>
  <si>
    <t xml:space="preserve">Danbatta East </t>
  </si>
  <si>
    <t>31920802</t>
  </si>
  <si>
    <t xml:space="preserve">Danbatta West </t>
  </si>
  <si>
    <t>31920803</t>
  </si>
  <si>
    <t xml:space="preserve">Fagwalawa </t>
  </si>
  <si>
    <t>31920804</t>
  </si>
  <si>
    <t xml:space="preserve">Goran Maje </t>
  </si>
  <si>
    <t>31920805</t>
  </si>
  <si>
    <t xml:space="preserve">Gwanda </t>
  </si>
  <si>
    <t>31920806</t>
  </si>
  <si>
    <t xml:space="preserve">Gwarabjawa </t>
  </si>
  <si>
    <t>31920807</t>
  </si>
  <si>
    <t xml:space="preserve">Kore </t>
  </si>
  <si>
    <t>31920808</t>
  </si>
  <si>
    <t xml:space="preserve">Saidawa </t>
  </si>
  <si>
    <t>31920809</t>
  </si>
  <si>
    <t xml:space="preserve">Sansan </t>
  </si>
  <si>
    <t>31920810</t>
  </si>
  <si>
    <t>D/ Kudu</t>
  </si>
  <si>
    <t xml:space="preserve">Dabar Kwari  </t>
  </si>
  <si>
    <t>31910901</t>
  </si>
  <si>
    <t xml:space="preserve">Danbagina  </t>
  </si>
  <si>
    <t>31910902</t>
  </si>
  <si>
    <t xml:space="preserve">Dawaki </t>
  </si>
  <si>
    <t>31910903</t>
  </si>
  <si>
    <t xml:space="preserve">Dawakiji </t>
  </si>
  <si>
    <t>31910904</t>
  </si>
  <si>
    <t xml:space="preserve">Dosan  </t>
  </si>
  <si>
    <t>31910905</t>
  </si>
  <si>
    <t xml:space="preserve">Gano </t>
  </si>
  <si>
    <t>31910906</t>
  </si>
  <si>
    <t>31910907</t>
  </si>
  <si>
    <t xml:space="preserve">Jido </t>
  </si>
  <si>
    <t>31910908</t>
  </si>
  <si>
    <t xml:space="preserve">Tanburawa </t>
  </si>
  <si>
    <t>31910909</t>
  </si>
  <si>
    <t xml:space="preserve">Tsakuwa </t>
  </si>
  <si>
    <t>31910910</t>
  </si>
  <si>
    <t xml:space="preserve">Unguwar Duniya </t>
  </si>
  <si>
    <t>31910911</t>
  </si>
  <si>
    <t xml:space="preserve">Yan Barau </t>
  </si>
  <si>
    <t>31910912</t>
  </si>
  <si>
    <t xml:space="preserve">Yakatsari </t>
  </si>
  <si>
    <t>31910913</t>
  </si>
  <si>
    <t xml:space="preserve">Yargaya </t>
  </si>
  <si>
    <t>31910914</t>
  </si>
  <si>
    <t xml:space="preserve">Zogarawa </t>
  </si>
  <si>
    <t>31910915</t>
  </si>
  <si>
    <t>D/Tofa</t>
  </si>
  <si>
    <t xml:space="preserve">Dawaki East  </t>
  </si>
  <si>
    <t>31921001</t>
  </si>
  <si>
    <t xml:space="preserve">Dawaki West </t>
  </si>
  <si>
    <t>31921002</t>
  </si>
  <si>
    <t xml:space="preserve">Dawanau </t>
  </si>
  <si>
    <t>31921003</t>
  </si>
  <si>
    <t xml:space="preserve">Danguguwa </t>
  </si>
  <si>
    <t>31921004</t>
  </si>
  <si>
    <t xml:space="preserve">Ganduje </t>
  </si>
  <si>
    <t>31921005</t>
  </si>
  <si>
    <t xml:space="preserve">Gargari </t>
  </si>
  <si>
    <t>31921006</t>
  </si>
  <si>
    <t xml:space="preserve">Jalli </t>
  </si>
  <si>
    <t>31921007</t>
  </si>
  <si>
    <t xml:space="preserve">Kwa </t>
  </si>
  <si>
    <t>31921008</t>
  </si>
  <si>
    <t xml:space="preserve">Marke </t>
  </si>
  <si>
    <t>31921009</t>
  </si>
  <si>
    <t xml:space="preserve">Tattarawa </t>
  </si>
  <si>
    <t>31921010</t>
  </si>
  <si>
    <t xml:space="preserve">Tumfafi </t>
  </si>
  <si>
    <t>31921011</t>
  </si>
  <si>
    <t>Doguwa</t>
  </si>
  <si>
    <t xml:space="preserve">Dariya </t>
  </si>
  <si>
    <t>31931101</t>
  </si>
  <si>
    <t xml:space="preserve">Dogon Kawo </t>
  </si>
  <si>
    <t>31931102</t>
  </si>
  <si>
    <t xml:space="preserve">Doguwa </t>
  </si>
  <si>
    <t>31931103</t>
  </si>
  <si>
    <t xml:space="preserve">Falgore </t>
  </si>
  <si>
    <t>31931104</t>
  </si>
  <si>
    <t xml:space="preserve">Maraku </t>
  </si>
  <si>
    <t>31931105</t>
  </si>
  <si>
    <t xml:space="preserve">Ragada </t>
  </si>
  <si>
    <t>31931106</t>
  </si>
  <si>
    <t xml:space="preserve">Ririwai </t>
  </si>
  <si>
    <t>31931107</t>
  </si>
  <si>
    <t xml:space="preserve">Tagwaye </t>
  </si>
  <si>
    <t>31931108</t>
  </si>
  <si>
    <t xml:space="preserve">Unguwar Tsohuwa </t>
  </si>
  <si>
    <t>31931109</t>
  </si>
  <si>
    <t xml:space="preserve">Zainabi </t>
  </si>
  <si>
    <t>31931110</t>
  </si>
  <si>
    <t>Fagge</t>
  </si>
  <si>
    <t xml:space="preserve">Fagge A </t>
  </si>
  <si>
    <t>31911200</t>
  </si>
  <si>
    <t xml:space="preserve">Fagee B </t>
  </si>
  <si>
    <t xml:space="preserve">Fagge C </t>
  </si>
  <si>
    <t xml:space="preserve">Fagge D1 </t>
  </si>
  <si>
    <t xml:space="preserve">Fagge D2 </t>
  </si>
  <si>
    <t xml:space="preserve">Kwachiri </t>
  </si>
  <si>
    <t xml:space="preserve">Rijiyar Lemo </t>
  </si>
  <si>
    <t xml:space="preserve">Sabon Gari East </t>
  </si>
  <si>
    <t xml:space="preserve">Sabon Gari West </t>
  </si>
  <si>
    <t xml:space="preserve">Yammata </t>
  </si>
  <si>
    <t>Gabasawa</t>
  </si>
  <si>
    <t xml:space="preserve">Gabasawa </t>
  </si>
  <si>
    <t>31911301</t>
  </si>
  <si>
    <t xml:space="preserve">Garun Danga </t>
  </si>
  <si>
    <t>31911302</t>
  </si>
  <si>
    <t xml:space="preserve">Karmami </t>
  </si>
  <si>
    <t>31911303</t>
  </si>
  <si>
    <t>Mekiya</t>
  </si>
  <si>
    <t>31911304</t>
  </si>
  <si>
    <t xml:space="preserve">Tarauni </t>
  </si>
  <si>
    <t>31911305</t>
  </si>
  <si>
    <t xml:space="preserve">Yautar Arewa </t>
  </si>
  <si>
    <t>31911306</t>
  </si>
  <si>
    <t xml:space="preserve">Yautar Kudu </t>
  </si>
  <si>
    <t>31911307</t>
  </si>
  <si>
    <t xml:space="preserve">Yumbu </t>
  </si>
  <si>
    <t>31911308</t>
  </si>
  <si>
    <t xml:space="preserve">Zakirai </t>
  </si>
  <si>
    <t>31911309</t>
  </si>
  <si>
    <t xml:space="preserve">Zugachi </t>
  </si>
  <si>
    <t>31911310</t>
  </si>
  <si>
    <t xml:space="preserve">Joda </t>
  </si>
  <si>
    <t>31911311</t>
  </si>
  <si>
    <t>Garko</t>
  </si>
  <si>
    <t xml:space="preserve">Dal </t>
  </si>
  <si>
    <t>31931401</t>
  </si>
  <si>
    <t xml:space="preserve">Garun Ali </t>
  </si>
  <si>
    <t>31931402</t>
  </si>
  <si>
    <t xml:space="preserve">Garko </t>
  </si>
  <si>
    <t>31931403</t>
  </si>
  <si>
    <t>31931404</t>
  </si>
  <si>
    <t xml:space="preserve">Kafin Malamai </t>
  </si>
  <si>
    <t>31931405</t>
  </si>
  <si>
    <t xml:space="preserve">Katmari </t>
  </si>
  <si>
    <t>31931406</t>
  </si>
  <si>
    <t xml:space="preserve">Kwas </t>
  </si>
  <si>
    <t>31931407</t>
  </si>
  <si>
    <t xml:space="preserve">Sarina </t>
  </si>
  <si>
    <t>31931408</t>
  </si>
  <si>
    <t xml:space="preserve">Zakarawa </t>
  </si>
  <si>
    <t>31931409</t>
  </si>
  <si>
    <t xml:space="preserve">Raba </t>
  </si>
  <si>
    <t>31931410</t>
  </si>
  <si>
    <t>G/ Malam</t>
  </si>
  <si>
    <t xml:space="preserve">Chiromawa </t>
  </si>
  <si>
    <t>31931501</t>
  </si>
  <si>
    <t xml:space="preserve">Dorarwar  Sallah </t>
  </si>
  <si>
    <t>31931502</t>
  </si>
  <si>
    <t xml:space="preserve">Fankurun </t>
  </si>
  <si>
    <t>31931503</t>
  </si>
  <si>
    <t xml:space="preserve">Garun Mallam </t>
  </si>
  <si>
    <t>31931504</t>
  </si>
  <si>
    <t xml:space="preserve">Jobawa </t>
  </si>
  <si>
    <t>31931505</t>
  </si>
  <si>
    <t xml:space="preserve">Kadawa </t>
  </si>
  <si>
    <t>31931506</t>
  </si>
  <si>
    <t xml:space="preserve">Makwaro </t>
  </si>
  <si>
    <t>31931507</t>
  </si>
  <si>
    <t xml:space="preserve">Garun Babba </t>
  </si>
  <si>
    <t>31931508</t>
  </si>
  <si>
    <t xml:space="preserve">Yada Kwari </t>
  </si>
  <si>
    <t>31931509</t>
  </si>
  <si>
    <t xml:space="preserve">Yalwan Yada Kwari </t>
  </si>
  <si>
    <t>31931510</t>
  </si>
  <si>
    <t>Gaya</t>
  </si>
  <si>
    <t xml:space="preserve">Balan </t>
  </si>
  <si>
    <t>31931601</t>
  </si>
  <si>
    <t xml:space="preserve">Gaya Arewa </t>
  </si>
  <si>
    <t>31931602</t>
  </si>
  <si>
    <t xml:space="preserve">Gaya Kudu </t>
  </si>
  <si>
    <t>31931603</t>
  </si>
  <si>
    <t xml:space="preserve">Gamarya </t>
  </si>
  <si>
    <t>31931604</t>
  </si>
  <si>
    <t xml:space="preserve">Gamoji </t>
  </si>
  <si>
    <t>31931605</t>
  </si>
  <si>
    <t xml:space="preserve">Kademi </t>
  </si>
  <si>
    <t>31931606</t>
  </si>
  <si>
    <t xml:space="preserve">Kazurawa </t>
  </si>
  <si>
    <t>31931607</t>
  </si>
  <si>
    <t xml:space="preserve">Maimakawa </t>
  </si>
  <si>
    <t>31931608</t>
  </si>
  <si>
    <t xml:space="preserve">Shagogo </t>
  </si>
  <si>
    <t>31931609</t>
  </si>
  <si>
    <t xml:space="preserve">Wudilawa </t>
  </si>
  <si>
    <t>31931610</t>
  </si>
  <si>
    <t>Gezawa</t>
  </si>
  <si>
    <t xml:space="preserve">Babawa </t>
  </si>
  <si>
    <t>31911701</t>
  </si>
  <si>
    <t xml:space="preserve">Gawo </t>
  </si>
  <si>
    <t>31911702</t>
  </si>
  <si>
    <t xml:space="preserve">Gezewa </t>
  </si>
  <si>
    <t>31911703</t>
  </si>
  <si>
    <t xml:space="preserve">Jogana </t>
  </si>
  <si>
    <t>31911704</t>
  </si>
  <si>
    <t xml:space="preserve">Ketawa </t>
  </si>
  <si>
    <t>31911705</t>
  </si>
  <si>
    <t xml:space="preserve">Mesar Tudu </t>
  </si>
  <si>
    <t>31911706</t>
  </si>
  <si>
    <t xml:space="preserve">Sararin Gezewa </t>
  </si>
  <si>
    <t>31911707</t>
  </si>
  <si>
    <t xml:space="preserve">Tsamiya Babba </t>
  </si>
  <si>
    <t>31911708</t>
  </si>
  <si>
    <t xml:space="preserve">Tumbau </t>
  </si>
  <si>
    <t>31911709</t>
  </si>
  <si>
    <t xml:space="preserve">Wangara </t>
  </si>
  <si>
    <t>31911710</t>
  </si>
  <si>
    <t xml:space="preserve">Zango </t>
  </si>
  <si>
    <t>31911711</t>
  </si>
  <si>
    <t>Gwale</t>
  </si>
  <si>
    <t xml:space="preserve">Dandago </t>
  </si>
  <si>
    <t>31911801</t>
  </si>
  <si>
    <t xml:space="preserve">Diso </t>
  </si>
  <si>
    <t>31911802</t>
  </si>
  <si>
    <t xml:space="preserve">Dorayi </t>
  </si>
  <si>
    <t>31911803</t>
  </si>
  <si>
    <t xml:space="preserve">Galadanchi </t>
  </si>
  <si>
    <t>31911804</t>
  </si>
  <si>
    <t xml:space="preserve">Goron Dutse </t>
  </si>
  <si>
    <t>31911805</t>
  </si>
  <si>
    <t xml:space="preserve">Gwale </t>
  </si>
  <si>
    <t>31911806</t>
  </si>
  <si>
    <t xml:space="preserve">Gyaranya </t>
  </si>
  <si>
    <t>31911807</t>
  </si>
  <si>
    <t xml:space="preserve">Kabuga </t>
  </si>
  <si>
    <t>31911808</t>
  </si>
  <si>
    <t xml:space="preserve">Mandawari </t>
  </si>
  <si>
    <t>31911809</t>
  </si>
  <si>
    <t xml:space="preserve">Sani Mainagge </t>
  </si>
  <si>
    <t>31911810</t>
  </si>
  <si>
    <t>Gwarzo</t>
  </si>
  <si>
    <t xml:space="preserve">Getso </t>
  </si>
  <si>
    <t>31921901</t>
  </si>
  <si>
    <t xml:space="preserve">Gwarzo </t>
  </si>
  <si>
    <t>31921902</t>
  </si>
  <si>
    <t xml:space="preserve">Jama’a </t>
  </si>
  <si>
    <t>31921903</t>
  </si>
  <si>
    <t xml:space="preserve">Kara </t>
  </si>
  <si>
    <t>31921904</t>
  </si>
  <si>
    <t xml:space="preserve">Kutama </t>
  </si>
  <si>
    <t>31921905</t>
  </si>
  <si>
    <t xml:space="preserve">Lakwaya </t>
  </si>
  <si>
    <t>31921906</t>
  </si>
  <si>
    <t xml:space="preserve">Madadi </t>
  </si>
  <si>
    <t>31921907</t>
  </si>
  <si>
    <t xml:space="preserve">Mainika </t>
  </si>
  <si>
    <t>31921908</t>
  </si>
  <si>
    <t xml:space="preserve">Sabon Birni </t>
  </si>
  <si>
    <t>31921909</t>
  </si>
  <si>
    <t xml:space="preserve">Unguwar Tudu </t>
  </si>
  <si>
    <t>31921910</t>
  </si>
  <si>
    <t>Kabo</t>
  </si>
  <si>
    <t xml:space="preserve">Dugabau </t>
  </si>
  <si>
    <t>31922001</t>
  </si>
  <si>
    <t xml:space="preserve">Durun  </t>
  </si>
  <si>
    <t>31922002</t>
  </si>
  <si>
    <t xml:space="preserve">Gammo  </t>
  </si>
  <si>
    <t>31922003</t>
  </si>
  <si>
    <t xml:space="preserve">Garo </t>
  </si>
  <si>
    <t>31922004</t>
  </si>
  <si>
    <t xml:space="preserve">Godiya </t>
  </si>
  <si>
    <t>31922005</t>
  </si>
  <si>
    <t xml:space="preserve">Gude </t>
  </si>
  <si>
    <t>31922006</t>
  </si>
  <si>
    <t xml:space="preserve">Hauwade </t>
  </si>
  <si>
    <t>31922007</t>
  </si>
  <si>
    <t xml:space="preserve">Kabo </t>
  </si>
  <si>
    <t>31922008</t>
  </si>
  <si>
    <t xml:space="preserve">Kanwa </t>
  </si>
  <si>
    <t>31922009</t>
  </si>
  <si>
    <t>Masanawa</t>
  </si>
  <si>
    <t>31922010</t>
  </si>
  <si>
    <t>Kano Municipal</t>
  </si>
  <si>
    <t xml:space="preserve">Chedi </t>
  </si>
  <si>
    <t>31912101</t>
  </si>
  <si>
    <t xml:space="preserve">Dan Agundi </t>
  </si>
  <si>
    <t>31912102</t>
  </si>
  <si>
    <t xml:space="preserve">Gandun Albasa  </t>
  </si>
  <si>
    <t>31912103</t>
  </si>
  <si>
    <t xml:space="preserve">Jakara </t>
  </si>
  <si>
    <t>31912104</t>
  </si>
  <si>
    <t xml:space="preserve">Kankarofi </t>
  </si>
  <si>
    <t>31912105</t>
  </si>
  <si>
    <t xml:space="preserve">Shahuci </t>
  </si>
  <si>
    <t>31912106</t>
  </si>
  <si>
    <t xml:space="preserve">Sharada </t>
  </si>
  <si>
    <t>31912107</t>
  </si>
  <si>
    <t xml:space="preserve">Sheshe </t>
  </si>
  <si>
    <t>31912108</t>
  </si>
  <si>
    <t xml:space="preserve">Tudun Nufawa </t>
  </si>
  <si>
    <t>31912109</t>
  </si>
  <si>
    <t xml:space="preserve">Tudun Wazirci </t>
  </si>
  <si>
    <t>31912110</t>
  </si>
  <si>
    <t xml:space="preserve">Yakasai </t>
  </si>
  <si>
    <t>31912111</t>
  </si>
  <si>
    <t xml:space="preserve">Zaitawa </t>
  </si>
  <si>
    <t>31912112</t>
  </si>
  <si>
    <t>31912113</t>
  </si>
  <si>
    <t>Karaye</t>
  </si>
  <si>
    <t xml:space="preserve">Daura </t>
  </si>
  <si>
    <t>31932201</t>
  </si>
  <si>
    <t xml:space="preserve">Karaye  </t>
  </si>
  <si>
    <t>31932202</t>
  </si>
  <si>
    <t xml:space="preserve">Kurugu  </t>
  </si>
  <si>
    <t>31932203</t>
  </si>
  <si>
    <t xml:space="preserve">Kwanyawa </t>
  </si>
  <si>
    <t>31932204</t>
  </si>
  <si>
    <t xml:space="preserve">Tudun Kaya </t>
  </si>
  <si>
    <t>31932205</t>
  </si>
  <si>
    <t xml:space="preserve">Turawa </t>
  </si>
  <si>
    <t>31932206</t>
  </si>
  <si>
    <t xml:space="preserve">Unguwar Hajji </t>
  </si>
  <si>
    <t>31932207</t>
  </si>
  <si>
    <t xml:space="preserve">Yammedi </t>
  </si>
  <si>
    <t>31932208</t>
  </si>
  <si>
    <t xml:space="preserve">Yola </t>
  </si>
  <si>
    <t>31932209</t>
  </si>
  <si>
    <t xml:space="preserve">Kafin Dafga </t>
  </si>
  <si>
    <t>31932210</t>
  </si>
  <si>
    <t>Kibiya</t>
  </si>
  <si>
    <t xml:space="preserve">Durba </t>
  </si>
  <si>
    <t>31932301</t>
  </si>
  <si>
    <t xml:space="preserve">Fammar </t>
  </si>
  <si>
    <t>31932302</t>
  </si>
  <si>
    <t xml:space="preserve">Fassi </t>
  </si>
  <si>
    <t>31932303</t>
  </si>
  <si>
    <t xml:space="preserve">Kadigawa </t>
  </si>
  <si>
    <t>31932304</t>
  </si>
  <si>
    <t xml:space="preserve">Kahu </t>
  </si>
  <si>
    <t>31932305</t>
  </si>
  <si>
    <t xml:space="preserve">Kibiya I  </t>
  </si>
  <si>
    <t>31932306</t>
  </si>
  <si>
    <t xml:space="preserve">Kibiya II </t>
  </si>
  <si>
    <t>31932307</t>
  </si>
  <si>
    <t xml:space="preserve">Nariya  </t>
  </si>
  <si>
    <t>31932308</t>
  </si>
  <si>
    <t xml:space="preserve">Tarai </t>
  </si>
  <si>
    <t>31932309</t>
  </si>
  <si>
    <t xml:space="preserve">Unguwar Gai </t>
  </si>
  <si>
    <t>31932310</t>
  </si>
  <si>
    <t>Kiru</t>
  </si>
  <si>
    <t xml:space="preserve">Ba’awa </t>
  </si>
  <si>
    <t>31932401</t>
  </si>
  <si>
    <t xml:space="preserve">Bargoni </t>
  </si>
  <si>
    <t>31932402</t>
  </si>
  <si>
    <t xml:space="preserve">Badafi </t>
  </si>
  <si>
    <t>31932403</t>
  </si>
  <si>
    <t xml:space="preserve">Bauda </t>
  </si>
  <si>
    <t>31932404</t>
  </si>
  <si>
    <t xml:space="preserve">Dangora </t>
  </si>
  <si>
    <t>31932405</t>
  </si>
  <si>
    <t xml:space="preserve">Dansoshiya </t>
  </si>
  <si>
    <t>31932406</t>
  </si>
  <si>
    <t xml:space="preserve">Dashi </t>
  </si>
  <si>
    <t>31932407</t>
  </si>
  <si>
    <t xml:space="preserve">Galadimawa </t>
  </si>
  <si>
    <t>31932408</t>
  </si>
  <si>
    <t xml:space="preserve">Kiru </t>
  </si>
  <si>
    <t>31932409</t>
  </si>
  <si>
    <t xml:space="preserve">Kogo </t>
  </si>
  <si>
    <t>31932410</t>
  </si>
  <si>
    <t>31932411</t>
  </si>
  <si>
    <t xml:space="preserve">Tsaudawa </t>
  </si>
  <si>
    <t>31932412</t>
  </si>
  <si>
    <t xml:space="preserve">Yako </t>
  </si>
  <si>
    <t>31932413</t>
  </si>
  <si>
    <t>31932414</t>
  </si>
  <si>
    <t xml:space="preserve">Zuwo </t>
  </si>
  <si>
    <t>31932415</t>
  </si>
  <si>
    <t>Kumbotso</t>
  </si>
  <si>
    <t xml:space="preserve">Challawa </t>
  </si>
  <si>
    <t>31912501</t>
  </si>
  <si>
    <t xml:space="preserve">Chiranchi </t>
  </si>
  <si>
    <t>31912502</t>
  </si>
  <si>
    <t xml:space="preserve">Danbare </t>
  </si>
  <si>
    <t>31912503</t>
  </si>
  <si>
    <t xml:space="preserve">Danmaliki </t>
  </si>
  <si>
    <t>31912504</t>
  </si>
  <si>
    <t xml:space="preserve">Gurun Gawa </t>
  </si>
  <si>
    <t>31912505</t>
  </si>
  <si>
    <t xml:space="preserve">Kumbotso </t>
  </si>
  <si>
    <t>31912506</t>
  </si>
  <si>
    <t xml:space="preserve">Kureken Sani </t>
  </si>
  <si>
    <t>31912507</t>
  </si>
  <si>
    <t xml:space="preserve">Mariri </t>
  </si>
  <si>
    <t>31912508</t>
  </si>
  <si>
    <t xml:space="preserve">Na’ibawa </t>
  </si>
  <si>
    <t>31912509</t>
  </si>
  <si>
    <t xml:space="preserve">Panshekara </t>
  </si>
  <si>
    <t>31912510</t>
  </si>
  <si>
    <t xml:space="preserve">Unguwar Rimi </t>
  </si>
  <si>
    <t>31912511</t>
  </si>
  <si>
    <t>Kunchi</t>
  </si>
  <si>
    <t xml:space="preserve">Bumai </t>
  </si>
  <si>
    <t>31922601</t>
  </si>
  <si>
    <t xml:space="preserve">Garin Sheme </t>
  </si>
  <si>
    <t>31922602</t>
  </si>
  <si>
    <t xml:space="preserve">Gwarmai </t>
  </si>
  <si>
    <t>31922603</t>
  </si>
  <si>
    <t xml:space="preserve">Kasuwar Kuka </t>
  </si>
  <si>
    <t>31922604</t>
  </si>
  <si>
    <t xml:space="preserve">Kunchi </t>
  </si>
  <si>
    <t>31922605</t>
  </si>
  <si>
    <t xml:space="preserve">Matan Fada </t>
  </si>
  <si>
    <t>31922606</t>
  </si>
  <si>
    <t xml:space="preserve">Ridawa </t>
  </si>
  <si>
    <t>31922607</t>
  </si>
  <si>
    <t xml:space="preserve">Shamakawa </t>
  </si>
  <si>
    <t>31922608</t>
  </si>
  <si>
    <t xml:space="preserve">Shuwaki </t>
  </si>
  <si>
    <t>31922609</t>
  </si>
  <si>
    <t xml:space="preserve">Yandadi </t>
  </si>
  <si>
    <t>31922610</t>
  </si>
  <si>
    <t>Kura</t>
  </si>
  <si>
    <t xml:space="preserve">Dalli </t>
  </si>
  <si>
    <t>31912701</t>
  </si>
  <si>
    <t xml:space="preserve">Dan Hassan </t>
  </si>
  <si>
    <t>31912702</t>
  </si>
  <si>
    <t xml:space="preserve">Dukawa </t>
  </si>
  <si>
    <t>31912703</t>
  </si>
  <si>
    <t xml:space="preserve">Gandutse </t>
  </si>
  <si>
    <t>31912704</t>
  </si>
  <si>
    <t xml:space="preserve">Karfi </t>
  </si>
  <si>
    <t>31912705</t>
  </si>
  <si>
    <t xml:space="preserve">Kosawa </t>
  </si>
  <si>
    <t>31912706</t>
  </si>
  <si>
    <t xml:space="preserve">Kura </t>
  </si>
  <si>
    <t>31912707</t>
  </si>
  <si>
    <t xml:space="preserve">Kurun Samau </t>
  </si>
  <si>
    <t>31912708</t>
  </si>
  <si>
    <t xml:space="preserve">Rigar Duka </t>
  </si>
  <si>
    <t>31912709</t>
  </si>
  <si>
    <t xml:space="preserve">Tanawa </t>
  </si>
  <si>
    <t>31912710</t>
  </si>
  <si>
    <t>Madobi</t>
  </si>
  <si>
    <t xml:space="preserve">Burji </t>
  </si>
  <si>
    <t>31912801</t>
  </si>
  <si>
    <t xml:space="preserve">Cinkoso </t>
  </si>
  <si>
    <t>31912802</t>
  </si>
  <si>
    <t xml:space="preserve">Galinja </t>
  </si>
  <si>
    <t>31912803</t>
  </si>
  <si>
    <t xml:space="preserve">Gora </t>
  </si>
  <si>
    <t>31912804</t>
  </si>
  <si>
    <t xml:space="preserve">Kafin Agur </t>
  </si>
  <si>
    <t>31912805</t>
  </si>
  <si>
    <t>31912806</t>
  </si>
  <si>
    <t xml:space="preserve">Kauran Mata </t>
  </si>
  <si>
    <t>31912807</t>
  </si>
  <si>
    <t xml:space="preserve">Kubarachi </t>
  </si>
  <si>
    <t>31912808</t>
  </si>
  <si>
    <t xml:space="preserve">Kwankwanso </t>
  </si>
  <si>
    <t>31912809</t>
  </si>
  <si>
    <t xml:space="preserve">Madobi </t>
  </si>
  <si>
    <t>31912810</t>
  </si>
  <si>
    <t xml:space="preserve">Rikadawa </t>
  </si>
  <si>
    <t>31912811</t>
  </si>
  <si>
    <t xml:space="preserve">Yakun </t>
  </si>
  <si>
    <t>31912812</t>
  </si>
  <si>
    <t>Makoda</t>
  </si>
  <si>
    <t xml:space="preserve">Babbar Riga </t>
  </si>
  <si>
    <t>31922901</t>
  </si>
  <si>
    <t xml:space="preserve">Durma  </t>
  </si>
  <si>
    <t>31922902</t>
  </si>
  <si>
    <t xml:space="preserve">Jibga </t>
  </si>
  <si>
    <t>31922903</t>
  </si>
  <si>
    <t xml:space="preserve">Kadan Dani </t>
  </si>
  <si>
    <t>31922904</t>
  </si>
  <si>
    <t xml:space="preserve">Koguna </t>
  </si>
  <si>
    <t>31922905</t>
  </si>
  <si>
    <t>Koren Tabo</t>
  </si>
  <si>
    <t>31922906</t>
  </si>
  <si>
    <t xml:space="preserve">Maitsidau </t>
  </si>
  <si>
    <t>31922907</t>
  </si>
  <si>
    <t xml:space="preserve">Makoda </t>
  </si>
  <si>
    <t>31922908</t>
  </si>
  <si>
    <t xml:space="preserve">Satame </t>
  </si>
  <si>
    <t>31922909</t>
  </si>
  <si>
    <t xml:space="preserve">Tangaji </t>
  </si>
  <si>
    <t>31922910</t>
  </si>
  <si>
    <t xml:space="preserve">Wailare </t>
  </si>
  <si>
    <t>31922911</t>
  </si>
  <si>
    <t>Minjibir</t>
  </si>
  <si>
    <t xml:space="preserve">Azore  </t>
  </si>
  <si>
    <t>31923001</t>
  </si>
  <si>
    <t xml:space="preserve">Gandurwawa </t>
  </si>
  <si>
    <t>31923002</t>
  </si>
  <si>
    <t xml:space="preserve">Kantama </t>
  </si>
  <si>
    <t>31923003</t>
  </si>
  <si>
    <t xml:space="preserve">Kunya </t>
  </si>
  <si>
    <t>31923004</t>
  </si>
  <si>
    <t xml:space="preserve">Kuru </t>
  </si>
  <si>
    <t>31923005</t>
  </si>
  <si>
    <t xml:space="preserve">Kwarkiya </t>
  </si>
  <si>
    <t>31923006</t>
  </si>
  <si>
    <t xml:space="preserve">Minjibir </t>
  </si>
  <si>
    <t>31923007</t>
  </si>
  <si>
    <t xml:space="preserve">Sarbi </t>
  </si>
  <si>
    <t>31923008</t>
  </si>
  <si>
    <t>Tsakiya</t>
  </si>
  <si>
    <t>31923009</t>
  </si>
  <si>
    <t>31923010</t>
  </si>
  <si>
    <t xml:space="preserve">Wasai </t>
  </si>
  <si>
    <t>31923011</t>
  </si>
  <si>
    <t>Nassarawa</t>
  </si>
  <si>
    <t xml:space="preserve">Dakata </t>
  </si>
  <si>
    <t>31913101</t>
  </si>
  <si>
    <t xml:space="preserve">Gama </t>
  </si>
  <si>
    <t>31913102</t>
  </si>
  <si>
    <t xml:space="preserve">Gawuna </t>
  </si>
  <si>
    <t>31913103</t>
  </si>
  <si>
    <t xml:space="preserve">Gwagwarwa </t>
  </si>
  <si>
    <t>31913104</t>
  </si>
  <si>
    <t xml:space="preserve">Giginyu </t>
  </si>
  <si>
    <t>31913105</t>
  </si>
  <si>
    <t xml:space="preserve">Hotoron North </t>
  </si>
  <si>
    <t>31913106</t>
  </si>
  <si>
    <t xml:space="preserve">Hotoron South </t>
  </si>
  <si>
    <t>31913107</t>
  </si>
  <si>
    <t xml:space="preserve">Kawaji </t>
  </si>
  <si>
    <t>31913108</t>
  </si>
  <si>
    <t xml:space="preserve">Kaura Goje </t>
  </si>
  <si>
    <t>31913109</t>
  </si>
  <si>
    <t xml:space="preserve">Tudun Murtala </t>
  </si>
  <si>
    <t>31913110</t>
  </si>
  <si>
    <t xml:space="preserve">Tudun Wada </t>
  </si>
  <si>
    <t>31913111</t>
  </si>
  <si>
    <t>Rano</t>
  </si>
  <si>
    <t>31933201</t>
  </si>
  <si>
    <t xml:space="preserve">Lausu </t>
  </si>
  <si>
    <t>31933202</t>
  </si>
  <si>
    <t xml:space="preserve">Madachi </t>
  </si>
  <si>
    <t>31933203</t>
  </si>
  <si>
    <t xml:space="preserve">Rano </t>
  </si>
  <si>
    <t>31933204</t>
  </si>
  <si>
    <t xml:space="preserve">Rurum- Sabon Gari </t>
  </si>
  <si>
    <t>31933205</t>
  </si>
  <si>
    <t xml:space="preserve">Rurum- Tsohon  Gari </t>
  </si>
  <si>
    <t>31933206</t>
  </si>
  <si>
    <t xml:space="preserve">Saji </t>
  </si>
  <si>
    <t>31933207</t>
  </si>
  <si>
    <t>31933208</t>
  </si>
  <si>
    <t xml:space="preserve">Zinyau </t>
  </si>
  <si>
    <t>31933209</t>
  </si>
  <si>
    <t xml:space="preserve">Zurgau </t>
  </si>
  <si>
    <t>31933210</t>
  </si>
  <si>
    <t>R/Gado</t>
  </si>
  <si>
    <t xml:space="preserve">Butu-Butu </t>
  </si>
  <si>
    <t>31923301</t>
  </si>
  <si>
    <t xml:space="preserve">Dawakin Gulu </t>
  </si>
  <si>
    <t>31923302</t>
  </si>
  <si>
    <t xml:space="preserve">Doka Dawa </t>
  </si>
  <si>
    <t>31923303</t>
  </si>
  <si>
    <t xml:space="preserve">Dugurawa </t>
  </si>
  <si>
    <t>31923304</t>
  </si>
  <si>
    <t xml:space="preserve">Gulu </t>
  </si>
  <si>
    <t>31923305</t>
  </si>
  <si>
    <t xml:space="preserve">Jili </t>
  </si>
  <si>
    <t>31923306</t>
  </si>
  <si>
    <t xml:space="preserve">Karofin Yashi </t>
  </si>
  <si>
    <t>31923307</t>
  </si>
  <si>
    <t xml:space="preserve">Rimin Gado </t>
  </si>
  <si>
    <t>31923308</t>
  </si>
  <si>
    <t xml:space="preserve">Sakaratsa </t>
  </si>
  <si>
    <t>31923309</t>
  </si>
  <si>
    <t xml:space="preserve">Tamawa </t>
  </si>
  <si>
    <t>31923310</t>
  </si>
  <si>
    <t xml:space="preserve">Yalwan Danziyal </t>
  </si>
  <si>
    <t>31923311</t>
  </si>
  <si>
    <t xml:space="preserve">Zangon Dan Abdu </t>
  </si>
  <si>
    <t>31923312</t>
  </si>
  <si>
    <t>Rogo</t>
  </si>
  <si>
    <t xml:space="preserve">Beli  </t>
  </si>
  <si>
    <t>31933401</t>
  </si>
  <si>
    <t>31933402</t>
  </si>
  <si>
    <t xml:space="preserve">Fulatan </t>
  </si>
  <si>
    <t>31933403</t>
  </si>
  <si>
    <t xml:space="preserve">Gwangwan </t>
  </si>
  <si>
    <t>31933404</t>
  </si>
  <si>
    <t xml:space="preserve">Jajaye </t>
  </si>
  <si>
    <t>31933405</t>
  </si>
  <si>
    <t xml:space="preserve">Rogo Ruma </t>
  </si>
  <si>
    <t>31933406</t>
  </si>
  <si>
    <t xml:space="preserve">Rogo S/Gari </t>
  </si>
  <si>
    <t>31933407</t>
  </si>
  <si>
    <t xml:space="preserve">Ruwan Bago </t>
  </si>
  <si>
    <t>31933408</t>
  </si>
  <si>
    <t xml:space="preserve">Zarewa </t>
  </si>
  <si>
    <t>31933409</t>
  </si>
  <si>
    <t xml:space="preserve">Zoza </t>
  </si>
  <si>
    <t>31933410</t>
  </si>
  <si>
    <t>Shanono</t>
  </si>
  <si>
    <t xml:space="preserve">Alajawa </t>
  </si>
  <si>
    <t>31923501</t>
  </si>
  <si>
    <t xml:space="preserve">Dutsen Bakoshi </t>
  </si>
  <si>
    <t>31923502</t>
  </si>
  <si>
    <t xml:space="preserve">Faruruwa </t>
  </si>
  <si>
    <t>31923503</t>
  </si>
  <si>
    <t>31923504</t>
  </si>
  <si>
    <t xml:space="preserve">Kadamu </t>
  </si>
  <si>
    <t>31923505</t>
  </si>
  <si>
    <t xml:space="preserve">Kokiya </t>
  </si>
  <si>
    <t>31923506</t>
  </si>
  <si>
    <t xml:space="preserve">Leni </t>
  </si>
  <si>
    <t>31923507</t>
  </si>
  <si>
    <t xml:space="preserve">Shakogi </t>
  </si>
  <si>
    <t>31923508</t>
  </si>
  <si>
    <t xml:space="preserve">Shanono </t>
  </si>
  <si>
    <t>31923509</t>
  </si>
  <si>
    <t xml:space="preserve">Tsaure </t>
  </si>
  <si>
    <t>31923510</t>
  </si>
  <si>
    <t>Sumaila</t>
  </si>
  <si>
    <t xml:space="preserve">Gala </t>
  </si>
  <si>
    <t>31933601</t>
  </si>
  <si>
    <t xml:space="preserve">Gani </t>
  </si>
  <si>
    <t>31933602</t>
  </si>
  <si>
    <t xml:space="preserve">Garfa </t>
  </si>
  <si>
    <t>31933603</t>
  </si>
  <si>
    <t xml:space="preserve">Gediya </t>
  </si>
  <si>
    <t>31933604</t>
  </si>
  <si>
    <t xml:space="preserve">Kanawa </t>
  </si>
  <si>
    <t>31933605</t>
  </si>
  <si>
    <t xml:space="preserve">Magami  </t>
  </si>
  <si>
    <t>31933606</t>
  </si>
  <si>
    <t xml:space="preserve">Masu </t>
  </si>
  <si>
    <t>31933607</t>
  </si>
  <si>
    <t xml:space="preserve">Rimi </t>
  </si>
  <si>
    <t>31933608</t>
  </si>
  <si>
    <t xml:space="preserve">Rumo </t>
  </si>
  <si>
    <t>31933609</t>
  </si>
  <si>
    <t xml:space="preserve">Sitti </t>
  </si>
  <si>
    <t>31933610</t>
  </si>
  <si>
    <t xml:space="preserve">Sumaila </t>
  </si>
  <si>
    <t>31933611</t>
  </si>
  <si>
    <t>Takai</t>
  </si>
  <si>
    <t xml:space="preserve">Bagwaro  </t>
  </si>
  <si>
    <t>31933701</t>
  </si>
  <si>
    <t xml:space="preserve">Durbunde  </t>
  </si>
  <si>
    <t>31933700</t>
  </si>
  <si>
    <t xml:space="preserve">Fajewa </t>
  </si>
  <si>
    <t xml:space="preserve">Falali </t>
  </si>
  <si>
    <t xml:space="preserve">Kachako </t>
  </si>
  <si>
    <t xml:space="preserve">Kuka </t>
  </si>
  <si>
    <t xml:space="preserve">Takai </t>
  </si>
  <si>
    <t xml:space="preserve">Zuga </t>
  </si>
  <si>
    <t>Tarauni</t>
  </si>
  <si>
    <t xml:space="preserve">Babban Giji </t>
  </si>
  <si>
    <t>31913801</t>
  </si>
  <si>
    <t xml:space="preserve">Darmanawa </t>
  </si>
  <si>
    <t>31913802</t>
  </si>
  <si>
    <t xml:space="preserve">Daurawa </t>
  </si>
  <si>
    <t>31913803</t>
  </si>
  <si>
    <t xml:space="preserve">Gyadi-Gyadi Arewa </t>
  </si>
  <si>
    <t>31913804</t>
  </si>
  <si>
    <t xml:space="preserve">Gyadi-Gyadi Kudu </t>
  </si>
  <si>
    <t>31913805</t>
  </si>
  <si>
    <t>Hotoro (NNPC)</t>
  </si>
  <si>
    <t>31913806</t>
  </si>
  <si>
    <t xml:space="preserve">Kauyen Alu  </t>
  </si>
  <si>
    <t>31913807</t>
  </si>
  <si>
    <t>31913808</t>
  </si>
  <si>
    <t xml:space="preserve">Unguwar Gano </t>
  </si>
  <si>
    <t>31913809</t>
  </si>
  <si>
    <t xml:space="preserve">Unguwa Uku </t>
  </si>
  <si>
    <t>31913810</t>
  </si>
  <si>
    <t>Tofa</t>
  </si>
  <si>
    <t xml:space="preserve">Dandare </t>
  </si>
  <si>
    <t>31923901</t>
  </si>
  <si>
    <t xml:space="preserve"> Doka </t>
  </si>
  <si>
    <t>31923902</t>
  </si>
  <si>
    <t xml:space="preserve">Gajida </t>
  </si>
  <si>
    <t>31923903</t>
  </si>
  <si>
    <t xml:space="preserve">Ginsawa </t>
  </si>
  <si>
    <t>31923904</t>
  </si>
  <si>
    <t xml:space="preserve">Jauben Kudu </t>
  </si>
  <si>
    <t>31923905</t>
  </si>
  <si>
    <t xml:space="preserve">Janguza </t>
  </si>
  <si>
    <t>31923906</t>
  </si>
  <si>
    <t xml:space="preserve">Kwami </t>
  </si>
  <si>
    <t>31923907</t>
  </si>
  <si>
    <t xml:space="preserve">Lambu </t>
  </si>
  <si>
    <t>31923908</t>
  </si>
  <si>
    <t xml:space="preserve">Langel </t>
  </si>
  <si>
    <t>31923909</t>
  </si>
  <si>
    <t xml:space="preserve">Tofa </t>
  </si>
  <si>
    <t>31923910</t>
  </si>
  <si>
    <t>31923911</t>
  </si>
  <si>
    <t>31923912</t>
  </si>
  <si>
    <t xml:space="preserve">Yalwa Karama </t>
  </si>
  <si>
    <t>31923913</t>
  </si>
  <si>
    <t xml:space="preserve">Yanoko </t>
  </si>
  <si>
    <t>31923914</t>
  </si>
  <si>
    <t xml:space="preserve">Yarimawa </t>
  </si>
  <si>
    <t>31923915</t>
  </si>
  <si>
    <t>Tsanyawa</t>
  </si>
  <si>
    <t xml:space="preserve">Daddarawa </t>
  </si>
  <si>
    <t>31924001</t>
  </si>
  <si>
    <t xml:space="preserve">Dunbulum  </t>
  </si>
  <si>
    <t>31924002</t>
  </si>
  <si>
    <t xml:space="preserve">Gozarki  </t>
  </si>
  <si>
    <t>31924003</t>
  </si>
  <si>
    <t xml:space="preserve">Gurun </t>
  </si>
  <si>
    <t>31924004</t>
  </si>
  <si>
    <t xml:space="preserve">Kaba Giwa </t>
  </si>
  <si>
    <t>31924005</t>
  </si>
  <si>
    <t xml:space="preserve">Tatsan </t>
  </si>
  <si>
    <t>31924006</t>
  </si>
  <si>
    <t xml:space="preserve">Tsanyawa </t>
  </si>
  <si>
    <t>31924007</t>
  </si>
  <si>
    <t xml:space="preserve">Yanganau </t>
  </si>
  <si>
    <t>31924008</t>
  </si>
  <si>
    <t>Yan Kamaye</t>
  </si>
  <si>
    <t>31924009</t>
  </si>
  <si>
    <t xml:space="preserve">Zarogi </t>
  </si>
  <si>
    <t>31924010</t>
  </si>
  <si>
    <t>T/Wada</t>
  </si>
  <si>
    <t xml:space="preserve">Baburi </t>
  </si>
  <si>
    <t>31934101</t>
  </si>
  <si>
    <t xml:space="preserve">Burun-Burun </t>
  </si>
  <si>
    <t>31934102</t>
  </si>
  <si>
    <t xml:space="preserve">Dalawa </t>
  </si>
  <si>
    <t>31934103</t>
  </si>
  <si>
    <t xml:space="preserve">Jandutse </t>
  </si>
  <si>
    <t>31934104</t>
  </si>
  <si>
    <t xml:space="preserve">Jita </t>
  </si>
  <si>
    <t>31934105</t>
  </si>
  <si>
    <t xml:space="preserve">Karefa </t>
  </si>
  <si>
    <t>31934106</t>
  </si>
  <si>
    <t xml:space="preserve">Nata’ala </t>
  </si>
  <si>
    <t>31934107</t>
  </si>
  <si>
    <t xml:space="preserve">Sabon Gari </t>
  </si>
  <si>
    <t>31934108</t>
  </si>
  <si>
    <t>31934109</t>
  </si>
  <si>
    <t xml:space="preserve">Tsohon Gari </t>
  </si>
  <si>
    <t>31934110</t>
  </si>
  <si>
    <t xml:space="preserve">Yaryasa </t>
  </si>
  <si>
    <t>31934111</t>
  </si>
  <si>
    <t>Ungogo</t>
  </si>
  <si>
    <t xml:space="preserve">Bachirawa </t>
  </si>
  <si>
    <t>31914201</t>
  </si>
  <si>
    <t xml:space="preserve">Gayawa </t>
  </si>
  <si>
    <t>31914202</t>
  </si>
  <si>
    <t>31914203</t>
  </si>
  <si>
    <t xml:space="preserve">Karo </t>
  </si>
  <si>
    <t>31914204</t>
  </si>
  <si>
    <t xml:space="preserve">Fanisau </t>
  </si>
  <si>
    <t>31914205</t>
  </si>
  <si>
    <t xml:space="preserve">Rangaza </t>
  </si>
  <si>
    <t>31914206</t>
  </si>
  <si>
    <t xml:space="preserve">Rijiyar Zaki </t>
  </si>
  <si>
    <t>31914207</t>
  </si>
  <si>
    <t xml:space="preserve">Tudun Fulani </t>
  </si>
  <si>
    <t>31914208</t>
  </si>
  <si>
    <t xml:space="preserve">Ungogo </t>
  </si>
  <si>
    <t>31914209</t>
  </si>
  <si>
    <t xml:space="preserve">Yada Kunya </t>
  </si>
  <si>
    <t>31914210</t>
  </si>
  <si>
    <t>Zango</t>
  </si>
  <si>
    <t>31914211</t>
  </si>
  <si>
    <t>Warawa</t>
  </si>
  <si>
    <t xml:space="preserve">Amarawa </t>
  </si>
  <si>
    <t>31914301</t>
  </si>
  <si>
    <t xml:space="preserve">Danlasan </t>
  </si>
  <si>
    <t>31914302</t>
  </si>
  <si>
    <t xml:space="preserve">Garin Dau </t>
  </si>
  <si>
    <t>31914303</t>
  </si>
  <si>
    <t xml:space="preserve">Gogel </t>
  </si>
  <si>
    <t>31914304</t>
  </si>
  <si>
    <t xml:space="preserve">Imawa </t>
  </si>
  <si>
    <t>31914305</t>
  </si>
  <si>
    <t xml:space="preserve">Jemagu </t>
  </si>
  <si>
    <t>31914306</t>
  </si>
  <si>
    <t xml:space="preserve">Jigawa </t>
  </si>
  <si>
    <t>31914307</t>
  </si>
  <si>
    <t xml:space="preserve">Jumar Galadima </t>
  </si>
  <si>
    <t>31914308</t>
  </si>
  <si>
    <t xml:space="preserve">Katar Kawa </t>
  </si>
  <si>
    <t>31914309</t>
  </si>
  <si>
    <t xml:space="preserve">Madarin Mata </t>
  </si>
  <si>
    <t>31914310</t>
  </si>
  <si>
    <t xml:space="preserve">Tamburawar Gabas </t>
  </si>
  <si>
    <t>31914311</t>
  </si>
  <si>
    <t xml:space="preserve">Tanagar </t>
  </si>
  <si>
    <t>31914312</t>
  </si>
  <si>
    <t xml:space="preserve">Warawa </t>
  </si>
  <si>
    <t>31914313</t>
  </si>
  <si>
    <t xml:space="preserve">Yandalla </t>
  </si>
  <si>
    <t>31914314</t>
  </si>
  <si>
    <t xml:space="preserve">Yangizo </t>
  </si>
  <si>
    <t>31914315</t>
  </si>
  <si>
    <t>Wudil</t>
  </si>
  <si>
    <t xml:space="preserve">Achika  </t>
  </si>
  <si>
    <t>31934401</t>
  </si>
  <si>
    <t xml:space="preserve">Dagumawa  </t>
  </si>
  <si>
    <t>31934402</t>
  </si>
  <si>
    <t xml:space="preserve">Dankaza  </t>
  </si>
  <si>
    <t>31934403</t>
  </si>
  <si>
    <t xml:space="preserve">Darki </t>
  </si>
  <si>
    <t>31934404</t>
  </si>
  <si>
    <t xml:space="preserve">Indabo </t>
  </si>
  <si>
    <t>31934405</t>
  </si>
  <si>
    <t xml:space="preserve">Kausani </t>
  </si>
  <si>
    <t>31934406</t>
  </si>
  <si>
    <t xml:space="preserve">Lajawa </t>
  </si>
  <si>
    <t>31934407</t>
  </si>
  <si>
    <t>31934408</t>
  </si>
  <si>
    <t xml:space="preserve">Utai </t>
  </si>
  <si>
    <t>31934409</t>
  </si>
  <si>
    <t xml:space="preserve">Wudil </t>
  </si>
  <si>
    <t>31934410</t>
  </si>
  <si>
    <t>KANO MUNICIPAL COUNCIL</t>
  </si>
  <si>
    <t>OFFICE OF THE CHAIRMAN CODE 011100100100</t>
  </si>
  <si>
    <t>S/N</t>
  </si>
  <si>
    <t>NAME</t>
  </si>
  <si>
    <t>RANK</t>
  </si>
  <si>
    <t>UTILITY</t>
  </si>
  <si>
    <t>ENTERT.</t>
  </si>
  <si>
    <t>DOMESTIC</t>
  </si>
  <si>
    <t>NEWS PAPERS ALLOW.</t>
  </si>
  <si>
    <t xml:space="preserve">Adviser </t>
  </si>
  <si>
    <t>V/Chairman</t>
  </si>
  <si>
    <t xml:space="preserve">Chairman </t>
  </si>
  <si>
    <t xml:space="preserve">               KANO MUNICIPAL COUNCIL </t>
  </si>
  <si>
    <t>S/NO</t>
  </si>
  <si>
    <t xml:space="preserve">NAMES </t>
  </si>
  <si>
    <t>Usman A Usman</t>
  </si>
  <si>
    <t>13\11</t>
  </si>
  <si>
    <t>Saifullahi M Balarabe</t>
  </si>
  <si>
    <t>OFFICE OF THE SECRETARY CODE 011101300100</t>
  </si>
  <si>
    <t>P.A.</t>
  </si>
  <si>
    <t>MANT AND FUELING</t>
  </si>
  <si>
    <t xml:space="preserve">Secretary </t>
  </si>
  <si>
    <t xml:space="preserve">             OFFICE OF THE COUNCIL CODE 011200100100</t>
  </si>
  <si>
    <t>W/DROP    ALLW.</t>
  </si>
  <si>
    <t>CONST./ RESP. ALL</t>
  </si>
  <si>
    <t>31912100</t>
  </si>
  <si>
    <t>SSA Allowance</t>
  </si>
  <si>
    <t>TOTAL MANAGEMENT</t>
  </si>
  <si>
    <t xml:space="preserve">Security services </t>
  </si>
  <si>
    <t xml:space="preserve">Grants to communities/NGOs/FBOs/CBOs </t>
  </si>
  <si>
    <t xml:space="preserve">               KANO MUNICIPAL COUNCIL COUNCIL</t>
  </si>
  <si>
    <t xml:space="preserve">PERSONNEL MANAGEMENT DEPARTMENT, CENTRAL ADMIN 012500100100 </t>
  </si>
  <si>
    <t>JUNIOR STAFF</t>
  </si>
  <si>
    <t>Maryam Nasir Musa</t>
  </si>
  <si>
    <t>Abdulhamid Muhammed</t>
  </si>
  <si>
    <t>Nura Hamza</t>
  </si>
  <si>
    <t>yahaya shehu</t>
  </si>
  <si>
    <t>04\15</t>
  </si>
  <si>
    <t>Hamisu Jibrin</t>
  </si>
  <si>
    <t>Abubakar Galan</t>
  </si>
  <si>
    <t>Halima Abdullahi</t>
  </si>
  <si>
    <t>Sunusi Adamu</t>
  </si>
  <si>
    <t>Salisu A. Abdullahi</t>
  </si>
  <si>
    <t>Gambo H. Bgwari</t>
  </si>
  <si>
    <t>Rabiu Idris</t>
  </si>
  <si>
    <t>Auwalu Ibrahim</t>
  </si>
  <si>
    <t>Hauwa Gwadabe</t>
  </si>
  <si>
    <t>Abbas Abubakar</t>
  </si>
  <si>
    <t>Idris Yahaya</t>
  </si>
  <si>
    <t>Idris A. Gandu</t>
  </si>
  <si>
    <t>Halilu Murtala</t>
  </si>
  <si>
    <t>Faisal Ibrahim Uba</t>
  </si>
  <si>
    <t>Faizu Ibrahim Yaro</t>
  </si>
  <si>
    <t>05\15</t>
  </si>
  <si>
    <t>Ibrahim Alhaji</t>
  </si>
  <si>
    <t>Najib Abdullahi</t>
  </si>
  <si>
    <t>Mubarak Dalhatu</t>
  </si>
  <si>
    <t>Ibrahim Musa</t>
  </si>
  <si>
    <t>Habiba Abdullahi</t>
  </si>
  <si>
    <t>Hassan Nasidi Adamu</t>
  </si>
  <si>
    <t>Lubabatu Bashir Ibrahim</t>
  </si>
  <si>
    <t>Ahmed Sule Bello</t>
  </si>
  <si>
    <t>Hadiza I Bayero</t>
  </si>
  <si>
    <t>Dahiru Ado</t>
  </si>
  <si>
    <t>Ado Madaki</t>
  </si>
  <si>
    <t>Hamisu Kailani</t>
  </si>
  <si>
    <t>Shehu Abdulkadir</t>
  </si>
  <si>
    <t>Balarabe Abdullahi</t>
  </si>
  <si>
    <t>Abdulkadir Ibrahim</t>
  </si>
  <si>
    <t>Binta Muhd</t>
  </si>
  <si>
    <t>Umar muhd basi</t>
  </si>
  <si>
    <t>Aminu Ibrahim</t>
  </si>
  <si>
    <t>Baffa Danyaro</t>
  </si>
  <si>
    <t>Iliyasu Muhammad</t>
  </si>
  <si>
    <t>Umar Ahmed</t>
  </si>
  <si>
    <t>Maimuna Bala</t>
  </si>
  <si>
    <t>Yahaya Auwalu</t>
  </si>
  <si>
    <t>Abdulrahman Abdu</t>
  </si>
  <si>
    <t>Nafi Yusuf</t>
  </si>
  <si>
    <t>Rabi M Umar</t>
  </si>
  <si>
    <t>Ibrahim Datti</t>
  </si>
  <si>
    <t>Musa Ado</t>
  </si>
  <si>
    <t>Habibu Aliyu</t>
  </si>
  <si>
    <t>Sani Isa Baraya</t>
  </si>
  <si>
    <t>14\11</t>
  </si>
  <si>
    <t>Habiba S Ahmed</t>
  </si>
  <si>
    <t>Mustapa A Elyakub</t>
  </si>
  <si>
    <t>15\9</t>
  </si>
  <si>
    <t>TOTAL GL13- 15</t>
  </si>
  <si>
    <t>TREASURY DEPARTMENT</t>
  </si>
  <si>
    <t>REVENUE SECTION</t>
  </si>
  <si>
    <t>SANI BELLO AMINA</t>
  </si>
  <si>
    <t>GARBA A ABUBAKAR</t>
  </si>
  <si>
    <t>ABUBAKAR ZUBAIRU</t>
  </si>
  <si>
    <t>MUHAMMAD MUDI ADAMU</t>
  </si>
  <si>
    <t>NURA HABIBU</t>
  </si>
  <si>
    <t>BABA ABDULLAHI</t>
  </si>
  <si>
    <t>HASSAN DAUDA SHARADA</t>
  </si>
  <si>
    <t>GARZALI WADA</t>
  </si>
  <si>
    <t>TOTAL JINIOR</t>
  </si>
  <si>
    <t>SINIOR STAFF</t>
  </si>
  <si>
    <t>JIBRIN MUHAMMAD</t>
  </si>
  <si>
    <t>HABIBU DAHIRU</t>
  </si>
  <si>
    <t>08\05</t>
  </si>
  <si>
    <t>BASHIR DALLADI UBA</t>
  </si>
  <si>
    <t>ABUBAKAR BELLO YUSUF</t>
  </si>
  <si>
    <t>MUHAMMAD ISA SULAIMAN</t>
  </si>
  <si>
    <t>AMINU USMAN</t>
  </si>
  <si>
    <t>09\07</t>
  </si>
  <si>
    <t>MUHSIN AHMAD</t>
  </si>
  <si>
    <t>NURA SANI GWAMNA</t>
  </si>
  <si>
    <t>ALI DATTI</t>
  </si>
  <si>
    <t>TOTAL SINIOR</t>
  </si>
  <si>
    <t>BASHIR ABBAS</t>
  </si>
  <si>
    <t>BALA BADAMASI ALHASSAN</t>
  </si>
  <si>
    <t>13\08</t>
  </si>
  <si>
    <t>MUHAMMAD BUSARI</t>
  </si>
  <si>
    <t>MURTALA ALIYU YOLA</t>
  </si>
  <si>
    <t>13\09</t>
  </si>
  <si>
    <t>INUSA ILIYASU</t>
  </si>
  <si>
    <t>YAZID ABDULLAHI</t>
  </si>
  <si>
    <t xml:space="preserve"> 13 \11</t>
  </si>
  <si>
    <t xml:space="preserve">ABDU IBRAHIM </t>
  </si>
  <si>
    <t>ACCOUNT SECTION</t>
  </si>
  <si>
    <t>RABIU SANI</t>
  </si>
  <si>
    <t>YUSUF IBRAHIM IMAM</t>
  </si>
  <si>
    <t>RAMADAN NURA UBA</t>
  </si>
  <si>
    <t>IBRAHIM MUSTAPA ABBAS</t>
  </si>
  <si>
    <t>SADI ABDU IBRAHIM</t>
  </si>
  <si>
    <t>IBRAHIM M ALIYU</t>
  </si>
  <si>
    <t>MUHAMMAD MAKAMA</t>
  </si>
  <si>
    <t>10\09</t>
  </si>
  <si>
    <t>INUWA GWADABE</t>
  </si>
  <si>
    <t>KABIRU MAGAJI</t>
  </si>
  <si>
    <t>MAGAJI ABDULLAHI</t>
  </si>
  <si>
    <t>FAROUK MANSUR YOLA</t>
  </si>
  <si>
    <t xml:space="preserve"> 14 \10</t>
  </si>
  <si>
    <t xml:space="preserve"> 14 \11</t>
  </si>
  <si>
    <t>STORE SECTION</t>
  </si>
  <si>
    <t>IBRAHIM FARUK</t>
  </si>
  <si>
    <t xml:space="preserve"> 07 \15</t>
  </si>
  <si>
    <t>SARKI SUNUSI</t>
  </si>
  <si>
    <t>KAWU ABBA</t>
  </si>
  <si>
    <t>Grants to Communities /NGOs/FBOs/CBOs</t>
  </si>
  <si>
    <t xml:space="preserve">      COMMUNITY DEVELOPMENT DEPARTMENT</t>
  </si>
  <si>
    <t>MEAL SUBSIDY</t>
  </si>
  <si>
    <t>UMAR TIJJANI</t>
  </si>
  <si>
    <t>ABDULLAHI ALIYU</t>
  </si>
  <si>
    <t>BINTA MUSA</t>
  </si>
  <si>
    <t>06\15</t>
  </si>
  <si>
    <t>ABDUL ALIYU AMINU</t>
  </si>
  <si>
    <t>BASHIR MADAKI</t>
  </si>
  <si>
    <t>KABIRU ADO USMAN</t>
  </si>
  <si>
    <t>KHALIDA ALI MUSA</t>
  </si>
  <si>
    <t>MAGAJI GWADABE</t>
  </si>
  <si>
    <t>HANNATU BARDE GAYA</t>
  </si>
  <si>
    <t>06\5</t>
  </si>
  <si>
    <t>AUWALU ABDULLAHI</t>
  </si>
  <si>
    <t>07\15</t>
  </si>
  <si>
    <t>AMINU HASSAN</t>
  </si>
  <si>
    <t>UMAR ISMAIL KOKI</t>
  </si>
  <si>
    <t>SUNUSI DATTI</t>
  </si>
  <si>
    <t>MUSA A MUSA</t>
  </si>
  <si>
    <t>TOTAL MANAGEMET</t>
  </si>
  <si>
    <t>INFORMATION,SPORT AND CULTURE</t>
  </si>
  <si>
    <t>NUHU IBRAHIM</t>
  </si>
  <si>
    <t>AHMAD YAU</t>
  </si>
  <si>
    <t>MUSA S BABA</t>
  </si>
  <si>
    <t>FATIMA ABDULLAHI TUKUR</t>
  </si>
  <si>
    <t>AUWALU SHUAIBU</t>
  </si>
  <si>
    <t>SUNUSI JUNAIDU</t>
  </si>
  <si>
    <t>TIJJANI ABDULLAHI</t>
  </si>
  <si>
    <t>JAMILA SULAIMAN</t>
  </si>
  <si>
    <t>SAUDE TIJJANI</t>
  </si>
  <si>
    <t>09\11</t>
  </si>
  <si>
    <t>JAMILA AHMAD</t>
  </si>
  <si>
    <t>HAJARA IBRAHIM</t>
  </si>
  <si>
    <t>12\11</t>
  </si>
  <si>
    <t>JAMILU A MUHD</t>
  </si>
  <si>
    <t>BASHIR ABUBAKAR</t>
  </si>
  <si>
    <t>RABIU ABDU</t>
  </si>
  <si>
    <t>HAZARD</t>
  </si>
  <si>
    <t>SHIFTING</t>
  </si>
  <si>
    <t>NON CLINICAL</t>
  </si>
  <si>
    <t>AMINU  ABBAS  YAKASAI</t>
  </si>
  <si>
    <t>RAKIYA  USMAN</t>
  </si>
  <si>
    <t>HINDATU  GARBA</t>
  </si>
  <si>
    <t>HASSAN ABDULLAHI</t>
  </si>
  <si>
    <t>FARUKU  ATIKU  KURAWA</t>
  </si>
  <si>
    <t>NASIRU  HAMISU  ABDU</t>
  </si>
  <si>
    <t>AMINU ADO</t>
  </si>
  <si>
    <t>ALI  AHMAD</t>
  </si>
  <si>
    <t>MUHD  KASIM  SHARADA</t>
  </si>
  <si>
    <t>ISMA IL  ISAH  ABDULLAHI</t>
  </si>
  <si>
    <t>SAFIYA  ABDUL AZIZ</t>
  </si>
  <si>
    <t>HADIZA  MUHAMMAD</t>
  </si>
  <si>
    <t>MUSA  ABBA</t>
  </si>
  <si>
    <t>ABUBAKAR  G  AHMAD</t>
  </si>
  <si>
    <t>MAHMUD  NASIRU  KABARA</t>
  </si>
  <si>
    <t>LAWAN  MUSTAFA</t>
  </si>
  <si>
    <t>IBRAHIM  MUSA  SA AD</t>
  </si>
  <si>
    <t>MAIRO  ILYASU</t>
  </si>
  <si>
    <t>YAL WATI  DAUDA</t>
  </si>
  <si>
    <t>KHALIFA    MANSUR</t>
  </si>
  <si>
    <t>KAMALU  ABBAS</t>
  </si>
  <si>
    <t>ANAS  ABUBAKAR</t>
  </si>
  <si>
    <t>NAZIRU  NASIDI</t>
  </si>
  <si>
    <t>JAZULI SALISU</t>
  </si>
  <si>
    <t>AUWALU INUSA</t>
  </si>
  <si>
    <t>SALIM  ADAMU  ISMA IL</t>
  </si>
  <si>
    <t>ADO  YA U   MUSTAFA</t>
  </si>
  <si>
    <t>SHANSUDDINI  SHU AIBU</t>
  </si>
  <si>
    <t>BALARABA  IBRAHIM</t>
  </si>
  <si>
    <t>MUDASSIRU  GUDA  UMAR</t>
  </si>
  <si>
    <t>ABBA  HAMZA</t>
  </si>
  <si>
    <t>HADIZA ZAKARI YA U</t>
  </si>
  <si>
    <t>ZAINUDEEN KABIR  AHMAD</t>
  </si>
  <si>
    <t>MAGAJI  WADA</t>
  </si>
  <si>
    <t xml:space="preserve">SADIYA  SULEIMAN </t>
  </si>
  <si>
    <t>SALAHU  DANYARO</t>
  </si>
  <si>
    <t>ALI ABDULLAHI</t>
  </si>
  <si>
    <t>FARUK ALI</t>
  </si>
  <si>
    <t>BADI ATU  MAIKUDI  BATURE</t>
  </si>
  <si>
    <t>NUHU  YAHAYA</t>
  </si>
  <si>
    <t>ABDULLAHI TANKO</t>
  </si>
  <si>
    <t>ASMA U  MANSUR</t>
  </si>
  <si>
    <t>AHMAD  ADO</t>
  </si>
  <si>
    <t>MUHYIDDEN  SA ID</t>
  </si>
  <si>
    <t>HASIYA  YUNUSA  KABARA</t>
  </si>
  <si>
    <t>MUTTAKA SHEHU</t>
  </si>
  <si>
    <t>ZULFA ATU  TIJJANI</t>
  </si>
  <si>
    <t>AUWAL TIJJANI NASIDI</t>
  </si>
  <si>
    <t>HAUWA NASIR KABARA</t>
  </si>
  <si>
    <t>ATINE BAITA</t>
  </si>
  <si>
    <t>FARIDA  SANI  YUSIF</t>
  </si>
  <si>
    <t>UMMA  SULEIMAN GEZAWA</t>
  </si>
  <si>
    <t>ISYAKU  ADO  BABA</t>
  </si>
  <si>
    <t>GARBA  INUWA GWANGWAZO</t>
  </si>
  <si>
    <t>YAKUBU  AHMAD</t>
  </si>
  <si>
    <t>SUMAYYA  AMINU  YUSIF</t>
  </si>
  <si>
    <t>MU AZU  YUSIF  DANJAJI</t>
  </si>
  <si>
    <t>MUSTAFA GAMBO  ABDULLAHI</t>
  </si>
  <si>
    <t>SADDIQA  ABUBAKAR  SADIQ</t>
  </si>
  <si>
    <t>NAJA ATU  MUHD  SUNUSI</t>
  </si>
  <si>
    <t>ABDULLAHI  D  UMAR</t>
  </si>
  <si>
    <t>ALI  AMINU</t>
  </si>
  <si>
    <t>FAUZIYYA TIJJANI</t>
  </si>
  <si>
    <t>SADIYA  YAHAYA  UMAR</t>
  </si>
  <si>
    <t>SHU'AIBU AMINU UBA</t>
  </si>
  <si>
    <t>MARYAM  RABI U  SULEIMAN</t>
  </si>
  <si>
    <t>SAUDE  UMAR  MUSA</t>
  </si>
  <si>
    <t>MARYAM  MUHAMMAD</t>
  </si>
  <si>
    <t>ZALIHA  M  BABAYARO</t>
  </si>
  <si>
    <t>ABBAS  UMAR  SADIQ</t>
  </si>
  <si>
    <t>AISHATU  ABDULLAHI  HALLIRU</t>
  </si>
  <si>
    <t>ABDULLAHI  ADAMU</t>
  </si>
  <si>
    <t>SALISU UMAR</t>
  </si>
  <si>
    <t>SAMIRA GARBA AHMED</t>
  </si>
  <si>
    <t>BINTA  ADAMU</t>
  </si>
  <si>
    <t>SABUWA  ABDULLAHI</t>
  </si>
  <si>
    <t>RUKAYYA UMAR MAIZAURE</t>
  </si>
  <si>
    <t xml:space="preserve"> UMMA    ABUABAKAR  ADAM</t>
  </si>
  <si>
    <t>ZAINAB  HASSAN  ISAH</t>
  </si>
  <si>
    <t>SARATU  ADAMU</t>
  </si>
  <si>
    <t>SAKINA  YAYA  SULEIMAN</t>
  </si>
  <si>
    <t>JAMILA   SA IDU</t>
  </si>
  <si>
    <t>RABI  BALARABE</t>
  </si>
  <si>
    <t>MUSBAHU  ABDULKADIR</t>
  </si>
  <si>
    <t xml:space="preserve">ABUBAKAR  B  HAMISU </t>
  </si>
  <si>
    <t>HADIZA USMAN YOLA</t>
  </si>
  <si>
    <t>HAJARA  ALIYU  YUSIF</t>
  </si>
  <si>
    <t>BILKISU SARKI  WAZIRI</t>
  </si>
  <si>
    <t>HADIZA  GARBA  AHMAD</t>
  </si>
  <si>
    <t>ALIYA  BABA  IBRAHIM</t>
  </si>
  <si>
    <t>BATULU  A   NA ABBA</t>
  </si>
  <si>
    <t>SADIYA  SANI  ADAM</t>
  </si>
  <si>
    <t>MARYAM  SALE  AHMAD</t>
  </si>
  <si>
    <t>SULEIMAN  M  RABI U</t>
  </si>
  <si>
    <t>ABDULKADIR  ABUBAKAR  ABBA</t>
  </si>
  <si>
    <t>RUKAYYA  GARBA</t>
  </si>
  <si>
    <t xml:space="preserve">AMINA  MUHD ABUBAKAR </t>
  </si>
  <si>
    <t>FATIMA   MUHAMMAD</t>
  </si>
  <si>
    <t xml:space="preserve">FA IZA USMAN  SULEIMAN </t>
  </si>
  <si>
    <t>KARIBULLAHI NASIRU IBRAHIM</t>
  </si>
  <si>
    <t>MUSBAHU  A  SULEIMAN</t>
  </si>
  <si>
    <t>SANI  HASSAN  ADAMU</t>
  </si>
  <si>
    <t>UMMA  IBRAHIM  KABARA</t>
  </si>
  <si>
    <t>HAMISU   YAHAYA</t>
  </si>
  <si>
    <t>JIBRIN  S  UMAR</t>
  </si>
  <si>
    <t>MUHAMMAD  ABDURAZAK</t>
  </si>
  <si>
    <t>ABUBAKAR  ISYAKU</t>
  </si>
  <si>
    <t>DAYYABU  IBRAHIM</t>
  </si>
  <si>
    <t>BAHIJJA  BELLO</t>
  </si>
  <si>
    <t>HARIRA   SADA</t>
  </si>
  <si>
    <t>HAUWA  ABBAS</t>
  </si>
  <si>
    <t>BIRIJI  IBRAHIM</t>
  </si>
  <si>
    <t>BINTA  TIJJANI  YAKASAI</t>
  </si>
  <si>
    <t>AMINA  ALMU  IDRIS</t>
  </si>
  <si>
    <t>SANI  IBRAHIM</t>
  </si>
  <si>
    <t>BINTA MUHAMMAD  YARSITI</t>
  </si>
  <si>
    <t>ISAH GARBA USMAN</t>
  </si>
  <si>
    <t>MUSA  M   SHITU</t>
  </si>
  <si>
    <t>BINTA  WALI  SULEIMAN</t>
  </si>
  <si>
    <t>BASHIR  DAHIRU</t>
  </si>
  <si>
    <t>ISAH  USMAN</t>
  </si>
  <si>
    <t>ALHASSAN  AMADU</t>
  </si>
  <si>
    <t>AMINU  SHEHU</t>
  </si>
  <si>
    <t>BINTA SHU AIBU  ABUBAKAR</t>
  </si>
  <si>
    <t>MARYAM  ABBA  UMAR</t>
  </si>
  <si>
    <t>AISHA  HALADU</t>
  </si>
  <si>
    <t>AISHA  SANI  ZAKARI</t>
  </si>
  <si>
    <t>ASMA U  SULEIMAN</t>
  </si>
  <si>
    <t>ABDULLAHI  UMAR</t>
  </si>
  <si>
    <t>AMINA  UMAR  YAKASAI</t>
  </si>
  <si>
    <t>AMINA  KABIR</t>
  </si>
  <si>
    <t>ALIYU  M  YUSIF</t>
  </si>
  <si>
    <t>MUSA  AHMAD</t>
  </si>
  <si>
    <t>BASHIR  IBRAHIM  BALA</t>
  </si>
  <si>
    <t>SANI  SHU AIBU</t>
  </si>
  <si>
    <t>BINTA  DANJUMA  HALADU</t>
  </si>
  <si>
    <t>MARYAM  ADAMU</t>
  </si>
  <si>
    <t>HAFSATU  SHEHU</t>
  </si>
  <si>
    <t>BASHIR  WADA</t>
  </si>
  <si>
    <t>UMMI  ADO  ABUBAKAR</t>
  </si>
  <si>
    <t>HAFSAT  JAFAR  WADA</t>
  </si>
  <si>
    <t>MARYAM  MUHAMMAD  SHU AIBU</t>
  </si>
  <si>
    <t>AMINA  M  SARKI</t>
  </si>
  <si>
    <t>AISHATU  BUBA  MUSA</t>
  </si>
  <si>
    <t>HABIBA  ABDULLAHI</t>
  </si>
  <si>
    <t>HADIZA  AHMAD</t>
  </si>
  <si>
    <t>KARIMATU  ADAMU</t>
  </si>
  <si>
    <t>FA IZA  UMAR</t>
  </si>
  <si>
    <t>MARYAM  MUHAMMAD  BELLO</t>
  </si>
  <si>
    <t>HAFSA M  GARBA</t>
  </si>
  <si>
    <t>RABI  LABARAN</t>
  </si>
  <si>
    <t>JAMILA  ALHASSAN</t>
  </si>
  <si>
    <t>RABI BELLO ABBAS</t>
  </si>
  <si>
    <t>HAFSAT ADAMU  BELLO</t>
  </si>
  <si>
    <t>NAJIB  HABIBU</t>
  </si>
  <si>
    <t>SHAMSIYYA ALIYU</t>
  </si>
  <si>
    <t>YUSIF SHEHU MAIHULA</t>
  </si>
  <si>
    <t>HASIYA  NASIDI</t>
  </si>
  <si>
    <t>FAUZIYYA  ABDULLAHI</t>
  </si>
  <si>
    <t>SAFIYANU  ISMAIL</t>
  </si>
  <si>
    <t>BINTA  HUSSAINI  SAGAGI</t>
  </si>
  <si>
    <t>MUHAMMAD  AUWAL  BAFFA</t>
  </si>
  <si>
    <t>SUNUSI  MUDI</t>
  </si>
  <si>
    <t>IBRAHIM  MALAMI  DANEJI</t>
  </si>
  <si>
    <t>SADIYA SHEHU USMAN</t>
  </si>
  <si>
    <t>ALI  HALLIRU  ADAMU</t>
  </si>
  <si>
    <t>ZAHARA U  MAHMUD</t>
  </si>
  <si>
    <t>MURTALA  SULEIMAN</t>
  </si>
  <si>
    <t>AISHA  BALARABE   INDABAWA</t>
  </si>
  <si>
    <t>HAYATU  M  JALO</t>
  </si>
  <si>
    <t>HASSANA  ISAH</t>
  </si>
  <si>
    <t>BASHIR  SULEIMAN</t>
  </si>
  <si>
    <t>NA IMA  BELLO</t>
  </si>
  <si>
    <t>JAMILA  GARBA</t>
  </si>
  <si>
    <t>HALIMA  MANSUR</t>
  </si>
  <si>
    <t>ABDUL  SANI SALIHU</t>
  </si>
  <si>
    <t>AMINU BABA</t>
  </si>
  <si>
    <t>SHEHU  ADO</t>
  </si>
  <si>
    <t>ABDURRASHID  ADO</t>
  </si>
  <si>
    <t>ALIYU  SULEIMAN  YUSUF</t>
  </si>
  <si>
    <t>SALISU  LAWAN  UMAR</t>
  </si>
  <si>
    <t>10/5</t>
  </si>
  <si>
    <t>SAFIYA  MUSA</t>
  </si>
  <si>
    <t>MAIMUNA  AHMAD</t>
  </si>
  <si>
    <t>ZAINAB  HALLIRU  ADAM</t>
  </si>
  <si>
    <t>HADIZA  TIJJANI</t>
  </si>
  <si>
    <t>HAFSAT MU'AWIYYA</t>
  </si>
  <si>
    <t>RAKIYA  SANI</t>
  </si>
  <si>
    <t>10/7</t>
  </si>
  <si>
    <t>INDO SALIHU</t>
  </si>
  <si>
    <t>SHEMA U  ADAMU</t>
  </si>
  <si>
    <t>ABDUL KADIR  MAI KUDI</t>
  </si>
  <si>
    <t>HADIZA  MAIKANO</t>
  </si>
  <si>
    <t>MUKHTARI  YUSIF</t>
  </si>
  <si>
    <t>SANI NAFI U   YAKASAI</t>
  </si>
  <si>
    <t>12/6</t>
  </si>
  <si>
    <t>12/7</t>
  </si>
  <si>
    <t>IBRAHIM  MANSUR</t>
  </si>
  <si>
    <t>ADAMU  Y  HAYATU</t>
  </si>
  <si>
    <t>IDRIS  IBRAHIM</t>
  </si>
  <si>
    <t>UMAR  ADAMU</t>
  </si>
  <si>
    <t>KABIRU  LAWAN</t>
  </si>
  <si>
    <t>IDRIS   UBA</t>
  </si>
  <si>
    <t xml:space="preserve">AISHA  MUHAMMAD </t>
  </si>
  <si>
    <t>MURTALA  IBRAHIM  SHESHE</t>
  </si>
  <si>
    <t>HAFSAT  D  MUHAMMAD</t>
  </si>
  <si>
    <t>ALIYU  HUSSAIN UMAR</t>
  </si>
  <si>
    <t>HAUWA HASSAN MUHAMMAD</t>
  </si>
  <si>
    <t xml:space="preserve">BINTA A. MUHAMMAD </t>
  </si>
  <si>
    <t>SALAMATU  MANUWA</t>
  </si>
  <si>
    <t>MARYAM ABDULLAHI</t>
  </si>
  <si>
    <t>MUSA IBRAHIM  BUHARI</t>
  </si>
  <si>
    <t>RAKIYA  KABIR</t>
  </si>
  <si>
    <t>HALIMA ABDULMALIK</t>
  </si>
  <si>
    <t>HAFSAT IDRIS</t>
  </si>
  <si>
    <t>BINTA  MUHAMMAD  MAGASHI</t>
  </si>
  <si>
    <t>AMINU  ABDULLAHI</t>
  </si>
  <si>
    <t>SADIYA  GAMBO</t>
  </si>
  <si>
    <t>RAKIYA  HASSAN</t>
  </si>
  <si>
    <t>AISHA IBRAHIM</t>
  </si>
  <si>
    <t xml:space="preserve">MARYAM  M GARBA </t>
  </si>
  <si>
    <t>BINTA MUHAMMAD YAKASAI</t>
  </si>
  <si>
    <t>YAKUBU SHU'AIBU</t>
  </si>
  <si>
    <t>MARIYA  MOHD SA'IDU</t>
  </si>
  <si>
    <t>MARYAM MUHAMMAD  INUWA</t>
  </si>
  <si>
    <t>HANNE ALI GALADIMA</t>
  </si>
  <si>
    <t>BAHIJJA UMAR</t>
  </si>
  <si>
    <t>MUKHTARI ISMA'IL GWARZO</t>
  </si>
  <si>
    <t>RABI  ISMAIL</t>
  </si>
  <si>
    <t>SA'ADATU IBRAHIM</t>
  </si>
  <si>
    <t>AGRIC SECTION</t>
  </si>
  <si>
    <t>Abdulrahman Isyaku</t>
  </si>
  <si>
    <t>Hassan Hanga</t>
  </si>
  <si>
    <t>Isa Muhammad</t>
  </si>
  <si>
    <t>FORESTRY SECTION</t>
  </si>
  <si>
    <t>Bala Ali Dakata</t>
  </si>
  <si>
    <t>TOTAL SENIOR</t>
  </si>
  <si>
    <t>VETERINARY SECTION</t>
  </si>
  <si>
    <t>Ahmad Abubakar Bayero</t>
  </si>
  <si>
    <t>03/15</t>
  </si>
  <si>
    <t>Hussaini Abubakar</t>
  </si>
  <si>
    <t>12/11</t>
  </si>
  <si>
    <t>Inusa Munkaila</t>
  </si>
  <si>
    <t>WORKS AND HOUSING DEPARTMENT</t>
  </si>
  <si>
    <t>ROAD AND COMMUNICATION</t>
  </si>
  <si>
    <t>FAIZU SALE ADO</t>
  </si>
  <si>
    <t>GARBA. UZAIRU</t>
  </si>
  <si>
    <t xml:space="preserve"> 14 /11</t>
  </si>
  <si>
    <t>BUILDING SECTION</t>
  </si>
  <si>
    <t>IBRAHIM SHEHU</t>
  </si>
  <si>
    <t>HAMISU MUSA</t>
  </si>
  <si>
    <t>AMINU BASHIR</t>
  </si>
  <si>
    <t>ELECTRICAL SECTION</t>
  </si>
  <si>
    <t>UMAR SHUAIBU</t>
  </si>
  <si>
    <t>SHITU LAWAN</t>
  </si>
  <si>
    <t>MECHANICAL SECTION</t>
  </si>
  <si>
    <t>SAMINU SHEHU BABBA</t>
  </si>
  <si>
    <t>ABUBAKAR SAAD</t>
  </si>
  <si>
    <t>BELLO UMAR</t>
  </si>
  <si>
    <t>LAND AND SURVEY</t>
  </si>
  <si>
    <t>BADAMASI MANSUR YOLA</t>
  </si>
  <si>
    <t>DISTRICT ADMINISTRATION</t>
  </si>
  <si>
    <t>YUSUF UBALE</t>
  </si>
  <si>
    <t>ABDULKARIM UMAR</t>
  </si>
  <si>
    <t>IBRAHIM ZUBAIRU</t>
  </si>
  <si>
    <t>ABDULLAHI BABAN INNA</t>
  </si>
  <si>
    <t>MUHAMMAD NAJIB IDRIS</t>
  </si>
  <si>
    <t>MUHAMMAD RABIU</t>
  </si>
  <si>
    <t>BATURE SHEHU</t>
  </si>
  <si>
    <t>03\05</t>
  </si>
  <si>
    <t>USAINI MUHAMMED INUWA</t>
  </si>
  <si>
    <t>MUAWIYYA NAABBA</t>
  </si>
  <si>
    <t>IBRAHIM UBA</t>
  </si>
  <si>
    <t>SHARIF ABBAS ADAM</t>
  </si>
  <si>
    <t>ASHIRU USAINI</t>
  </si>
  <si>
    <t>03\15</t>
  </si>
  <si>
    <t>UMAR IBRAHIM</t>
  </si>
  <si>
    <t>AUWAL MUHAMMAD</t>
  </si>
  <si>
    <t>MUJILLAFA HALADU</t>
  </si>
  <si>
    <t>AHMAD YUSUF</t>
  </si>
  <si>
    <t>ABDULLAHI SANI BAYERO</t>
  </si>
  <si>
    <t>HAMISU GARBA</t>
  </si>
  <si>
    <t>MUHAMMAD KABIR SHEHU</t>
  </si>
  <si>
    <t>AMINU BALA BELLO</t>
  </si>
  <si>
    <t>HAMZA AMINU</t>
  </si>
  <si>
    <t>JAMILU UMAR ISHAQ</t>
  </si>
  <si>
    <t>MAIKANO ABDU</t>
  </si>
  <si>
    <t>SABIU ABUBAKAR IBRAHIM</t>
  </si>
  <si>
    <t>04\04</t>
  </si>
  <si>
    <t>SALISU IBRAHIM</t>
  </si>
  <si>
    <t>YAKUB YAKUB</t>
  </si>
  <si>
    <t>IBRAHIM A YAKUB</t>
  </si>
  <si>
    <t>ABDULLAHI SALE</t>
  </si>
  <si>
    <t>SULAIMAN GARBA</t>
  </si>
  <si>
    <t>NUHU GARBA</t>
  </si>
  <si>
    <t>ADO USMAN</t>
  </si>
  <si>
    <t>04\10</t>
  </si>
  <si>
    <t>AUWAL RABIU</t>
  </si>
  <si>
    <t>IBRAHIM ABDULLAHI</t>
  </si>
  <si>
    <t>USMAN ALH. AHMAD</t>
  </si>
  <si>
    <t>SUNUSI HASSAN</t>
  </si>
  <si>
    <t>KAMAL SHARIF LAWAL</t>
  </si>
  <si>
    <t>ASHIRU HAMZA</t>
  </si>
  <si>
    <t>IBRAHIM MUAZZAM</t>
  </si>
  <si>
    <t>ALH MUSA ADAMU</t>
  </si>
  <si>
    <t>IBRAHIM BALA SAAD</t>
  </si>
  <si>
    <t>AUWAL ADO ABDULLAHI</t>
  </si>
  <si>
    <t>ADO IDRIS</t>
  </si>
  <si>
    <t>IBRAHIM AMADU</t>
  </si>
  <si>
    <t>ISA MUHAMMAD</t>
  </si>
  <si>
    <t>MAIKUDI ABUBAKAR</t>
  </si>
  <si>
    <t>IBRAHIM MUHAMMAD</t>
  </si>
  <si>
    <t>HUSSAINI SULAIMAN SALE</t>
  </si>
  <si>
    <t>SABO DAUDA</t>
  </si>
  <si>
    <t>05\10</t>
  </si>
  <si>
    <t>MAHFUZ MUHAMMAD UBA</t>
  </si>
  <si>
    <t>BALA SARKIIN KOFA</t>
  </si>
  <si>
    <t>GARBA YAKUBU</t>
  </si>
  <si>
    <t>DANLADI IBRAHIM</t>
  </si>
  <si>
    <t>GARZALI YAHAYA</t>
  </si>
  <si>
    <t>IBRAHIM DAN ASABE</t>
  </si>
  <si>
    <t>ILIYASU YAHAYA IBRAHIM</t>
  </si>
  <si>
    <t>NASURU AMINU</t>
  </si>
  <si>
    <t>ALI  MUHAMMAD ZAKARI</t>
  </si>
  <si>
    <t>AMINU SANI</t>
  </si>
  <si>
    <t>AHMAD GARBA</t>
  </si>
  <si>
    <t>MUHAMMAD IBRAHIM</t>
  </si>
  <si>
    <t>ABUBAKAR ABBA IBRAHIM</t>
  </si>
  <si>
    <t>AUWAL UBA</t>
  </si>
  <si>
    <t>ABBAS ADAMU</t>
  </si>
  <si>
    <t>UBA ABDUL AZIZ</t>
  </si>
  <si>
    <t>ABBA LAWAL</t>
  </si>
  <si>
    <t xml:space="preserve">ABUBAKAR MUHAMMAD </t>
  </si>
  <si>
    <t>USMAN GARBA</t>
  </si>
  <si>
    <t>06\2</t>
  </si>
  <si>
    <t>FARUK ABDULLAHI</t>
  </si>
  <si>
    <t>06\11</t>
  </si>
  <si>
    <t>AUWALU IDRIS</t>
  </si>
  <si>
    <t>USMAN HARUNA</t>
  </si>
  <si>
    <t>SALE ALHAJI MUSA</t>
  </si>
  <si>
    <t>RABIU ALIYU</t>
  </si>
  <si>
    <t>ABDU UMARU</t>
  </si>
  <si>
    <t>AHMAD SANDA</t>
  </si>
  <si>
    <t>INUWA NASIDI</t>
  </si>
  <si>
    <t>ALH MUSA ALI</t>
  </si>
  <si>
    <t>ADO SAIDU</t>
  </si>
  <si>
    <t>KABIRU GAMBO</t>
  </si>
  <si>
    <t>SULAIMAN MUHAMMAD</t>
  </si>
  <si>
    <t>AUWAL IBRAHIM</t>
  </si>
  <si>
    <t>BASHIR TAJO</t>
  </si>
  <si>
    <t>BASHIR BALARABE</t>
  </si>
  <si>
    <t>YAHAYA SHARUBUTU</t>
  </si>
  <si>
    <t>MUHAMMAD JIBRIN</t>
  </si>
  <si>
    <t>ADAMU UBALE</t>
  </si>
  <si>
    <t>HABIBU DAUDA</t>
  </si>
  <si>
    <t>NURA GAMBO</t>
  </si>
  <si>
    <t>KABIRU IBRAHIM</t>
  </si>
  <si>
    <t>08\11</t>
  </si>
  <si>
    <t>ALKASSIM YAKUBU</t>
  </si>
  <si>
    <t>PLANNING RESEARCH AND STATISTICS</t>
  </si>
  <si>
    <t xml:space="preserve">WATER SECTION </t>
  </si>
  <si>
    <t>Muhammad Tijjani</t>
  </si>
  <si>
    <t>Junior Staff</t>
  </si>
  <si>
    <t>Hamisu Ayuba</t>
  </si>
  <si>
    <t>Senior Staff</t>
  </si>
  <si>
    <t xml:space="preserve"> Mukhtar Datti</t>
  </si>
  <si>
    <t>Management Staff</t>
  </si>
  <si>
    <t xml:space="preserve">ENVIRONMENTAL SECTION </t>
  </si>
  <si>
    <t>Mustapha Muhammad</t>
  </si>
  <si>
    <t>Muhammad Mukhtar</t>
  </si>
  <si>
    <t>Ismaila Yusuf</t>
  </si>
  <si>
    <t xml:space="preserve">PLANNING SECTION </t>
  </si>
  <si>
    <t>Maintenance of Plant</t>
  </si>
  <si>
    <t>22020405</t>
  </si>
  <si>
    <t>Construction Of Vocational Training Centre</t>
  </si>
  <si>
    <t>Construction Of school for Islamic studies</t>
  </si>
  <si>
    <t>construction/contribution to Education promotional project</t>
  </si>
  <si>
    <t xml:space="preserve">Erosion &amp; Flood Control (sewage &amp; Drainage) </t>
  </si>
  <si>
    <t xml:space="preserve">Construction Of Bridges </t>
  </si>
  <si>
    <t>water treatment chemicals (Clorination)</t>
  </si>
  <si>
    <t>Grants to communities/NGOs/FBOs/CBOs</t>
  </si>
  <si>
    <t xml:space="preserve">Ramadan  / Sallah Gesture                                               </t>
  </si>
  <si>
    <t>KANO STATE</t>
  </si>
  <si>
    <t xml:space="preserve">Funding of compulsary free education primary and secondary school/ constructon of public schools  </t>
  </si>
  <si>
    <t>07/15</t>
  </si>
  <si>
    <t>10\10</t>
  </si>
  <si>
    <t>JILANI AUWALU</t>
  </si>
  <si>
    <t>USMAN NABABA</t>
  </si>
  <si>
    <t>USMAN HAMZA BAAB</t>
  </si>
  <si>
    <t>GARBA MUSTAPA</t>
  </si>
  <si>
    <t>ABDULLAHI MUHD USMAN</t>
  </si>
  <si>
    <t>13\10</t>
  </si>
  <si>
    <t>ALI ISA D/IYA</t>
  </si>
  <si>
    <t>AMINA TIJJANI</t>
  </si>
  <si>
    <t>ALIYU MUHD GARBA</t>
  </si>
  <si>
    <t>MUJAHEED SALIHU YUSUF</t>
  </si>
  <si>
    <t>SAUDAT UBANGIDA SAID</t>
  </si>
  <si>
    <t>KHADIJA BABA TANKO</t>
  </si>
  <si>
    <t>IBRAHIM GARBA FULANI</t>
  </si>
  <si>
    <t>NASIRU TIJJANI</t>
  </si>
  <si>
    <t>SADIKA HASSAN</t>
  </si>
  <si>
    <t>SUMAYYA AUWAL MAHMUD</t>
  </si>
  <si>
    <t>HAJARA AUWAL MAHMUD</t>
  </si>
  <si>
    <t>JIBRIN HUSSAINI YUNUSA</t>
  </si>
  <si>
    <t>ABUBAKAR JIBRIN</t>
  </si>
  <si>
    <t>UMMA ABDULLAHI</t>
  </si>
  <si>
    <t>KHADIJA IDRIS ISYAKU</t>
  </si>
  <si>
    <t>MUAZZAM YAKUBU SAGAGI</t>
  </si>
  <si>
    <t>AISHA UMAR BALARABE</t>
  </si>
  <si>
    <t>MARYAM ISA</t>
  </si>
  <si>
    <t>SAFWAN ADAMU SHEHU</t>
  </si>
  <si>
    <t>SAKINA SUNUSI</t>
  </si>
  <si>
    <t>BILKISU BALARABE UMAR</t>
  </si>
  <si>
    <t xml:space="preserve">Grants to Communities /NGOs/FBOs/CBOs </t>
  </si>
  <si>
    <t>14030100</t>
  </si>
  <si>
    <t>Braved Family Allowance</t>
  </si>
  <si>
    <t>Furniture Allowance/Severance Gratuity</t>
  </si>
  <si>
    <t>Furnitures Allowances / severance gratuity</t>
  </si>
  <si>
    <t>Rehabilitation/Repairs-Hospitals/Health Centres at 13 wards</t>
  </si>
  <si>
    <t>Construction Of Bridges And Pipe Drainages (13 Wards)</t>
  </si>
  <si>
    <t>ABUBAKAR UMAR</t>
  </si>
  <si>
    <t>Alkassim Muntari</t>
  </si>
  <si>
    <t>Ibrahim Muhd Dukawa</t>
  </si>
  <si>
    <t>IBRAHIM ABBAS</t>
  </si>
  <si>
    <t>GARBA SANI</t>
  </si>
  <si>
    <t>Aminu Garba Kabara</t>
  </si>
  <si>
    <t>ADAMU  MUHAMMAD  ADAMU</t>
  </si>
  <si>
    <t>1/12</t>
  </si>
  <si>
    <t>2/12</t>
  </si>
  <si>
    <t>2/15</t>
  </si>
  <si>
    <t>HAUWA  ABUBAKAR SADIQ</t>
  </si>
  <si>
    <t>MARYAM  SULEIMAN</t>
  </si>
  <si>
    <t>NAHID BELLO ABUBAKAR</t>
  </si>
  <si>
    <t>ABUBAKAR  SAYYADI</t>
  </si>
  <si>
    <t>UMAR  ZANGINA</t>
  </si>
  <si>
    <t>BILKISU TUKUR MUHD</t>
  </si>
  <si>
    <t>BASHIR MUHD SAGAGI</t>
  </si>
  <si>
    <t>SANI  SHEHU  IBRAHIM</t>
  </si>
  <si>
    <t>USMAN  LAWAN  USMAN</t>
  </si>
  <si>
    <t>3/12</t>
  </si>
  <si>
    <t>ZANIRA AHMAD HUDU</t>
  </si>
  <si>
    <t>MUJIBULLAHI SALIHU YUSUF</t>
  </si>
  <si>
    <t>LAWAL AUWAL MAHMOUD</t>
  </si>
  <si>
    <t>AMINU AUWAL MAHMOUD</t>
  </si>
  <si>
    <t>SARATU SA'IDU GARBA</t>
  </si>
  <si>
    <t>SA'ADATU ABUBAKAR MU'AZZAM</t>
  </si>
  <si>
    <t>RABI BALARABE</t>
  </si>
  <si>
    <t>UMAR USMAN  AHMAD</t>
  </si>
  <si>
    <t>IBRAHIM  SALISU</t>
  </si>
  <si>
    <t>ABUBAKAR  S  ALIYU</t>
  </si>
  <si>
    <t>ABUBAKAR  IBRAHIM</t>
  </si>
  <si>
    <t>HADIZA  AUWALU</t>
  </si>
  <si>
    <t>RUFA I  SANI AMINU</t>
  </si>
  <si>
    <t>GARBA  AUWALU</t>
  </si>
  <si>
    <t>RAMMA  BALARABE</t>
  </si>
  <si>
    <t>MARYAM  AHMAD</t>
  </si>
  <si>
    <t>RABI U   ISAH</t>
  </si>
  <si>
    <t>SUNUSI  ABBA</t>
  </si>
  <si>
    <t>DAHIRU KASIM</t>
  </si>
  <si>
    <t>3/15</t>
  </si>
  <si>
    <t>MUSA  A  YUSIF</t>
  </si>
  <si>
    <t>SAGIRU  AUWALU</t>
  </si>
  <si>
    <t>IBRAHIM  MUHAMMAD D/IYA</t>
  </si>
  <si>
    <t>GARZALI  LADAN</t>
  </si>
  <si>
    <t>RABI U   ISAH   2</t>
  </si>
  <si>
    <t>ABDURRAHMAN  ABBA</t>
  </si>
  <si>
    <t>ABUBAKAR  AHMAD</t>
  </si>
  <si>
    <t>GARBA  MUNTARI</t>
  </si>
  <si>
    <t>MUHAMMAD  BALARABE</t>
  </si>
  <si>
    <t>IDRIS  MUHAMMAD</t>
  </si>
  <si>
    <t>SUNUSI AHMAD</t>
  </si>
  <si>
    <t>SANI  MUHAMMAD</t>
  </si>
  <si>
    <t>HAUWA  LAWAN  YAYA</t>
  </si>
  <si>
    <t>ZUWAIRA  MUHD  S/DINKI</t>
  </si>
  <si>
    <t>HASSAN  ABUBAKAR</t>
  </si>
  <si>
    <t>ZUBAIRU  SANI INDABAWA</t>
  </si>
  <si>
    <t>4/7</t>
  </si>
  <si>
    <t>AISHA MUHAMMAD  TAHIR</t>
  </si>
  <si>
    <t>AISHA  MUSA  SALIHU</t>
  </si>
  <si>
    <t>FAUZIYYA SULEIMAN  ALIYU</t>
  </si>
  <si>
    <t>FIDDAUSI  Y  SULEIMAN</t>
  </si>
  <si>
    <t>SAUDE  MUHAMMAD  D/IYA</t>
  </si>
  <si>
    <t>SAMIHA  KABIR  AHMAD</t>
  </si>
  <si>
    <t>MARYAM  ABUBAKAR  ADAM</t>
  </si>
  <si>
    <t>HAJARA  SAFIYANU</t>
  </si>
  <si>
    <t>SAKINA  LAWAN</t>
  </si>
  <si>
    <t>AMINU  ISMA IL  ADO</t>
  </si>
  <si>
    <t>ZAINAB  UBA  TELA</t>
  </si>
  <si>
    <t>RABI ATU  YUSIF  AMINU</t>
  </si>
  <si>
    <t xml:space="preserve">BINTA  YUSIF </t>
  </si>
  <si>
    <t>MARYAM  USMAN  RABI U</t>
  </si>
  <si>
    <t>BINTA  KASIM  UMAR</t>
  </si>
  <si>
    <t>SA ADATU  BASHIR</t>
  </si>
  <si>
    <t>ZALIHA  UBA  RAMALAN</t>
  </si>
  <si>
    <t>ABDULLAHI  MUHD  ADAMU</t>
  </si>
  <si>
    <t>RUFA I  BALARABE</t>
  </si>
  <si>
    <t>4/10</t>
  </si>
  <si>
    <t>MUKTAR  MUHAMMAD</t>
  </si>
  <si>
    <t>SULEIMAN MAGAJI</t>
  </si>
  <si>
    <t>RUMASA'U AMINU GAMBO</t>
  </si>
  <si>
    <t>RABI'ATU USMAN MOHD</t>
  </si>
  <si>
    <t>HADIZA  ABUBAKAR  KURAWA</t>
  </si>
  <si>
    <t>YAKUBU  S   BATURE</t>
  </si>
  <si>
    <t>AMINA  GARBA  YOLA</t>
  </si>
  <si>
    <t>ABDULLAHI  MUSA  NABEGU</t>
  </si>
  <si>
    <t>DAHIRU  ADAMU</t>
  </si>
  <si>
    <t>SANI  SALIHU  BICHI</t>
  </si>
  <si>
    <t>MUSTAFA  ALI  ABDULLAHI</t>
  </si>
  <si>
    <t>ABUBAKAR  MUHAMMAD  SAGAGI</t>
  </si>
  <si>
    <t>ADAMU  M  FARI</t>
  </si>
  <si>
    <t>AUWALU  LAWAN</t>
  </si>
  <si>
    <t>SAKINA  NOORA</t>
  </si>
  <si>
    <t xml:space="preserve">MUSBAHU  AHMAD </t>
  </si>
  <si>
    <t>AISHA  ABUBAKAR</t>
  </si>
  <si>
    <t>ABDULLAHI  SULEIMAN</t>
  </si>
  <si>
    <t>MUSBAHU  BELLO</t>
  </si>
  <si>
    <t>MUSBAHU  BALA</t>
  </si>
  <si>
    <t>UMAR  MUHAMMAD</t>
  </si>
  <si>
    <t>HAFSAT ISMAIL</t>
  </si>
  <si>
    <t>5/5</t>
  </si>
  <si>
    <t>NA'IMA ABDULLAHI MUHD</t>
  </si>
  <si>
    <t>RUKAYYA  IBRAHIM</t>
  </si>
  <si>
    <t>MUSA  AMINU</t>
  </si>
  <si>
    <t>MUSTAFA  YUSIF  IBRAHIM</t>
  </si>
  <si>
    <t>AMINU  MUSTAFA</t>
  </si>
  <si>
    <t>5/8</t>
  </si>
  <si>
    <t>HARUNA  MUHAMMAD</t>
  </si>
  <si>
    <t>ABDU  BABA  YARO</t>
  </si>
  <si>
    <t>SHEHU  UMAR</t>
  </si>
  <si>
    <t>IBRAHIM  ADAMU MUHAMMAD</t>
  </si>
  <si>
    <t>SANI  DAHIRU</t>
  </si>
  <si>
    <t>USMAN  ISMA IL</t>
  </si>
  <si>
    <t>5/10</t>
  </si>
  <si>
    <t>RABI  ABDULLAHI   DARMA</t>
  </si>
  <si>
    <t>ABDULLAHI  BABA</t>
  </si>
  <si>
    <t>SHAFA'ATU BALARABE</t>
  </si>
  <si>
    <t>HAJARA  SULEIMAN  SANI</t>
  </si>
  <si>
    <t>NABILA ABDULLAHI ABDUL'AZIZ</t>
  </si>
  <si>
    <t>ABDULFATA    MUSA</t>
  </si>
  <si>
    <t>UMMASALAMA IBRAHIM ABUBAKAR</t>
  </si>
  <si>
    <t>SA'ADATU IBRAHIM ISAH</t>
  </si>
  <si>
    <t>FAROUK ABDULKARIM</t>
  </si>
  <si>
    <t xml:space="preserve">MUSA MANSUR </t>
  </si>
  <si>
    <t>HADIZA MOHD KABARA</t>
  </si>
  <si>
    <t>FATIMA SHAFI'U SULAIMAN</t>
  </si>
  <si>
    <t>FA'IZA YAHAYA MANSUR</t>
  </si>
  <si>
    <t>RUKAYYA AMINU ABDULLAHI</t>
  </si>
  <si>
    <t>UMAR SARKI</t>
  </si>
  <si>
    <t>UZAIRU  AUWAL IMAM</t>
  </si>
  <si>
    <t>FADIMATU MAGAJI SA IDU</t>
  </si>
  <si>
    <t>SUMAYYA KHAMIS MOHD</t>
  </si>
  <si>
    <t>BASHIR  LAWAN</t>
  </si>
  <si>
    <t>SHEHU  USMAN  AHMAD</t>
  </si>
  <si>
    <t>6/8</t>
  </si>
  <si>
    <t>RUKAYYA ABDULMUMIN</t>
  </si>
  <si>
    <t>BALARABE  MUSTAFA  SAGAGI</t>
  </si>
  <si>
    <t xml:space="preserve">FARUK  YUSIF  AMIN </t>
  </si>
  <si>
    <t>INUWA  D  MAMUDA</t>
  </si>
  <si>
    <t>FA IZU   AHMAD</t>
  </si>
  <si>
    <t>KAMAL  AHMAD  BABBA</t>
  </si>
  <si>
    <t>MUSA AHMAD  YA U</t>
  </si>
  <si>
    <t>AMINA A ABUBAKAR</t>
  </si>
  <si>
    <t>IBRAHIM AHMAD INUWA</t>
  </si>
  <si>
    <t xml:space="preserve">ALI AHMAD KABARA </t>
  </si>
  <si>
    <t>HUSNA MAHMUD MOHD</t>
  </si>
  <si>
    <t>SADIYA SALISU</t>
  </si>
  <si>
    <t>FATIMA ALIYU MUSTAPHA</t>
  </si>
  <si>
    <t>7/5</t>
  </si>
  <si>
    <t>7/6</t>
  </si>
  <si>
    <t>FARIDA AHMAD</t>
  </si>
  <si>
    <t>SAMIRA ADAMU ABUBAKAR</t>
  </si>
  <si>
    <t xml:space="preserve">IBNULQAYUYUM MUHAMMAD </t>
  </si>
  <si>
    <t>DAWUD ADAM ISA</t>
  </si>
  <si>
    <t>MARYAM HALLIRU MU'AZU</t>
  </si>
  <si>
    <t>ISAH  SANI  DUKAWA</t>
  </si>
  <si>
    <t>7/8</t>
  </si>
  <si>
    <t>ZUHRA BASHIR MUDI</t>
  </si>
  <si>
    <t>AISHA IBRAHIM ISA</t>
  </si>
  <si>
    <t>8/4</t>
  </si>
  <si>
    <t>8/7</t>
  </si>
  <si>
    <t>8/9</t>
  </si>
  <si>
    <t>ABUBAKAR ALI</t>
  </si>
  <si>
    <t>9/5</t>
  </si>
  <si>
    <t>MUHAMMAD ADO AHMAD</t>
  </si>
  <si>
    <t>9/6</t>
  </si>
  <si>
    <t>9/8</t>
  </si>
  <si>
    <t>TUKUR  HASSAN</t>
  </si>
  <si>
    <t>ZAHRA U  SANI  HAMZA</t>
  </si>
  <si>
    <t>ZULAIHA UBA UMAR</t>
  </si>
  <si>
    <t>AMINU  HASSAN YUSUF</t>
  </si>
  <si>
    <t>RABIU  A MUKHTAR</t>
  </si>
  <si>
    <t>UMMA IBRAHIM CHIRANCHI</t>
  </si>
  <si>
    <t>LAWAN IBRAHIM AHMED</t>
  </si>
  <si>
    <t>MUKHTAR  DATTI</t>
  </si>
  <si>
    <t>NASIRU ABUBAKAR</t>
  </si>
  <si>
    <t>NURA MUHAMMAD</t>
  </si>
  <si>
    <t>ALIYU JINJIRI KIRU</t>
  </si>
  <si>
    <t>Security Personnel Allowance (Vigilante&amp;Others)</t>
  </si>
  <si>
    <t>Grants to Communities  (Hisbah &amp; Others)</t>
  </si>
  <si>
    <t>Grants to Communities  (1% Health Contribution)</t>
  </si>
  <si>
    <t>Other Miscellaneous Expenses/Immuni (Polio)</t>
  </si>
  <si>
    <t>Grants to Communities (Water Rate)</t>
  </si>
  <si>
    <t>NOMINAL ROLL FOR THE YEAR 2022</t>
  </si>
  <si>
    <t xml:space="preserve"> 15 /09</t>
  </si>
  <si>
    <t>15/09</t>
  </si>
  <si>
    <t>ADO MUSTAPA YAU</t>
  </si>
  <si>
    <t>Empowerment ( Poultry Production Programme)</t>
  </si>
  <si>
    <t>Sewage Charges</t>
  </si>
  <si>
    <t>011010</t>
  </si>
  <si>
    <t>Security services</t>
  </si>
  <si>
    <t>Grants to Communities (CENSUS)</t>
  </si>
  <si>
    <r>
      <t xml:space="preserve">Others </t>
    </r>
    <r>
      <rPr>
        <b/>
        <sz val="14"/>
        <rFont val="Arial Narrow"/>
        <family val="2"/>
      </rPr>
      <t>(SCHOLARSHIP)</t>
    </r>
  </si>
  <si>
    <t>Provision of Employment</t>
  </si>
  <si>
    <t>1% Contribution to TEK Fund</t>
  </si>
  <si>
    <t>14\9</t>
  </si>
  <si>
    <t>07\8</t>
  </si>
  <si>
    <t>09\15</t>
  </si>
  <si>
    <t>10\9</t>
  </si>
  <si>
    <t>Abdullahi Mustapa</t>
  </si>
  <si>
    <t>12\9</t>
  </si>
  <si>
    <t>16\8</t>
  </si>
  <si>
    <t>Saad Amadu</t>
  </si>
  <si>
    <t>ABDULRAHMAN DANBAFFA</t>
  </si>
  <si>
    <t>ABDULRASHID DANBAFFA</t>
  </si>
  <si>
    <t>BASHIR ALI</t>
  </si>
  <si>
    <t>AUWALU ALI</t>
  </si>
  <si>
    <t>RABIU YAHAYA</t>
  </si>
  <si>
    <t>MUSTAPA GARBA</t>
  </si>
  <si>
    <t xml:space="preserve"> 15 \9</t>
  </si>
  <si>
    <t>MUSTAPA MUHD ALI</t>
  </si>
  <si>
    <t>13/08</t>
  </si>
  <si>
    <t>BELLO ADAMU KABO</t>
  </si>
  <si>
    <t>07\06</t>
  </si>
  <si>
    <t xml:space="preserve"> 14\07</t>
  </si>
  <si>
    <t>07/5</t>
  </si>
  <si>
    <t>09\10</t>
  </si>
  <si>
    <t>09/10</t>
  </si>
  <si>
    <t>KABIR MUHD JALO</t>
  </si>
  <si>
    <t>10/9</t>
  </si>
  <si>
    <t>ADO ABBA DARKI</t>
  </si>
  <si>
    <t>13/9</t>
  </si>
  <si>
    <t>06\10</t>
  </si>
  <si>
    <t>SUMMARY OF RECURRENT EXPENDITURE</t>
  </si>
  <si>
    <t>SMMARY OF RECURRENT EXPENDITURE</t>
  </si>
  <si>
    <t xml:space="preserve"> 15/08</t>
  </si>
  <si>
    <t>ALFA IBRAHIM</t>
  </si>
  <si>
    <t>Jummai Adamu</t>
  </si>
  <si>
    <t>DAHIRU MUHD SHU'AIBU</t>
  </si>
  <si>
    <t>FAUZIYYA YUNUSA HAMZA</t>
  </si>
  <si>
    <t>NUHU SUNUSI SALIHU</t>
  </si>
  <si>
    <t>NAFISA IBRAHIM ABBA</t>
  </si>
  <si>
    <t>ASMA'U IBRAHIM YARO</t>
  </si>
  <si>
    <t>RUKAYYA ADO MADUGU</t>
  </si>
  <si>
    <t>ZAINAB TIJJANI SABI'U</t>
  </si>
  <si>
    <t>HAFSAT SABI'U DANKAKA</t>
  </si>
  <si>
    <t>SADIYA ZUHAIRU ALATU</t>
  </si>
  <si>
    <t>AISHA IBRAHIM SA'ID</t>
  </si>
  <si>
    <t>SALISU UMAR YAKASAI</t>
  </si>
  <si>
    <t>ADABIYYA SHEHU TIJJANI</t>
  </si>
  <si>
    <t>FATIMA UMAR ISA</t>
  </si>
  <si>
    <t>SHAMSUDDEEN AHMAD ABDULLAHI</t>
  </si>
  <si>
    <t>ZAINAB HAMISU ZANGO</t>
  </si>
  <si>
    <t>ASIYA UBA ADO</t>
  </si>
  <si>
    <t>MURJA BALA</t>
  </si>
  <si>
    <t>HASSANA LAWAN HARUNA</t>
  </si>
  <si>
    <t>MUSLIM SHEHU KAFINTA</t>
  </si>
  <si>
    <t>15\7</t>
  </si>
  <si>
    <t>16/9</t>
  </si>
  <si>
    <t>10/07</t>
  </si>
  <si>
    <t>Aminu usman</t>
  </si>
  <si>
    <t>Other Miscellaneous Exp(EPR )</t>
  </si>
  <si>
    <t>Mairiga Muhammad</t>
  </si>
  <si>
    <t>Maryam Ali Musa</t>
  </si>
  <si>
    <t>Hajara Auwal Muhammad</t>
  </si>
  <si>
    <t>Nusaiba Auwalu Yusuf</t>
  </si>
  <si>
    <t>Lawan Auwal Muhammad</t>
  </si>
  <si>
    <t>Mujahid Salihu Yusuf</t>
  </si>
  <si>
    <t>Aliyu Murtala</t>
  </si>
  <si>
    <t>Ahmad Inuwa Gwadabe</t>
  </si>
  <si>
    <t>Ibrahim Mahmud Auwal</t>
  </si>
  <si>
    <t>Sulaiman Auwal Madaki</t>
  </si>
  <si>
    <t xml:space="preserve">           NOMINAL ROLL FOR THE YEAR 2024</t>
  </si>
  <si>
    <t>04\7</t>
  </si>
  <si>
    <t>NOMINAL ROLL FOR THE YEAR 2024</t>
  </si>
  <si>
    <t>BASIC SALARY 2024</t>
  </si>
  <si>
    <t>Shehu Sani Barkum</t>
  </si>
  <si>
    <t>Ibrahim Garba</t>
  </si>
  <si>
    <t>Abdulrashid Isyaku</t>
  </si>
  <si>
    <t>Malik Shehu Ligale</t>
  </si>
  <si>
    <t xml:space="preserve">Aminu Idris </t>
  </si>
  <si>
    <t xml:space="preserve">Umar Hassan </t>
  </si>
  <si>
    <t>Mukhtar Muhd Yahaya</t>
  </si>
  <si>
    <t>Bashir Sani</t>
  </si>
  <si>
    <t>Auwalu Adam Umar</t>
  </si>
  <si>
    <t>Mukhtar Salihi Ibrahim</t>
  </si>
  <si>
    <t>Nazifi Muhd Dantata</t>
  </si>
  <si>
    <t>Ada'u Abdulkadir</t>
  </si>
  <si>
    <t>Muhd Munir Amin</t>
  </si>
  <si>
    <t>Samarau Ibrahim Abubakar</t>
  </si>
  <si>
    <t>Habibu Dayyabu</t>
  </si>
  <si>
    <t>Rabi Aminu</t>
  </si>
  <si>
    <t>Maryam Tanimu Muhd</t>
  </si>
  <si>
    <t>Ghali Tijjani</t>
  </si>
  <si>
    <t>Nafisa Abdullahi</t>
  </si>
  <si>
    <t>Abdullahi B Shehu</t>
  </si>
  <si>
    <t>Ahmad Saad</t>
  </si>
  <si>
    <t>Abba Magaji Chiroma</t>
  </si>
  <si>
    <t>Yakubu Idris Yakubu</t>
  </si>
  <si>
    <t>Bashir Maikudi Bature</t>
  </si>
  <si>
    <t>Nazifi Shehu</t>
  </si>
  <si>
    <t>Yusuf Usman Garba</t>
  </si>
  <si>
    <t>Mardiyya Abdulrauf Umar</t>
  </si>
  <si>
    <t>Hassan Salisu Shuaibu</t>
  </si>
  <si>
    <t>Sadiya Sani</t>
  </si>
  <si>
    <t>Umar Muhammad Gwadabe</t>
  </si>
  <si>
    <t>Hadi Ibrahim</t>
  </si>
  <si>
    <t>Amina A Nasidi</t>
  </si>
  <si>
    <t>09/15</t>
  </si>
  <si>
    <t>Ibrahim Shehu Abubakar</t>
  </si>
  <si>
    <t>04/15</t>
  </si>
  <si>
    <t>Muhammad Dauda Saje</t>
  </si>
  <si>
    <t xml:space="preserve"> 09 \15</t>
  </si>
  <si>
    <t>MURTALA GARBA</t>
  </si>
  <si>
    <t>MUSTAPA ALI</t>
  </si>
  <si>
    <t>NAJAATU MUHD SANI</t>
  </si>
  <si>
    <t>NASURU SABO</t>
  </si>
  <si>
    <t>MAHMUD ALH SABO</t>
  </si>
  <si>
    <t>BASHIR BELLO ABUBAKAR</t>
  </si>
  <si>
    <t>IBRAHIM ALHAMI</t>
  </si>
  <si>
    <t>MURJANATU ADAMU DISO</t>
  </si>
  <si>
    <t>FATHIYYA MUJTABA DANTATA</t>
  </si>
  <si>
    <t>BELLO ABUBAKAR TURAJO</t>
  </si>
  <si>
    <t>SALISU YUSUF LABARAN</t>
  </si>
  <si>
    <t>16\9</t>
  </si>
  <si>
    <t xml:space="preserve"> 08\10</t>
  </si>
  <si>
    <t>09\06</t>
  </si>
  <si>
    <t>BILKISU MAJE AHMED</t>
  </si>
  <si>
    <t>HAUWA IBRAHIM</t>
  </si>
  <si>
    <t>ZUBZIDA M SAAD</t>
  </si>
  <si>
    <t>IBRAHIM ABUBAKAR</t>
  </si>
  <si>
    <t>MARYAM IBRAHIM</t>
  </si>
  <si>
    <t>JAMILA A MUHAMMAD</t>
  </si>
  <si>
    <t>GAMBO YAHAYA</t>
  </si>
  <si>
    <t>14\07</t>
  </si>
  <si>
    <t>15\09</t>
  </si>
  <si>
    <t>BARAATU MUKHTAR ALIYU</t>
  </si>
  <si>
    <t>ZUBAIDA ABDULLAHI</t>
  </si>
  <si>
    <t>AUWALU ABDULKADIR</t>
  </si>
  <si>
    <t>MUHAMMAD ABDULKADIR</t>
  </si>
  <si>
    <t>TOTAL JUNIOR</t>
  </si>
  <si>
    <t>MARYAM JAFAR</t>
  </si>
  <si>
    <t>INUWA SULE</t>
  </si>
  <si>
    <t>SAFIYANU IBRAHIM</t>
  </si>
  <si>
    <t>AISHA YAKUBU SAGAGI</t>
  </si>
  <si>
    <t>AISHA SABI U KAMIS</t>
  </si>
  <si>
    <t>ABDURAZAK MUKTAR MUHD</t>
  </si>
  <si>
    <t>USMAN SABI U KAMIS</t>
  </si>
  <si>
    <t>UMMA LAWAN ABDULLAHI</t>
  </si>
  <si>
    <t>FATIMA ISHAK BABAJI</t>
  </si>
  <si>
    <t>FARUKU MUSTAPHA SAGAGI</t>
  </si>
  <si>
    <t>JIBRIN ALASAN DAN ILE</t>
  </si>
  <si>
    <t>HAJARA MUKHTAR BASHIR</t>
  </si>
  <si>
    <t>DAHIRU MUKTAR SULAIMAN</t>
  </si>
  <si>
    <t>ABDURRAZAK MUKHTAR MUHD</t>
  </si>
  <si>
    <t>MARYAM ABDULLAHI MUHAMMAD</t>
  </si>
  <si>
    <t>ABDULLAHI SULEIMAN TANIMU</t>
  </si>
  <si>
    <t>NAFISA ABUBAKAR UMAR</t>
  </si>
  <si>
    <t>RABI GARBA ABUBAKAR</t>
  </si>
  <si>
    <t>JAMILA ISAH KWARU</t>
  </si>
  <si>
    <t>HAUWA AHMAD ABBAS</t>
  </si>
  <si>
    <t>USMAN ADAMU KAKA</t>
  </si>
  <si>
    <t xml:space="preserve">SHAMSIYYA BELLO SANI </t>
  </si>
  <si>
    <t>ABDULMAJID MUSA UMAR</t>
  </si>
  <si>
    <t>SA'ADATU M.INUWA</t>
  </si>
  <si>
    <t>MAIJIDDA HAUWA SUFI</t>
  </si>
  <si>
    <t>ADO YAKUBU TUDUN WUZIRCHI</t>
  </si>
  <si>
    <t>ANAS USMAN UMAR</t>
  </si>
  <si>
    <t>ABDULLAHI AHMAD</t>
  </si>
  <si>
    <t>FAROUK SARKI ALIYU</t>
  </si>
  <si>
    <t>FATIMA MUHAMMAD BELLO</t>
  </si>
  <si>
    <t>ZAINAB NUHU MU'AZU</t>
  </si>
  <si>
    <t>UMAR LABARAN</t>
  </si>
  <si>
    <t>AISHA SA'ID ABDULKADIR</t>
  </si>
  <si>
    <t xml:space="preserve">HAUWA ADO </t>
  </si>
  <si>
    <t xml:space="preserve">ABBA A. HASSAN </t>
  </si>
  <si>
    <t xml:space="preserve">AISHA UMAR </t>
  </si>
  <si>
    <t xml:space="preserve">ASIYA ISA IBRAHIM </t>
  </si>
  <si>
    <t>BILKISU SABI'U KHAMIS</t>
  </si>
  <si>
    <t xml:space="preserve">HABIBA MUSA IBRAHIM </t>
  </si>
  <si>
    <t>HALADU DANLAMI ILYASU</t>
  </si>
  <si>
    <t>IBRAHIM AMINU WAZIRI</t>
  </si>
  <si>
    <t>IZZATU JAMILU</t>
  </si>
  <si>
    <t>MARIYA SABI'U ABDULKADIR</t>
  </si>
  <si>
    <t>MARYAM ABDULLAHI MUHD</t>
  </si>
  <si>
    <t>MARYAM ASHIR MUHD</t>
  </si>
  <si>
    <t>MARYAM FARUK ABDULLAHI</t>
  </si>
  <si>
    <t>MUFTAHU DAHIR ABDULLAHI</t>
  </si>
  <si>
    <t>NAFISA ABUBAKAR</t>
  </si>
  <si>
    <t>RABI''ATU ALIYU MUHD</t>
  </si>
  <si>
    <t xml:space="preserve">RUKAYYA ISAH MUHAMMAD </t>
  </si>
  <si>
    <t>SA'ADATU ABUBAKAR MUHD</t>
  </si>
  <si>
    <t xml:space="preserve">SADDIKA MUHAMMAD ALKASIM </t>
  </si>
  <si>
    <t>SALIHI MUHAMMAD HABIB</t>
  </si>
  <si>
    <t>UMMA GARBA KABARA</t>
  </si>
  <si>
    <t>NAFISA IDRIS ISMAIL</t>
  </si>
  <si>
    <t>FATIMA AHMAD MUHAMMAD</t>
  </si>
  <si>
    <t>SULAIMAN JAMILU YAHAYA</t>
  </si>
  <si>
    <t>ABDULLAHI A.AHMAD</t>
  </si>
  <si>
    <t>ABDULLAHI ZUBAIRU</t>
  </si>
  <si>
    <t>ANAS USAINI UMAR</t>
  </si>
  <si>
    <t xml:space="preserve">AISHA SIDI ABDULKADIR </t>
  </si>
  <si>
    <t>UMAR KHALIFA MU'AZU</t>
  </si>
  <si>
    <t>ZULAIHA NUHU MU'AZU</t>
  </si>
  <si>
    <t xml:space="preserve">USMAN ADMU </t>
  </si>
  <si>
    <t>RALMAT IBRAHIM KURAWA</t>
  </si>
  <si>
    <t>UMMI UMAR BAKO</t>
  </si>
  <si>
    <t xml:space="preserve">ABDULLAHI SULAIMAN </t>
  </si>
  <si>
    <t>MARYAM ASHIR UMAR</t>
  </si>
  <si>
    <t>UMAR USAINI IBRAHIM</t>
  </si>
  <si>
    <t>DAHIRU MUKHTAR SULAIMAN</t>
  </si>
  <si>
    <t>HAFSAT ASHIRU</t>
  </si>
  <si>
    <t>MUSTAPHA MUSA ABUBAKAR</t>
  </si>
  <si>
    <t>HAUWA'U BAKO HUSSAINI</t>
  </si>
  <si>
    <t xml:space="preserve">USMAN ADAMU  </t>
  </si>
  <si>
    <t>RAMLAT IBRAHIM KURAWA</t>
  </si>
  <si>
    <t>RABI'ATU ALIYU MUHD</t>
  </si>
  <si>
    <t>AISHA ALIYU YA'U</t>
  </si>
  <si>
    <t>ANAS HUSSAINI UMAR</t>
  </si>
  <si>
    <t>HUSSAINI AMAR</t>
  </si>
  <si>
    <t>FARUKU MUSTAFA SAGAGI</t>
  </si>
  <si>
    <t>ABUBAKAR SHU'AIBU RAMADAN</t>
  </si>
  <si>
    <t>AISHA MUNNIR MUSA</t>
  </si>
  <si>
    <t>KARIMATU ISMA'IL HALI</t>
  </si>
  <si>
    <t>ISHAQ LAWAN ISHAQ</t>
  </si>
  <si>
    <t>ABUBAKAR BELLO ABDULLAHI</t>
  </si>
  <si>
    <t>MUSA IBRAHIM SANI</t>
  </si>
  <si>
    <t>ABDURRAZAK MUKHTAR</t>
  </si>
  <si>
    <t>AMMAR HUSAINI BAKO</t>
  </si>
  <si>
    <t>UWANI  YARO</t>
  </si>
  <si>
    <t>BILKISU  MUHAMMAD  MAHDI</t>
  </si>
  <si>
    <t>USMAN AMINU BASHIR</t>
  </si>
  <si>
    <t>6/3</t>
  </si>
  <si>
    <t>HAUWAU IBRAHIM UMAR</t>
  </si>
  <si>
    <t>FAUZIYYA IDRIS DANKAKA</t>
  </si>
  <si>
    <t>SALIM UMAR ABDULLAHI</t>
  </si>
  <si>
    <t>FIDDAUSI SA'AD  BELLO</t>
  </si>
  <si>
    <t>AHMAD NURA MUHAMMAD</t>
  </si>
  <si>
    <t>ANAS SANI SADIQ</t>
  </si>
  <si>
    <t>UMMA SALEH ADAMU</t>
  </si>
  <si>
    <t>6/5</t>
  </si>
  <si>
    <t xml:space="preserve">USMAN ABUBAKAR ALIYU </t>
  </si>
  <si>
    <t>AKIBU BALA SAGAGI</t>
  </si>
  <si>
    <t>NASIR YA'U MUHAMMAD</t>
  </si>
  <si>
    <t xml:space="preserve">ADAM NASIR AUWAL </t>
  </si>
  <si>
    <t>SULAIMAN AHMAD</t>
  </si>
  <si>
    <t>MAIJIDDA NASIDI MANSUR</t>
  </si>
  <si>
    <t>ABUBAKAR ISHAQ LAWAN</t>
  </si>
  <si>
    <t>AMINA DIKKO SHU'AIBU</t>
  </si>
  <si>
    <t>ASMA'U BALA MUHAMMAD</t>
  </si>
  <si>
    <t>RABI'ATU SA'ID</t>
  </si>
  <si>
    <t>AMINA HASSAN HASSAN</t>
  </si>
  <si>
    <t>MABARUKA SHEHU</t>
  </si>
  <si>
    <t xml:space="preserve">ZAHARA'U AHMAD MUSTAPHA </t>
  </si>
  <si>
    <t>SADIYA MUDASSIR</t>
  </si>
  <si>
    <t>FATIMA ADAMU YUSUF</t>
  </si>
  <si>
    <t>UMAR MUHD AMINU</t>
  </si>
  <si>
    <t>UMAR ALIYU ABUBAKAR</t>
  </si>
  <si>
    <t>S'ID JIBRIN MUHAMMAD</t>
  </si>
  <si>
    <t>AISHA MUKTAR BABA</t>
  </si>
  <si>
    <t xml:space="preserve">MUHAMMAD MUSA </t>
  </si>
  <si>
    <t>MUHAMMAD SANI ADAM</t>
  </si>
  <si>
    <t>6/7</t>
  </si>
  <si>
    <t>MARYAM UMAR</t>
  </si>
  <si>
    <t xml:space="preserve">FATIMA SHAFI'U SANI </t>
  </si>
  <si>
    <t>ALIYU BAFFA MUHAMMAD</t>
  </si>
  <si>
    <t>ZULAIHAT MAITAMA JAFAR</t>
  </si>
  <si>
    <t xml:space="preserve">IBRAHIM SANI MUSA </t>
  </si>
  <si>
    <t>AMINA AHMAD ABUBAKAR</t>
  </si>
  <si>
    <t>FIDDAUSI IBRAHIM RABI'U</t>
  </si>
  <si>
    <t>KARIMATU ISMAIL ILALI</t>
  </si>
  <si>
    <t>AMATULLA MUSBAHU IBRAHIM</t>
  </si>
  <si>
    <t>HAUWA AHMAD MUSA</t>
  </si>
  <si>
    <t>ZAKARIYYA ALIYU</t>
  </si>
  <si>
    <t>SUMAYYA SALISU TAHIR</t>
  </si>
  <si>
    <t xml:space="preserve">AMINA IBRAHIM ADAM </t>
  </si>
  <si>
    <t xml:space="preserve">ZAINAB UBA HASSAN </t>
  </si>
  <si>
    <t>WASILA SABI'U DANDAWAKI</t>
  </si>
  <si>
    <t>SUNUSI TAJIRI SAGAGI</t>
  </si>
  <si>
    <t>AISHA SUNUSI KABARA</t>
  </si>
  <si>
    <t>SIBAWAIHI MUHAMMAD MURTALA</t>
  </si>
  <si>
    <t>UMMASALAMA RUFA'I SHEHU</t>
  </si>
  <si>
    <t>AMINU USMAN BASHIR</t>
  </si>
  <si>
    <t xml:space="preserve">JUMMAI IBRAHIM </t>
  </si>
  <si>
    <t xml:space="preserve">UMMI ALHAJI ADAMU </t>
  </si>
  <si>
    <t>JAMILA GAMBO YAKUBU</t>
  </si>
  <si>
    <t>HASSAN MUSBAHU</t>
  </si>
  <si>
    <t>SADIYA SULEIMAN</t>
  </si>
  <si>
    <t xml:space="preserve">FATIMA SHAFI U SULAIMAN </t>
  </si>
  <si>
    <t>ZAINAB JIBRIN MUHD</t>
  </si>
  <si>
    <t>AISHA KABIRU SANI</t>
  </si>
  <si>
    <t xml:space="preserve">FATIMA SHAFI U   </t>
  </si>
  <si>
    <t>HABIBA HASSAN SHARIF</t>
  </si>
  <si>
    <t xml:space="preserve">ABBA MUHAMMAD JIBRIN </t>
  </si>
  <si>
    <t>UMMA ALI ABDULLAHI</t>
  </si>
  <si>
    <t>ZAINAB NASIR SULEIMAN</t>
  </si>
  <si>
    <t>SHAMSIYYA BELLO SANI</t>
  </si>
  <si>
    <t>FATIMA SALIHU USMAN</t>
  </si>
  <si>
    <t>KHADIJA DANBELLO AMINU</t>
  </si>
  <si>
    <t>ASMA'U LAWAN AHMAD</t>
  </si>
  <si>
    <t>HASSAN LAWAN HARUNA</t>
  </si>
  <si>
    <t>HUWAILA MUHAD KABIR</t>
  </si>
  <si>
    <t>RAHAMA RABI'U UMAR</t>
  </si>
  <si>
    <t>SA'ADATU AMINU SABO</t>
  </si>
  <si>
    <t>UMMAKULSUM SANI ABDULLLAHI</t>
  </si>
  <si>
    <t xml:space="preserve">YUSIF BELLO YUSUF </t>
  </si>
  <si>
    <t>HAFSAT BALARABE SAWABA</t>
  </si>
  <si>
    <t>SAWAIBA ABDULLAHI</t>
  </si>
  <si>
    <t>ABDULMAJID ALIYU ALHASSAN</t>
  </si>
  <si>
    <t>AISHA SALISU KABARA</t>
  </si>
  <si>
    <t>ZULAIHAT ISMAIL UMAR</t>
  </si>
  <si>
    <t>HASINA ABDULLAHI MAGAJI</t>
  </si>
  <si>
    <t>SADIYA ALIYU ZUBAIRU</t>
  </si>
  <si>
    <t>SADIYA MALAMI MUHAMMAD</t>
  </si>
  <si>
    <t>HASSAN YUSUF UMAR</t>
  </si>
  <si>
    <t>HAUWA'U ISAH SULAIMAN</t>
  </si>
  <si>
    <t>FAIZA MUHAMMA TAHIR</t>
  </si>
  <si>
    <t xml:space="preserve">FADILA DAHIRU ISMAIL </t>
  </si>
  <si>
    <t>FAIZA IBRAHIM MUHAMMAD</t>
  </si>
  <si>
    <t>FATIMA UMAR GARBA</t>
  </si>
  <si>
    <t>FATIMA USMAN SALE</t>
  </si>
  <si>
    <t>FATIMA YAHAYA YAKASAI</t>
  </si>
  <si>
    <t>HAFSAT DAHIRU DANKAKA</t>
  </si>
  <si>
    <t>HAJARA HARUNA KHALIL</t>
  </si>
  <si>
    <t xml:space="preserve">NAFISA ABDULLAHI MU'AZU </t>
  </si>
  <si>
    <t>SA'ADATU JAFAR HARUNA</t>
  </si>
  <si>
    <t>ZAHRADDEEN SUNUSI ADAM</t>
  </si>
  <si>
    <t>ZAHRA'U TANKO SHESHE</t>
  </si>
  <si>
    <t xml:space="preserve">AISHA KABIR </t>
  </si>
  <si>
    <t>MARYAM RABI'U MUSA</t>
  </si>
  <si>
    <t>AMINA ALIYU ABUBAKAR</t>
  </si>
  <si>
    <t>SALISU SA'ID SANI</t>
  </si>
  <si>
    <t>ZAINAB MUKHTAR MUHD</t>
  </si>
  <si>
    <t>AISHA IBRAHIM AMINU</t>
  </si>
  <si>
    <t>MABARUKA ABUBAKAR</t>
  </si>
  <si>
    <t xml:space="preserve">NAFISA NA'IYA ADAM </t>
  </si>
  <si>
    <t>MUSTAPHA ABUBAKAR</t>
  </si>
  <si>
    <t>BILKSU MUHAMMAD HADI</t>
  </si>
  <si>
    <t>AISHA KABIR</t>
  </si>
  <si>
    <t>HAUWA SULAIMAN ISA</t>
  </si>
  <si>
    <t>ABUBAKAR ABDULLAHI</t>
  </si>
  <si>
    <t>MARYAM MUSTAPHA</t>
  </si>
  <si>
    <t>HAFSAT AKILU</t>
  </si>
  <si>
    <t>FATIMA M.ADAM</t>
  </si>
  <si>
    <t>BILKISU MUHAMMAD HADI</t>
  </si>
  <si>
    <t>NAFISAT ABDULLAHI MU'AZU</t>
  </si>
  <si>
    <t>SHEMA'U ADAMU</t>
  </si>
  <si>
    <t>NAFISAT NA'IYA ADAMU</t>
  </si>
  <si>
    <t>KHADIJA KAILANI GARBA</t>
  </si>
  <si>
    <t>ZAINAB SHEHU DAHIRU</t>
  </si>
  <si>
    <t xml:space="preserve">NAFISAT NA'IYA   </t>
  </si>
  <si>
    <t>SHAMA'U IBRAHIM MUHD</t>
  </si>
  <si>
    <t>SALISU SA'ID UMAR</t>
  </si>
  <si>
    <t xml:space="preserve">SHEMA'U IBRAHIM </t>
  </si>
  <si>
    <t>AMIRA ABDULLAHI SARKI</t>
  </si>
  <si>
    <t>ALI ADO SABARI</t>
  </si>
  <si>
    <t>ZAINAB DAUDA HUSSAINI</t>
  </si>
  <si>
    <t>AUWALU BADAMASI</t>
  </si>
  <si>
    <t>HAFSAT ASHIRU SALISU</t>
  </si>
  <si>
    <t xml:space="preserve">FATIMA SHAF'U SULAIMAN </t>
  </si>
  <si>
    <t>FATIMA SHAFI'U</t>
  </si>
  <si>
    <t>FATIMA UMAR</t>
  </si>
  <si>
    <t>NASIRU YA'U MUHD</t>
  </si>
  <si>
    <t>SHAMSIYA BELLO SANI</t>
  </si>
  <si>
    <t>SULEMAN AHMAD</t>
  </si>
  <si>
    <t>RAHAMA MUHD UJUDU</t>
  </si>
  <si>
    <t>ZAHARADDEN SUNUSI ADAM</t>
  </si>
  <si>
    <t xml:space="preserve">FATIMA UMAR </t>
  </si>
  <si>
    <t>6/10</t>
  </si>
  <si>
    <t>AMMAR B.HUSSAIN</t>
  </si>
  <si>
    <t>AMINU JAMILU</t>
  </si>
  <si>
    <t>MARYAM ABDURRAHMAN ALI</t>
  </si>
  <si>
    <t>SA'ID JIBRIN MUHAMMAD</t>
  </si>
  <si>
    <t>SANI ISHAQ MUHAMMAD</t>
  </si>
  <si>
    <t>AISHA KABIR SANI</t>
  </si>
  <si>
    <t>MARYAM MUHAMMAD SHU'AIBU</t>
  </si>
  <si>
    <t>MARYAM MUHAMMAD MAHMUD</t>
  </si>
  <si>
    <t>HAUWA IBRAHIM UMAR</t>
  </si>
  <si>
    <t xml:space="preserve">MARYAM ABDURRAHMAN </t>
  </si>
  <si>
    <t>SHU'AIBU IBRAHIM MUHAMMAD</t>
  </si>
  <si>
    <t>KHAISAR UMAR IBRAHIM</t>
  </si>
  <si>
    <t>AISHA AHMAD</t>
  </si>
  <si>
    <t>7/3</t>
  </si>
  <si>
    <t>AISHA RUFA'I</t>
  </si>
  <si>
    <t>TAISIR UMAR IBRAHIM</t>
  </si>
  <si>
    <t>ZAINAB SANI ABDULLAHI</t>
  </si>
  <si>
    <t>ABDULLAHI KILISHI ABUBAKAR</t>
  </si>
  <si>
    <t>UMMAHANI ADAMU</t>
  </si>
  <si>
    <t>YUSUF BELLO YUSUF</t>
  </si>
  <si>
    <t>SANI ADO YAKASAI</t>
  </si>
  <si>
    <t>AUWALU LURWANU</t>
  </si>
  <si>
    <t>ABDULKADIR TIJJANI</t>
  </si>
  <si>
    <t>SAUDE SANI MUSTAPHA</t>
  </si>
  <si>
    <t>MAHMUD  UMAR</t>
  </si>
  <si>
    <r>
      <t xml:space="preserve">Food Stuff / Catering Materials Supplies </t>
    </r>
    <r>
      <rPr>
        <b/>
        <sz val="14"/>
        <rFont val="Arial Narrow"/>
        <family val="2"/>
      </rPr>
      <t>(Schools feeding)</t>
    </r>
  </si>
  <si>
    <t xml:space="preserve">Approval of  Building plan </t>
  </si>
  <si>
    <t>31912700</t>
  </si>
  <si>
    <t>Procurement/Acquisition Of Land</t>
  </si>
  <si>
    <t>Procurement of Office Buildings</t>
  </si>
  <si>
    <t>Procurement Of Vans (Ambulance)</t>
  </si>
  <si>
    <t>23010122</t>
  </si>
  <si>
    <t xml:space="preserve">Procurement Of Health/Medical Equipment </t>
  </si>
  <si>
    <t>Procurement of Inf. &amp; Tel. Equipment</t>
  </si>
  <si>
    <t>Karkara Salamu Alaikum</t>
  </si>
  <si>
    <t>Construction of 5KM Road</t>
  </si>
  <si>
    <t>Independent Power Project</t>
  </si>
  <si>
    <t>School for Islamic Studies</t>
  </si>
  <si>
    <t>Completion of Technical School</t>
  </si>
  <si>
    <t>Provision for Primary School Feeding</t>
  </si>
  <si>
    <t xml:space="preserve">Diesel for Water Treatment Plant </t>
  </si>
  <si>
    <t>Construction of Additional Mechanized (Solar Boreholes)</t>
  </si>
  <si>
    <t>Construction for Imama Wali Training Centre</t>
  </si>
  <si>
    <t xml:space="preserve">WSSSRP (EU/UNICEF) Assited Project </t>
  </si>
  <si>
    <t xml:space="preserve">Diesel for Street Lights </t>
  </si>
  <si>
    <t xml:space="preserve">Provision for Additional Drainage </t>
  </si>
  <si>
    <t xml:space="preserve">Drilling of Handpumps </t>
  </si>
  <si>
    <t>Construction of Primary Health Care Centre</t>
  </si>
  <si>
    <t>Reticulation Works</t>
  </si>
  <si>
    <t>Liabilities/ Equity (Settlement of Liabilities)</t>
  </si>
  <si>
    <t>Welfare Loan Scheme/Repayment of Loan</t>
  </si>
  <si>
    <t>Poverty Alleviation Scheme (Empowerment)</t>
  </si>
  <si>
    <t>Goat Multiplication Program</t>
  </si>
  <si>
    <t>Poultry Production (Women/Youth Empowerment)</t>
  </si>
  <si>
    <t>Rural Access Mobility Road (RAMP)</t>
  </si>
  <si>
    <r>
      <t xml:space="preserve">Procurement Of Buses </t>
    </r>
    <r>
      <rPr>
        <b/>
        <sz val="14"/>
        <color indexed="8"/>
        <rFont val="Tahoma"/>
        <family val="2"/>
      </rPr>
      <t>(HILUX FOR MONITORING AGRIC PROGRAMMS PROJECTS)</t>
    </r>
  </si>
  <si>
    <r>
      <t xml:space="preserve">Purchase of Vehicles For( </t>
    </r>
    <r>
      <rPr>
        <b/>
        <sz val="14"/>
        <color indexed="8"/>
        <rFont val="Tahoma"/>
        <family val="2"/>
      </rPr>
      <t>Emirate Counci</t>
    </r>
    <r>
      <rPr>
        <sz val="14"/>
        <color indexed="8"/>
        <rFont val="Tahoma"/>
        <family val="2"/>
      </rPr>
      <t>l)</t>
    </r>
  </si>
  <si>
    <r>
      <t xml:space="preserve">Procurement Of Agricultural Equipment </t>
    </r>
    <r>
      <rPr>
        <b/>
        <sz val="14"/>
        <rFont val="Tahoma"/>
        <family val="2"/>
      </rPr>
      <t>(Tractor/Implement)</t>
    </r>
  </si>
  <si>
    <r>
      <t>Construction/Provision Of Water Facilities</t>
    </r>
    <r>
      <rPr>
        <b/>
        <sz val="14"/>
        <color indexed="8"/>
        <rFont val="Tahoma"/>
        <family val="2"/>
      </rPr>
      <t xml:space="preserve"> (Hand Pump Bore Holes IN 13 Wards)</t>
    </r>
  </si>
  <si>
    <r>
      <t>Construction/Provision Of Water Facilities at</t>
    </r>
    <r>
      <rPr>
        <b/>
        <sz val="14"/>
        <color indexed="8"/>
        <rFont val="Tahoma"/>
        <family val="2"/>
      </rPr>
      <t xml:space="preserve"> Asibitin Mayanka Koki</t>
    </r>
  </si>
  <si>
    <r>
      <t>Construction/Provision Of Water Facilities at</t>
    </r>
    <r>
      <rPr>
        <b/>
        <sz val="14"/>
        <color indexed="8"/>
        <rFont val="Tahoma"/>
        <family val="2"/>
      </rPr>
      <t xml:space="preserve"> Layin Daniya Aminu</t>
    </r>
  </si>
  <si>
    <r>
      <t xml:space="preserve">Construction/Provision Of Public Schools </t>
    </r>
    <r>
      <rPr>
        <b/>
        <sz val="14"/>
        <color indexed="8"/>
        <rFont val="Tahoma"/>
        <family val="2"/>
      </rPr>
      <t>(Islamiyya At Masallachin Malam Babba Mubi Kan Karofi)</t>
    </r>
  </si>
  <si>
    <r>
      <t>Construction/Provision Of Public Schools</t>
    </r>
    <r>
      <rPr>
        <b/>
        <sz val="14"/>
        <color indexed="8"/>
        <rFont val="Tahoma"/>
        <family val="2"/>
      </rPr>
      <t xml:space="preserve"> (Islamiyya at Sharada)</t>
    </r>
  </si>
  <si>
    <r>
      <t>Construction/Provision Of Public Schools</t>
    </r>
    <r>
      <rPr>
        <b/>
        <sz val="14"/>
        <color indexed="8"/>
        <rFont val="Tahoma"/>
        <family val="2"/>
      </rPr>
      <t xml:space="preserve"> (Islamiyya at Yakasai)</t>
    </r>
  </si>
  <si>
    <r>
      <t xml:space="preserve">Construction/Provision Of Public Schools </t>
    </r>
    <r>
      <rPr>
        <b/>
        <sz val="14"/>
        <color indexed="8"/>
        <rFont val="Tahoma"/>
        <family val="2"/>
      </rPr>
      <t>(Islamiyya At Malan Lawan Islamiyya Sagagi)</t>
    </r>
  </si>
  <si>
    <r>
      <t xml:space="preserve">Construction/Provision Of Public Schools </t>
    </r>
    <r>
      <rPr>
        <b/>
        <sz val="14"/>
        <color indexed="8"/>
        <rFont val="Tahoma"/>
        <family val="2"/>
      </rPr>
      <t>(Islamiyya School At Lokon raga Gwangwazo)</t>
    </r>
  </si>
  <si>
    <r>
      <t xml:space="preserve">Construction/Provision Of Public Schools Wall pencing of </t>
    </r>
    <r>
      <rPr>
        <b/>
        <sz val="14"/>
        <color indexed="8"/>
        <rFont val="Tahoma"/>
        <family val="2"/>
      </rPr>
      <t>Bunu Primary School DanAgundi</t>
    </r>
  </si>
  <si>
    <r>
      <t xml:space="preserve">Construction/Provision Of Public Schools </t>
    </r>
    <r>
      <rPr>
        <b/>
        <sz val="14"/>
        <color indexed="8"/>
        <rFont val="Tahoma"/>
        <family val="2"/>
      </rPr>
      <t>3 Classroom Block at Mahe Islamiyya School DanAgundi</t>
    </r>
  </si>
  <si>
    <r>
      <t>Construction/Provision Of Roads</t>
    </r>
    <r>
      <rPr>
        <b/>
        <sz val="14"/>
        <color indexed="8"/>
        <rFont val="Tahoma"/>
        <family val="2"/>
      </rPr>
      <t xml:space="preserve"> (CONSTRUCTION OF ROAD FROM YAN GAMADAN TO KOFAR WAMBAI)</t>
    </r>
  </si>
  <si>
    <r>
      <t>Construction/Provision Of Roads</t>
    </r>
    <r>
      <rPr>
        <b/>
        <sz val="14"/>
        <color indexed="8"/>
        <rFont val="Tahoma"/>
        <family val="2"/>
      </rPr>
      <t xml:space="preserve"> (CONSTRUCTION OF ROAD FROM GIDAN MARIYA DANTATA TO ABBATOIR ZAITAWA)</t>
    </r>
  </si>
  <si>
    <r>
      <t>Construction/Provision Of Roads</t>
    </r>
    <r>
      <rPr>
        <b/>
        <sz val="14"/>
        <color indexed="8"/>
        <rFont val="Tahoma"/>
        <family val="2"/>
      </rPr>
      <t xml:space="preserve"> (FROM SABUWAR KOFA TO WAJILA DAN-AGUNDI WARD)</t>
    </r>
  </si>
  <si>
    <r>
      <t>Construction / Provision Of Recreational Facilities</t>
    </r>
    <r>
      <rPr>
        <b/>
        <sz val="14"/>
        <rFont val="Tahoma"/>
        <family val="2"/>
      </rPr>
      <t xml:space="preserve"> (Constrution of mosque at Moddibo Sharada)</t>
    </r>
  </si>
  <si>
    <r>
      <t>Construction / Provision Of Recreational Facilities</t>
    </r>
    <r>
      <rPr>
        <b/>
        <sz val="14"/>
        <rFont val="Tahoma"/>
        <family val="2"/>
      </rPr>
      <t xml:space="preserve"> (Masallacin Malam Babba Kofar Nassarawa)</t>
    </r>
  </si>
  <si>
    <r>
      <t xml:space="preserve">Construction Of Boundary Pillars/ Right Of Ways </t>
    </r>
    <r>
      <rPr>
        <b/>
        <sz val="14"/>
        <rFont val="Tahoma"/>
        <family val="2"/>
      </rPr>
      <t>CONSTRUCTION OF RAILER GATES AT 13 WARDS</t>
    </r>
  </si>
  <si>
    <r>
      <t xml:space="preserve">Construction Of Solar Street Lights </t>
    </r>
    <r>
      <rPr>
        <b/>
        <sz val="14"/>
        <rFont val="Tahoma"/>
        <family val="2"/>
      </rPr>
      <t>in 13 Wards</t>
    </r>
  </si>
  <si>
    <r>
      <t xml:space="preserve">Construction Of Traffic /Street Lights </t>
    </r>
    <r>
      <rPr>
        <b/>
        <sz val="14"/>
        <rFont val="Tahoma"/>
        <family val="2"/>
      </rPr>
      <t>(SUPPLY OF DIESEL)</t>
    </r>
  </si>
  <si>
    <r>
      <t xml:space="preserve">Rehabilitation/Repairs - Electricity At </t>
    </r>
    <r>
      <rPr>
        <b/>
        <sz val="14"/>
        <color indexed="8"/>
        <rFont val="Tahoma"/>
        <family val="2"/>
      </rPr>
      <t>Masallacin Jumaa street Kofar Nassarawa</t>
    </r>
  </si>
  <si>
    <r>
      <t xml:space="preserve">Rehabilitation/Repairs - Electricity At </t>
    </r>
    <r>
      <rPr>
        <b/>
        <sz val="14"/>
        <color indexed="8"/>
        <rFont val="Tahoma"/>
        <family val="2"/>
      </rPr>
      <t>Tudun Nufawa Quarters</t>
    </r>
  </si>
  <si>
    <r>
      <t>Rehabilitation/Repairs - Housing</t>
    </r>
    <r>
      <rPr>
        <b/>
        <sz val="14"/>
        <color indexed="8"/>
        <rFont val="Tahoma"/>
        <family val="2"/>
      </rPr>
      <t xml:space="preserve"> (Masallai At Shahuchi ward)</t>
    </r>
  </si>
  <si>
    <r>
      <t>Rehabilitation/Repairs - Housing</t>
    </r>
    <r>
      <rPr>
        <b/>
        <sz val="14"/>
        <color indexed="8"/>
        <rFont val="Tahoma"/>
        <family val="2"/>
      </rPr>
      <t xml:space="preserve"> (Masallachi at Zango Ward)</t>
    </r>
  </si>
  <si>
    <r>
      <t xml:space="preserve">Rehabilitation/Repairs - Housing </t>
    </r>
    <r>
      <rPr>
        <b/>
        <sz val="14"/>
        <color indexed="8"/>
        <rFont val="Tahoma"/>
        <family val="2"/>
      </rPr>
      <t>(Masallachi at Musukwani qtrs)</t>
    </r>
  </si>
  <si>
    <r>
      <t>Rehabilitation/Repairs - Water Facilities at</t>
    </r>
    <r>
      <rPr>
        <b/>
        <sz val="14"/>
        <color indexed="8"/>
        <rFont val="Tahoma"/>
        <family val="2"/>
      </rPr>
      <t xml:space="preserve"> Zango Ward</t>
    </r>
  </si>
  <si>
    <r>
      <t xml:space="preserve">Rehabilitation/Repairs - Water Facilities at </t>
    </r>
    <r>
      <rPr>
        <b/>
        <sz val="14"/>
        <color indexed="8"/>
        <rFont val="Tahoma"/>
        <family val="2"/>
      </rPr>
      <t>Tudun Wuzirchi</t>
    </r>
  </si>
  <si>
    <r>
      <t xml:space="preserve">Rehabilitation/Repairs - Water Facilities at </t>
    </r>
    <r>
      <rPr>
        <b/>
        <sz val="14"/>
        <color indexed="8"/>
        <rFont val="Tahoma"/>
        <family val="2"/>
      </rPr>
      <t>bakin Zuwo Qtrs</t>
    </r>
  </si>
  <si>
    <r>
      <t xml:space="preserve">Rehabilitation/Repairs - Public Schools </t>
    </r>
    <r>
      <rPr>
        <b/>
        <sz val="14"/>
        <rFont val="Tahoma"/>
        <family val="2"/>
      </rPr>
      <t>(Makarantar Malam Muazzam Masukwani Jakara)</t>
    </r>
  </si>
  <si>
    <r>
      <t xml:space="preserve">Rehabilitation / Repairs - Recreational Facilities </t>
    </r>
    <r>
      <rPr>
        <b/>
        <sz val="14"/>
        <color indexed="8"/>
        <rFont val="Tahoma"/>
        <family val="2"/>
      </rPr>
      <t>(MAAHAD MOSQUE AT JAKARA)</t>
    </r>
  </si>
  <si>
    <r>
      <t xml:space="preserve">Rehabilitation / Repairs - Recreational Facilities </t>
    </r>
    <r>
      <rPr>
        <b/>
        <sz val="14"/>
        <color indexed="8"/>
        <rFont val="Tahoma"/>
        <family val="2"/>
      </rPr>
      <t>(MABUSA MOSQUE AT SHESHE)</t>
    </r>
  </si>
  <si>
    <r>
      <t xml:space="preserve">Rehabilitation / Repairs - Recreational Facilities </t>
    </r>
    <r>
      <rPr>
        <b/>
        <sz val="14"/>
        <color indexed="8"/>
        <rFont val="Tahoma"/>
        <family val="2"/>
      </rPr>
      <t>(DANKETA MOSQUE ZAITAWA)</t>
    </r>
  </si>
  <si>
    <r>
      <t xml:space="preserve">construction of drainage (joint project) </t>
    </r>
    <r>
      <rPr>
        <b/>
        <sz val="14"/>
        <color indexed="8"/>
        <rFont val="Tahoma"/>
        <family val="2"/>
      </rPr>
      <t>LUNGU KAL KAL</t>
    </r>
  </si>
  <si>
    <r>
      <t>Erosion &amp; Flood Control (sewage &amp; Drainage) At</t>
    </r>
    <r>
      <rPr>
        <b/>
        <sz val="14"/>
        <color indexed="8"/>
        <rFont val="Tahoma"/>
        <family val="2"/>
      </rPr>
      <t xml:space="preserve"> Lungun Dan Gwaggo/Usaini Ambo/Barden Gaya/Baba Na Zaria/Malam Dayyabu/ Gidansu Maluku DanAgundi</t>
    </r>
  </si>
  <si>
    <r>
      <t>Erosion &amp; Flood Control (sewage &amp; Drainage) At</t>
    </r>
    <r>
      <rPr>
        <b/>
        <sz val="14"/>
        <color indexed="8"/>
        <rFont val="Tahoma"/>
        <family val="2"/>
      </rPr>
      <t xml:space="preserve">  Gwangwazo Quarters</t>
    </r>
  </si>
  <si>
    <r>
      <t xml:space="preserve">Erosion &amp; Flood Control (sewage &amp; Drainage) At </t>
    </r>
    <r>
      <rPr>
        <b/>
        <sz val="14"/>
        <color indexed="8"/>
        <rFont val="Tahoma"/>
        <family val="2"/>
      </rPr>
      <t>Sharada Fegin Sunusi Layin Sani Maifata/Layin Ali Kura</t>
    </r>
  </si>
  <si>
    <r>
      <t>Erosion &amp; Flood Control (sewage &amp; Drainage) At</t>
    </r>
    <r>
      <rPr>
        <b/>
        <sz val="14"/>
        <color indexed="8"/>
        <rFont val="Tahoma"/>
        <family val="2"/>
      </rPr>
      <t xml:space="preserve"> Yola Near Dandawaki House</t>
    </r>
  </si>
  <si>
    <r>
      <t xml:space="preserve">Erosion &amp; Flood Control (sewage &amp; Drainage) At </t>
    </r>
    <r>
      <rPr>
        <b/>
        <sz val="14"/>
        <color indexed="8"/>
        <rFont val="Tahoma"/>
        <family val="2"/>
      </rPr>
      <t>Lungun Shaya</t>
    </r>
  </si>
  <si>
    <r>
      <t xml:space="preserve">Erosion &amp; Flood Control (sewage &amp; Drainage) at </t>
    </r>
    <r>
      <rPr>
        <b/>
        <sz val="14"/>
        <color indexed="8"/>
        <rFont val="Tahoma"/>
        <family val="2"/>
      </rPr>
      <t>T/Wuzirchi Lokon Madinka/Naibawa</t>
    </r>
  </si>
  <si>
    <r>
      <t>Erosion &amp; Flood Control (sewage &amp; Drainage) at</t>
    </r>
    <r>
      <rPr>
        <b/>
        <sz val="14"/>
        <color indexed="8"/>
        <rFont val="Tahoma"/>
        <family val="2"/>
      </rPr>
      <t xml:space="preserve"> Jakara</t>
    </r>
  </si>
  <si>
    <r>
      <t xml:space="preserve">Construction / Provision Of Infrastructure </t>
    </r>
    <r>
      <rPr>
        <b/>
        <sz val="14"/>
        <rFont val="Tahoma"/>
        <family val="2"/>
      </rPr>
      <t>(Joint Projects)</t>
    </r>
  </si>
  <si>
    <r>
      <t>Erosion &amp; Flood Control (sewage &amp; Drainage) with inter locking At</t>
    </r>
    <r>
      <rPr>
        <b/>
        <sz val="14"/>
        <color indexed="8"/>
        <rFont val="Tahoma"/>
        <family val="2"/>
      </rPr>
      <t xml:space="preserve"> JARKASA PRIMARY SCHOOL TUDUN WUZIRCHI WARD</t>
    </r>
  </si>
  <si>
    <t>Construction of Toilets AT JARKASA PRIMARY SCHOOL TUDUN WUZIRCHI WARD</t>
  </si>
  <si>
    <t>Erosion &amp; Flood Control (sewage &amp; Drainage) at MAGANGARA TO KAN TUDU TUDUN WUZIRCHI</t>
  </si>
  <si>
    <t>Construction of Toilets AT JAKARA PRIMARY HEALTH CARE WARD</t>
  </si>
  <si>
    <t>Construction of Additional Mechanized (Solar Boreholes) AT JAKARA PRIMARY HEALTH CARE</t>
  </si>
  <si>
    <t>Construction/Provision Of Public Schools QURANIC SCHOOL OF MALAM KASIM CHEDI WARD</t>
  </si>
  <si>
    <t>Rehabilitation/Repairs-Hospitals/Health Centres at YAKASAI ZUMUNTA PRIMARY HEALTH CARE</t>
  </si>
  <si>
    <r>
      <t xml:space="preserve">Erosion &amp; Flood Control (sewage &amp; Drainage) Mazan Kwarai lokon Taro-Taro </t>
    </r>
    <r>
      <rPr>
        <b/>
        <sz val="14"/>
        <color indexed="8"/>
        <rFont val="Tahoma"/>
        <family val="2"/>
      </rPr>
      <t>Tudun Nufawa</t>
    </r>
  </si>
  <si>
    <t>Construction of Toilets AT RUMFAR KWANO SCHOOL IN DAN-AGUNDI</t>
  </si>
  <si>
    <r>
      <t>Erosion &amp; Flood Control (sewage &amp; Drainage) At</t>
    </r>
    <r>
      <rPr>
        <b/>
        <sz val="14"/>
        <color indexed="8"/>
        <rFont val="Tahoma"/>
        <family val="2"/>
      </rPr>
      <t xml:space="preserve"> INTER LOCKING AT LUNGUN TSUNTSAYE TO YANAWAKI PRIMARY AND KOFAR GIDAN HABIBU DUKAWA TO MAKARANTAR ALH MAI YANMARI ZAITAWA WARD</t>
    </r>
  </si>
  <si>
    <t>Rehabilitation/Repairs-Hospitals/Health Centres FENCING OF TUKUNTAWA PRIMARY HEALTH CARE</t>
  </si>
  <si>
    <r>
      <t>Procurement Of Power Generating Set for Mosques at</t>
    </r>
    <r>
      <rPr>
        <b/>
        <sz val="14"/>
        <color indexed="8"/>
        <rFont val="Tahoma"/>
        <family val="2"/>
      </rPr>
      <t xml:space="preserve"> DanAgundi</t>
    </r>
  </si>
  <si>
    <r>
      <t>Procurement Of Power Generating Set at</t>
    </r>
    <r>
      <rPr>
        <b/>
        <sz val="14"/>
        <color indexed="8"/>
        <rFont val="Tahoma"/>
        <family val="2"/>
      </rPr>
      <t xml:space="preserve"> Islamiyya Schools at 13 Wards</t>
    </r>
  </si>
  <si>
    <r>
      <t>Procurement Of Power (</t>
    </r>
    <r>
      <rPr>
        <b/>
        <sz val="14"/>
        <color indexed="8"/>
        <rFont val="Tahoma"/>
        <family val="2"/>
      </rPr>
      <t>Purchase of milling Machine and renovation of electric wiring at GGSS Shekara)</t>
    </r>
  </si>
  <si>
    <r>
      <t>Procurement Of Library Books &amp; Equipment</t>
    </r>
    <r>
      <rPr>
        <b/>
        <sz val="14"/>
        <color indexed="8"/>
        <rFont val="Tahoma"/>
        <family val="2"/>
      </rPr>
      <t xml:space="preserve"> Riminkira/Durumin Iya in Zango Ward</t>
    </r>
  </si>
  <si>
    <r>
      <t>Procurement Of Agricultural Equipment</t>
    </r>
    <r>
      <rPr>
        <b/>
        <sz val="14"/>
        <rFont val="Tahoma"/>
        <family val="2"/>
      </rPr>
      <t xml:space="preserve"> (Fertilizer)</t>
    </r>
  </si>
  <si>
    <r>
      <t xml:space="preserve">Procurement of Shops at </t>
    </r>
    <r>
      <rPr>
        <b/>
        <sz val="14"/>
        <rFont val="Tahoma"/>
        <family val="2"/>
      </rPr>
      <t>Kanawa Market</t>
    </r>
  </si>
  <si>
    <r>
      <t xml:space="preserve">Construction/Provison of Residential Buildings </t>
    </r>
    <r>
      <rPr>
        <b/>
        <sz val="14"/>
        <color indexed="8"/>
        <rFont val="Tahoma"/>
        <family val="2"/>
      </rPr>
      <t>(Copers Lodge)</t>
    </r>
  </si>
  <si>
    <r>
      <t>Construction/Provision Of Public Schools</t>
    </r>
    <r>
      <rPr>
        <b/>
        <sz val="14"/>
        <color indexed="8"/>
        <rFont val="Tahoma"/>
        <family val="2"/>
      </rPr>
      <t xml:space="preserve"> (Jinior Islamic Secondary school K/Wambai)</t>
    </r>
  </si>
  <si>
    <r>
      <t>Construction/Provision Of Public Schools</t>
    </r>
    <r>
      <rPr>
        <b/>
        <sz val="14"/>
        <color indexed="8"/>
        <rFont val="Tahoma"/>
        <family val="2"/>
      </rPr>
      <t xml:space="preserve"> (Classes and Office Muassasat Islamiyya Kurawa)</t>
    </r>
  </si>
  <si>
    <t xml:space="preserve">Construction / Provision Of Roads: Costruction of Fly over and underpass Enterchange at Kofar Dan agundi Junction.
</t>
  </si>
  <si>
    <t xml:space="preserve">Construction / Provision Of Roads: Construction of Tal' Udu Junction Enterchange (Globaly - Fly over)
</t>
  </si>
  <si>
    <t>Social Benefits (Fuel subsidy removal)</t>
  </si>
  <si>
    <t>ZAINAB ABDULLAHI</t>
  </si>
  <si>
    <r>
      <t xml:space="preserve">Others </t>
    </r>
    <r>
      <rPr>
        <b/>
        <sz val="14"/>
        <rFont val="Arial Narrow"/>
        <family val="2"/>
      </rPr>
      <t>(FOREIGN SCHOLARSHIP)</t>
    </r>
  </si>
  <si>
    <t>Other Miscellaneous exp pen/epidamic/ Polio &amp; Others )</t>
  </si>
  <si>
    <t>Social Benefits (Fuel subsidy removal casual staff)</t>
  </si>
  <si>
    <t>2024 APPROVED BUDGET</t>
  </si>
  <si>
    <t>APPROVED BUDGET FOR THE YEAR 2025</t>
  </si>
  <si>
    <t>2023 ACTUAL (JAN - DEC)</t>
  </si>
  <si>
    <t>2024  ACTUAL        (JAN-SEPT)</t>
  </si>
  <si>
    <t>2025 APPROVED BUDGET</t>
  </si>
  <si>
    <t>2023 ACTUAL   
(JAN - DEC)</t>
  </si>
  <si>
    <t>2024 ACTUAL      (JAN-SEPT)</t>
  </si>
  <si>
    <t>2024 ACTUAL</t>
  </si>
  <si>
    <t>GENERAL SUMMARY OF THE RECURRENT EXPENDITURE 2025</t>
  </si>
  <si>
    <t>2024  ACTUAL               (JAN-SEPT)</t>
  </si>
  <si>
    <t>SUMMARY OF THE APPROVED BUDGET FOR THE YEAR 2025</t>
  </si>
  <si>
    <t>2024  ACTUAL             (JAN-SEPT)</t>
  </si>
  <si>
    <t>2025   APPROVED  BUDGET</t>
  </si>
  <si>
    <t>BUDGET STATUS FOR THE YEAR 2025</t>
  </si>
  <si>
    <t>BUDGET PERFORMANCE AND IMPLEMENTATION FOR THE YEAR 2024</t>
  </si>
  <si>
    <t>APPROVED 2024</t>
  </si>
  <si>
    <t>ACTUAL 2024</t>
  </si>
  <si>
    <t>2024  ACTUAL            (JAN-SEPT)</t>
  </si>
  <si>
    <t>PROPOSED BUDGET</t>
  </si>
  <si>
    <t>Rabiu Muhammad Rabiu</t>
  </si>
  <si>
    <t>Tijjani Madaki Gulya</t>
  </si>
  <si>
    <t>MALAMI ABBA TAKAI</t>
  </si>
  <si>
    <t>SHARADA</t>
  </si>
  <si>
    <t>NOMINAL ROLL FOR THE YEAR 2025</t>
  </si>
  <si>
    <t>BASIC 2025</t>
  </si>
  <si>
    <t>RENT ALLOWANCE</t>
  </si>
  <si>
    <t>TRANSPORT ALLOWANCE</t>
  </si>
  <si>
    <t>UTILTY ALLOWANCE</t>
  </si>
  <si>
    <t>MEDICAL ALLOWANCE</t>
  </si>
  <si>
    <t>WATER, ENVIRONMENTAL, SANITATION AND HYGINE</t>
  </si>
  <si>
    <t>2025 GROSS</t>
  </si>
  <si>
    <t>AGRIC AND NATURAL RESOURCES</t>
  </si>
  <si>
    <t>GL</t>
  </si>
  <si>
    <t>GROSS</t>
  </si>
  <si>
    <t>RECESS</t>
  </si>
  <si>
    <t>BASIC SALARY 2025</t>
  </si>
  <si>
    <t>PERSONNEL ASSISTANCE</t>
  </si>
  <si>
    <t>ENTERT ALLOWANCE</t>
  </si>
  <si>
    <t>DOMESTIC SERVANTS</t>
  </si>
  <si>
    <t>CONST. ALLOWANCE</t>
  </si>
  <si>
    <t>GL. 2025</t>
  </si>
  <si>
    <t>NOMINAL ROLL 2025</t>
  </si>
  <si>
    <t>PRIMARY HEALTH CARE DEPARTMENT</t>
  </si>
  <si>
    <t>HAZARD ALLOWANCE</t>
  </si>
  <si>
    <t>MAINT/FUEL</t>
  </si>
  <si>
    <t>LEAVE ALLOW</t>
  </si>
  <si>
    <t>GENERAL SUMMARY OF THE CAPITAL EXPENDITURE 2025</t>
  </si>
  <si>
    <t>IBRAHIM YAHAYA TAFIDA</t>
  </si>
  <si>
    <t xml:space="preserve"> 16 /09</t>
  </si>
  <si>
    <t>Integrated early child education)</t>
  </si>
  <si>
    <r>
      <t>Grants to communities  (Trust Fund/Musabaqa</t>
    </r>
    <r>
      <rPr>
        <b/>
        <sz val="14"/>
        <rFont val="Arial Narrow"/>
        <family val="2"/>
      </rPr>
      <t>)</t>
    </r>
  </si>
  <si>
    <r>
      <t xml:space="preserve">Procurement Of Office Furniture/Fittings </t>
    </r>
    <r>
      <rPr>
        <b/>
        <sz val="14"/>
        <color indexed="8"/>
        <rFont val="Tahoma"/>
        <family val="2"/>
      </rPr>
      <t>(At new Local Government Secretariat)</t>
    </r>
  </si>
  <si>
    <r>
      <t>Construction/Provision Of Office Buildings</t>
    </r>
    <r>
      <rPr>
        <b/>
        <sz val="14"/>
        <color indexed="8"/>
        <rFont val="Tahoma"/>
        <family val="2"/>
      </rPr>
      <t xml:space="preserve"> (LOCAL GOVT SECRETARIAT K/NASSARAW)</t>
    </r>
  </si>
  <si>
    <t>Construction/Provision Of Roads</t>
  </si>
  <si>
    <r>
      <t>Erosion &amp; Flood Control (sewage &amp; Drainage) At</t>
    </r>
    <r>
      <rPr>
        <b/>
        <sz val="14"/>
        <color indexed="8"/>
        <rFont val="Tahoma"/>
        <family val="2"/>
      </rPr>
      <t xml:space="preserve"> INTER LOCKING AT GANDUN ALBASA WARD</t>
    </r>
  </si>
  <si>
    <r>
      <t>Erosion &amp; Flood Control (sewage &amp; Drainage) At</t>
    </r>
    <r>
      <rPr>
        <b/>
        <sz val="14"/>
        <color indexed="8"/>
        <rFont val="Tahoma"/>
        <family val="2"/>
      </rPr>
      <t xml:space="preserve"> INTER LOCKING AT SHAHUCHI WARD</t>
    </r>
  </si>
  <si>
    <r>
      <t xml:space="preserve">Erosion &amp; Flood Control (sewage &amp; Drainage) At </t>
    </r>
    <r>
      <rPr>
        <b/>
        <sz val="14"/>
        <color indexed="8"/>
        <rFont val="Tahoma"/>
        <family val="2"/>
      </rPr>
      <t>SHARADA WARD</t>
    </r>
  </si>
  <si>
    <r>
      <t>Erosion &amp; Flood Control (sewage &amp; Drainage) At</t>
    </r>
    <r>
      <rPr>
        <b/>
        <sz val="14"/>
        <color indexed="8"/>
        <rFont val="Tahoma"/>
        <family val="2"/>
      </rPr>
      <t>Tudun Nufawa</t>
    </r>
  </si>
  <si>
    <r>
      <t>Erosion &amp; Flood Control (sewage &amp; Drainage) At</t>
    </r>
    <r>
      <rPr>
        <b/>
        <sz val="14"/>
        <color indexed="8"/>
        <rFont val="Tahoma"/>
        <family val="2"/>
      </rPr>
      <t xml:space="preserve"> Kan Karofi</t>
    </r>
  </si>
  <si>
    <t>PROMOTION POST (5)</t>
  </si>
  <si>
    <t>PROMOTION POST (4)</t>
  </si>
  <si>
    <t>PROMOTION POST (3)</t>
  </si>
  <si>
    <t>PROMOTION POST (2)</t>
  </si>
  <si>
    <t>PROMOTION POST (1)</t>
  </si>
  <si>
    <t>07\08</t>
  </si>
  <si>
    <t>ENTERT ALLOW</t>
  </si>
  <si>
    <t>DOMEST SERV</t>
  </si>
  <si>
    <t>PROMOTION POST (6)</t>
  </si>
  <si>
    <t>PROMOTION POST (7)</t>
  </si>
  <si>
    <t>PROMOTION POST (8)</t>
  </si>
  <si>
    <t>06\05</t>
  </si>
  <si>
    <t>VACANT POST</t>
  </si>
  <si>
    <t>PROMOTION POST (15)</t>
  </si>
  <si>
    <t>PROMOTION POST (16)</t>
  </si>
  <si>
    <t>PROMOTION POST (17)</t>
  </si>
  <si>
    <t>07\1</t>
  </si>
  <si>
    <t>PROMOTION POST (9)</t>
  </si>
  <si>
    <t>PROMOTION POST (10)</t>
  </si>
  <si>
    <t>PROMOTION POST (20)</t>
  </si>
  <si>
    <t>PROMOTION POST (21)</t>
  </si>
  <si>
    <t>PROMOTION POST (22)</t>
  </si>
  <si>
    <t>PROMOTION POST (23)</t>
  </si>
  <si>
    <t>PROMOTION POST (24)</t>
  </si>
  <si>
    <t>03\1</t>
  </si>
  <si>
    <t>PROMOTION POST (25)</t>
  </si>
  <si>
    <t>PROMOTION POST (26)</t>
  </si>
  <si>
    <t>PROMOTION POST (27)</t>
  </si>
  <si>
    <t>PROMOTION POST (28)</t>
  </si>
  <si>
    <t>PROMOTION POST (29)</t>
  </si>
  <si>
    <t>12\8</t>
  </si>
  <si>
    <t>OFFICE OF THE CHAIRMAN (INTERNAL AUDIT)</t>
  </si>
  <si>
    <t>OFFICE OF THE CHAIRMAN (SPECIAL SERVICES)</t>
  </si>
  <si>
    <t>NEWS PAPERS.</t>
  </si>
  <si>
    <t>Musbahu Rabiu</t>
  </si>
  <si>
    <t>PROMOTION POST (252)</t>
  </si>
  <si>
    <t>PROMOTION POST (253)</t>
  </si>
  <si>
    <t>PROMOTION POST (254)</t>
  </si>
  <si>
    <t>PROMOTION POST (255)</t>
  </si>
  <si>
    <t>PROMOTION POST (256)</t>
  </si>
  <si>
    <t>PROMOTION POST (257)</t>
  </si>
  <si>
    <t>PROMOTION POST (258)</t>
  </si>
  <si>
    <t>PROMOTION POST (259)</t>
  </si>
  <si>
    <t>PROMOTION POST (260)</t>
  </si>
  <si>
    <t>PROMOTION POST (261)</t>
  </si>
  <si>
    <t>PROMOTION POST (509)</t>
  </si>
  <si>
    <t>PROMOTION POST (510)</t>
  </si>
  <si>
    <t>PROMOTION POST (511)</t>
  </si>
  <si>
    <t>PROMOTION POST (512)</t>
  </si>
  <si>
    <t>PROMOTION POST (513)</t>
  </si>
  <si>
    <t>PROMOTION POST (514)</t>
  </si>
  <si>
    <t>PROMOTION POST (515)</t>
  </si>
  <si>
    <t>PROMOTION POST (516)</t>
  </si>
  <si>
    <t>PROMOTION POST (517)</t>
  </si>
  <si>
    <t>PROMOTION POST (518)</t>
  </si>
  <si>
    <t>PROMOTION POST (738)</t>
  </si>
  <si>
    <t>PROMOTION POST (739)</t>
  </si>
  <si>
    <t>PROMOTION POST (740)</t>
  </si>
  <si>
    <t>PROMOTION POST (741)</t>
  </si>
  <si>
    <t>PROMOTION POST (742)</t>
  </si>
  <si>
    <t>PROMOTION POST (743)</t>
  </si>
  <si>
    <t>PROMOTION POST (744)</t>
  </si>
  <si>
    <t>PROMOTION POST (745)</t>
  </si>
  <si>
    <t>PROMOTION POST (746)</t>
  </si>
  <si>
    <t>PROMOTION POST (747)</t>
  </si>
  <si>
    <t>11/11</t>
  </si>
  <si>
    <t>13\9</t>
  </si>
  <si>
    <t>03\02</t>
  </si>
  <si>
    <t>06\02</t>
  </si>
  <si>
    <t>07\03</t>
  </si>
  <si>
    <t>08\02</t>
  </si>
  <si>
    <t>16\09</t>
  </si>
  <si>
    <t>SALARY BONUS</t>
  </si>
  <si>
    <t>PROV OF ANT SAL INCREMENT</t>
  </si>
  <si>
    <t>PROV OF ANT SALARY INCREMENT</t>
  </si>
  <si>
    <t>COUNC</t>
  </si>
  <si>
    <t>DLEADER</t>
  </si>
  <si>
    <t>LEADER</t>
  </si>
  <si>
    <t>PERSONNEL ASSISTANT</t>
  </si>
  <si>
    <t xml:space="preserve">S/ Couns </t>
  </si>
  <si>
    <t>TOTAL JUNIOR STAFF</t>
  </si>
  <si>
    <t>COMMERCE AND INDUSTRY</t>
  </si>
  <si>
    <t>COMMUNITY DEVELOPMENT (505100300)</t>
  </si>
  <si>
    <t>CONH 2025</t>
  </si>
  <si>
    <t>04\07</t>
  </si>
  <si>
    <t>08\04</t>
  </si>
  <si>
    <t>PROMOTION POST (11)</t>
  </si>
  <si>
    <t>PROMOTION POST (12)</t>
  </si>
  <si>
    <t>PROMOTION POST (13)</t>
  </si>
  <si>
    <t>PROMOTION POST (14)</t>
  </si>
  <si>
    <t>Other Allowances(Personnel Assistance)</t>
  </si>
  <si>
    <t>Maintainance Allowance</t>
  </si>
  <si>
    <t>Constuency Allowance</t>
  </si>
  <si>
    <t>Recess Allowance/Leave Grant</t>
  </si>
  <si>
    <t>21020307</t>
  </si>
  <si>
    <t>21020407</t>
  </si>
  <si>
    <t>21020507</t>
  </si>
  <si>
    <t>MARRYAM BALA ABDULLHI</t>
  </si>
  <si>
    <t>NAJAATU MUHD</t>
  </si>
  <si>
    <t>MUSA SABO</t>
  </si>
  <si>
    <t>ALIYU MANSUR</t>
  </si>
  <si>
    <t>RAMATU ABUBAKAR</t>
  </si>
  <si>
    <t>PROMOTIONPOST (31)</t>
  </si>
  <si>
    <t xml:space="preserve">MUDASSIRU </t>
  </si>
  <si>
    <t>NAFISA A KHALIL</t>
  </si>
  <si>
    <t>IBRAHIM KABIR BAITA</t>
  </si>
  <si>
    <t>MANSUR TIJJANI SULE</t>
  </si>
  <si>
    <t>PROMOTION POST (18)</t>
  </si>
  <si>
    <t>Babangida S. Inuwa</t>
  </si>
  <si>
    <t>Umma Ibrahim Chiranci</t>
  </si>
  <si>
    <t>Yusuf Kassim</t>
  </si>
  <si>
    <t>Khadija Abdullahi Muhammad</t>
  </si>
  <si>
    <t>PROMOTUION POST (10)</t>
  </si>
  <si>
    <t>CONH</t>
  </si>
  <si>
    <t>HON. SALIM HASHIM SALIM</t>
  </si>
  <si>
    <t xml:space="preserve">HON. JAMILU </t>
  </si>
  <si>
    <t>PROMOTION PORT (656)</t>
  </si>
  <si>
    <t>PROMOTION POST (657)</t>
  </si>
  <si>
    <t>PROMOTION POST (98)</t>
  </si>
  <si>
    <t>PROMOTION POST (99)</t>
  </si>
  <si>
    <r>
      <t xml:space="preserve">Rehabilitation/Repairs - Public Schools </t>
    </r>
    <r>
      <rPr>
        <b/>
        <sz val="14"/>
        <rFont val="Tahoma"/>
        <family val="2"/>
      </rPr>
      <t>(KABIRU BAYERO ISLAMIYYA DOGARAI QUATERS)</t>
    </r>
  </si>
  <si>
    <r>
      <t>Erosion &amp; Flood Control (sewage &amp; Drainage)</t>
    </r>
    <r>
      <rPr>
        <b/>
        <sz val="14"/>
        <color indexed="8"/>
        <rFont val="Tahoma"/>
        <family val="2"/>
      </rPr>
      <t xml:space="preserve"> EXPANSION OF DRAINAGE BEHIND PRISON DOGARAI, KANKAROFI WARD</t>
    </r>
  </si>
  <si>
    <r>
      <t xml:space="preserve">Rehabilitation / Repairs - Recreational Facilities </t>
    </r>
    <r>
      <rPr>
        <b/>
        <sz val="14"/>
        <color indexed="8"/>
        <rFont val="Tahoma"/>
        <family val="2"/>
      </rPr>
      <t>(MOSQUE AT FAMFAN YARI DURUMIN ZUNGURA)</t>
    </r>
  </si>
  <si>
    <t>Construction of Additional Mechanized (Solar Boreholes) AT DURUMIN ZUNGURA</t>
  </si>
  <si>
    <r>
      <t>Erosion &amp; Flood Control (sewage &amp; Drainage)</t>
    </r>
    <r>
      <rPr>
        <b/>
        <sz val="14"/>
        <color indexed="8"/>
        <rFont val="Tahoma"/>
        <family val="2"/>
      </rPr>
      <t xml:space="preserve"> EXPANSION OF DRAINAGE FROM KWALLI POLICE STATION TO GWANGWAZO BABBAN DAKI, KANKAROFI WARD</t>
    </r>
  </si>
  <si>
    <r>
      <t xml:space="preserve">Construction/Provison of Residential Buildings </t>
    </r>
    <r>
      <rPr>
        <b/>
        <sz val="14"/>
        <color indexed="8"/>
        <rFont val="Tahoma"/>
        <family val="2"/>
      </rPr>
      <t>(GIDAN NAIBIN MASALLACHIN WUDILAWA)</t>
    </r>
  </si>
  <si>
    <r>
      <t>Construction/Provision Of Public Schools</t>
    </r>
    <r>
      <rPr>
        <b/>
        <sz val="14"/>
        <color indexed="8"/>
        <rFont val="Tahoma"/>
        <family val="2"/>
      </rPr>
      <t xml:space="preserve"> (ISLAMIYYA SCHOOL AT WUDILAWA, KOFAR NASSARAWA QUATERS)</t>
    </r>
  </si>
  <si>
    <r>
      <t>Erosion &amp; Flood Control (sewage &amp; Drainage) At</t>
    </r>
    <r>
      <rPr>
        <b/>
        <sz val="14"/>
        <color indexed="8"/>
        <rFont val="Tahoma"/>
        <family val="2"/>
      </rPr>
      <t xml:space="preserve"> INTER LOCKING AT GIDAN SHARU ALKALI TO GIDAN GARBA MAI KWANO, MAIUNGUWAR SHESHE TO MAKWARARI, GIDAN MAIUNGUWAR ALFINDIKI TO GIDAN AMINU BABA IN SHESHE WARD</t>
    </r>
  </si>
  <si>
    <r>
      <t xml:space="preserve">Construction Of Traffic /Street Lights SOLAR </t>
    </r>
    <r>
      <rPr>
        <b/>
        <sz val="14"/>
        <rFont val="Tahoma"/>
        <family val="2"/>
      </rPr>
      <t xml:space="preserve"> UNGUWAR DOGARAI, UNGUWAR GINI,WUDILAWA, DURUMIN ZUNGURA KOFAR NASSARAWA KAN KAROFI WARD</t>
    </r>
  </si>
  <si>
    <r>
      <t xml:space="preserve">Construction Of Traffic /Street Lights </t>
    </r>
    <r>
      <rPr>
        <b/>
        <sz val="14"/>
        <rFont val="Tahoma"/>
        <family val="2"/>
      </rPr>
      <t>SOLAR AT SHESHE, MARMARA AND SORON DINKI IN SHESHDE WARD</t>
    </r>
  </si>
  <si>
    <r>
      <t xml:space="preserve">Rehabilitation/Repairs - Public Schools </t>
    </r>
    <r>
      <rPr>
        <b/>
        <sz val="14"/>
        <rFont val="Tahoma"/>
        <family val="2"/>
      </rPr>
      <t>(Makarantar Limaa Dalhatu Islamiyya Soron Dinki Quarters, makarantar Malam sulaiman Marmara and makarantar Malam Sidi Karami Sheshe ward)</t>
    </r>
  </si>
  <si>
    <r>
      <t xml:space="preserve">Construction/Provision Of Water Facilities at </t>
    </r>
    <r>
      <rPr>
        <b/>
        <sz val="14"/>
        <color indexed="8"/>
        <rFont val="Tahoma"/>
        <family val="2"/>
      </rPr>
      <t>KURAMAWA AND INDABAWA</t>
    </r>
    <r>
      <rPr>
        <b/>
        <sz val="14"/>
        <color indexed="8"/>
        <rFont val="Tahoma"/>
        <family val="2"/>
      </rPr>
      <t xml:space="preserve"> DANAGUNDI WARD</t>
    </r>
  </si>
  <si>
    <r>
      <t xml:space="preserve">Construction Of Traffic /Street Lights SOLAR </t>
    </r>
    <r>
      <rPr>
        <b/>
        <sz val="14"/>
        <rFont val="Tahoma"/>
        <family val="2"/>
      </rPr>
      <t xml:space="preserve"> UNGUWAR INDABAWA AND KURMAWA DANAGUNDI WARD</t>
    </r>
  </si>
  <si>
    <t>Construction of Primary Health Care Centre COMPLETION OF INDABAWA HEALTH CLINIC</t>
  </si>
  <si>
    <r>
      <t xml:space="preserve">Procurement Of Office Furniture/Fittings </t>
    </r>
    <r>
      <rPr>
        <b/>
        <sz val="14"/>
        <color indexed="8"/>
        <rFont val="Tahoma"/>
        <family val="2"/>
      </rPr>
      <t>(At ISLAMIYYA SCHOOLS OF INDABAWA QUATERS)</t>
    </r>
  </si>
  <si>
    <r>
      <t xml:space="preserve">Rehabilitation / Repairs - Recreational Facilities </t>
    </r>
    <r>
      <rPr>
        <b/>
        <sz val="14"/>
        <color indexed="8"/>
        <rFont val="Tahoma"/>
        <family val="2"/>
      </rPr>
      <t>(MASALLACIN SABON BARIKI, MASALLACHIN FILINDAZU, MASALLACHIN ZAWIYYAR SHEIKH IBRAHIM MAI TAFSIRI AND MASALLACHIN M. DAHIRU LOKON KARFASA)</t>
    </r>
  </si>
  <si>
    <r>
      <t xml:space="preserve">Rehabilitation / Repairs - Recreational Facilities </t>
    </r>
    <r>
      <rPr>
        <b/>
        <sz val="14"/>
        <color indexed="8"/>
        <rFont val="Tahoma"/>
        <family val="2"/>
      </rPr>
      <t>(MASALLATAI A UNGUWAR KABARA T/WUZIRCHI)</t>
    </r>
  </si>
  <si>
    <r>
      <t>Rehabilitation/Repairs-Hospitals/Health Centres at</t>
    </r>
    <r>
      <rPr>
        <b/>
        <sz val="14"/>
        <rFont val="Tahoma"/>
        <family val="2"/>
      </rPr>
      <t xml:space="preserve"> GIDAN SARKINKANO PRIMARY HEALTH CARE</t>
    </r>
  </si>
  <si>
    <r>
      <t>Construction/Provision Of Public Schools</t>
    </r>
    <r>
      <rPr>
        <b/>
        <sz val="14"/>
        <color indexed="8"/>
        <rFont val="Tahoma"/>
        <family val="2"/>
      </rPr>
      <t xml:space="preserve"> (FENCING WALL AT SAGAGI ISLAMIYA)</t>
    </r>
  </si>
  <si>
    <r>
      <t>Construction Of Traffic /Street Lights SOLAR TUDUN WUZIRCHI</t>
    </r>
    <r>
      <rPr>
        <b/>
        <sz val="14"/>
        <rFont val="Tahoma"/>
        <family val="2"/>
      </rPr>
      <t xml:space="preserve"> WARD</t>
    </r>
  </si>
  <si>
    <r>
      <t xml:space="preserve">Construction Of Boundary Pillars/ Right Of Ways </t>
    </r>
    <r>
      <rPr>
        <b/>
        <sz val="14"/>
        <rFont val="Tahoma"/>
        <family val="2"/>
      </rPr>
      <t>CONSTRUCTION OF RAILER GATES AT KABARA TUDUN WUZIRCHI  WARD</t>
    </r>
  </si>
  <si>
    <r>
      <t xml:space="preserve">Construction Of Boundary Pillars/ Right Of Ways </t>
    </r>
    <r>
      <rPr>
        <b/>
        <sz val="14"/>
        <rFont val="Tahoma"/>
        <family val="2"/>
      </rPr>
      <t>CONSTRUCTION OF RAILER GATES AT TITIN YOLA ZUWA FAMFAN MAAJI SHAHUCHI  WARD</t>
    </r>
  </si>
  <si>
    <r>
      <t xml:space="preserve">Procurement Of Security Equipment AT </t>
    </r>
    <r>
      <rPr>
        <b/>
        <sz val="14"/>
        <rFont val="Tahoma"/>
        <family val="2"/>
      </rPr>
      <t>YOLA SECURITY STATION BEHIND GIDAN MADAKIN KANO</t>
    </r>
  </si>
  <si>
    <r>
      <t>Rehabilitation/Repairs - Water Facilities at GABARI, SATATIMA</t>
    </r>
    <r>
      <rPr>
        <b/>
        <sz val="14"/>
        <color indexed="8"/>
        <rFont val="Tahoma"/>
        <family val="2"/>
      </rPr>
      <t xml:space="preserve"> Shahuchi</t>
    </r>
  </si>
  <si>
    <t>Rehabilitation/Repairs - Electricity CHEDIYAR KUDA SHAHUCHI</t>
  </si>
  <si>
    <r>
      <t>Rehabilitation / Repairs Of Office Buildings</t>
    </r>
    <r>
      <rPr>
        <b/>
        <sz val="14"/>
        <rFont val="Tahoma"/>
        <family val="2"/>
      </rPr>
      <t xml:space="preserve"> TRAINING CENTRE AT KOFAR WAMBAI SHAHUCHI WARD</t>
    </r>
  </si>
  <si>
    <r>
      <t xml:space="preserve">Rehabilitation / Repairs Of Office Buildings </t>
    </r>
    <r>
      <rPr>
        <b/>
        <sz val="14"/>
        <rFont val="Tahoma"/>
        <family val="2"/>
      </rPr>
      <t>SECURITY OFFICE BEHIND MADAKIN KANO HOUSE YOLA SHAHUCHI WARD</t>
    </r>
  </si>
  <si>
    <r>
      <t xml:space="preserve">Erosion &amp; Flood Control (sewage &amp; Drainage) At DORAYI, ZAGE, RIMIN KIRA, KOFAR MATA AND ZANGO IN </t>
    </r>
    <r>
      <rPr>
        <b/>
        <sz val="14"/>
        <color indexed="8"/>
        <rFont val="Tahoma"/>
        <family val="2"/>
      </rPr>
      <t>Zango Ward</t>
    </r>
  </si>
  <si>
    <r>
      <t>Construction Of Traffic /Street Lights at</t>
    </r>
    <r>
      <rPr>
        <b/>
        <sz val="14"/>
        <rFont val="Tahoma"/>
        <family val="2"/>
      </rPr>
      <t xml:space="preserve"> DORAYI, ZAGE, RIMIN KIRA, KOFAR MATA IN ZANGO WARD</t>
    </r>
  </si>
  <si>
    <r>
      <t xml:space="preserve">Construction Of Boundary Pillars/ Right Of Ways </t>
    </r>
    <r>
      <rPr>
        <b/>
        <sz val="14"/>
        <rFont val="Tahoma"/>
        <family val="2"/>
      </rPr>
      <t>CONST OF GATES AT ZAGE, RIMIN KIRA,KOFAR MATA, ZANGO AND DURUMIN IYA ZANGO WARD</t>
    </r>
  </si>
  <si>
    <r>
      <t xml:space="preserve">Erosion &amp; Flood Control (sewage &amp; Drainage) At </t>
    </r>
    <r>
      <rPr>
        <b/>
        <sz val="14"/>
        <color indexed="8"/>
        <rFont val="Tahoma"/>
        <family val="2"/>
      </rPr>
      <t>AGADASAWA, CHEDIYAR KUDA, KURNA MADATAI, KURAWA, SHARIFAI, SHARFADI, SATATIMA, YOLA AND M/KOFAR WAMBAI</t>
    </r>
    <r>
      <rPr>
        <sz val="14"/>
        <color indexed="8"/>
        <rFont val="Tahoma"/>
        <family val="2"/>
      </rPr>
      <t xml:space="preserve"> </t>
    </r>
    <r>
      <rPr>
        <b/>
        <sz val="14"/>
        <color indexed="8"/>
        <rFont val="Tahoma"/>
        <family val="2"/>
      </rPr>
      <t>SHAHUCHI WARD</t>
    </r>
  </si>
  <si>
    <r>
      <t xml:space="preserve">Construction Of Traffic /Street Lights SOLAR </t>
    </r>
    <r>
      <rPr>
        <b/>
        <sz val="14"/>
        <rFont val="Tahoma"/>
        <family val="2"/>
      </rPr>
      <t xml:space="preserve"> AGADASAW, CHEDIYAR KUDA, KURNA, KURAWA, SHARFADISATATIMA, KOFAR WAMBAI SHAHUCHI WARD</t>
    </r>
  </si>
  <si>
    <r>
      <t>Erosion &amp; Flood Control (sewage &amp; Drainage) at</t>
    </r>
    <r>
      <rPr>
        <b/>
        <sz val="14"/>
        <color indexed="8"/>
        <rFont val="Tahoma"/>
        <family val="2"/>
      </rPr>
      <t xml:space="preserve"> FILIN BABBAR DARMA TO GADAR MUDUWA BAKIN KASUWAR KURMI</t>
    </r>
  </si>
  <si>
    <r>
      <t xml:space="preserve">Erosion &amp; Flood Control (sewage &amp; Drainage) </t>
    </r>
    <r>
      <rPr>
        <b/>
        <sz val="14"/>
        <color indexed="8"/>
        <rFont val="Tahoma"/>
        <family val="2"/>
      </rPr>
      <t>FROM MASALLACIN JALLI,LATE UBA WARU HOUSE, GIDAN MAGAJIN GARI TO BAKIN ASIBITI</t>
    </r>
  </si>
  <si>
    <r>
      <t xml:space="preserve">Erosion &amp; Flood Control (sewage &amp; Drainage) </t>
    </r>
    <r>
      <rPr>
        <b/>
        <sz val="14"/>
        <color indexed="8"/>
        <rFont val="Tahoma"/>
        <family val="2"/>
      </rPr>
      <t>AND INTERLOCKING FROM LOKON MALAM MUSA MAIGYARAN TAKALMI AND KWATAR LOKON HASHIMI SHESHE WARD</t>
    </r>
  </si>
  <si>
    <r>
      <t xml:space="preserve">Erosion &amp; Flood Control (sewage &amp; Drainage) AND INTERLOCKING </t>
    </r>
    <r>
      <rPr>
        <b/>
        <sz val="14"/>
        <color indexed="8"/>
        <rFont val="Tahoma"/>
        <family val="2"/>
      </rPr>
      <t>AT K/NASSARAWA, D/ZUNGURA, WUDILAWA, MUBI, YAN-BITA AND U/GINI QUARTERS OF K/KAROFI WARD</t>
    </r>
  </si>
  <si>
    <r>
      <t xml:space="preserve">Rehabilitation/Repairs - Public Schools </t>
    </r>
    <r>
      <rPr>
        <b/>
        <sz val="14"/>
        <rFont val="Tahoma"/>
        <family val="2"/>
      </rPr>
      <t>(KOFAR NASSARAWA, ADO BAYERO ISLAMIYYA AHBABU ISLAMIYYA AND  SPECIAL PRIMARY SCHOOL, FAMFAN YARI ISLAMIYYA KANKAROFI)</t>
    </r>
  </si>
  <si>
    <r>
      <t>Construction/Provision Of Water Facilities</t>
    </r>
    <r>
      <rPr>
        <b/>
        <sz val="14"/>
        <color indexed="8"/>
        <rFont val="Tahoma"/>
        <family val="2"/>
      </rPr>
      <t xml:space="preserve"> </t>
    </r>
    <r>
      <rPr>
        <b/>
        <sz val="14"/>
        <color indexed="8"/>
        <rFont val="Tahoma"/>
        <family val="2"/>
      </rPr>
      <t>(DUAL SUB MASSIVE PUMP AT DAN-AGUNDI WARD)</t>
    </r>
  </si>
  <si>
    <r>
      <t xml:space="preserve">Erosion &amp; Flood Control (sewage &amp; Drainage) </t>
    </r>
    <r>
      <rPr>
        <b/>
        <sz val="14"/>
        <color indexed="8"/>
        <rFont val="Tahoma"/>
        <family val="2"/>
      </rPr>
      <t>INTER LOCKIING AT DANAGUNDI WARD</t>
    </r>
  </si>
  <si>
    <r>
      <t>Construction/Provision Of Water Facilities</t>
    </r>
    <r>
      <rPr>
        <b/>
        <sz val="14"/>
        <color indexed="8"/>
        <rFont val="Tahoma"/>
        <family val="2"/>
      </rPr>
      <t xml:space="preserve"> (Mechanised Solar Bore Holes AT CHEDI WARD)</t>
    </r>
  </si>
  <si>
    <r>
      <t>Construction/Provision Of Public Schools</t>
    </r>
    <r>
      <rPr>
        <b/>
        <sz val="14"/>
        <color indexed="8"/>
        <rFont val="Tahoma"/>
        <family val="2"/>
      </rPr>
      <t xml:space="preserve"> (CHEDI WARD)</t>
    </r>
  </si>
  <si>
    <r>
      <t>Erosion &amp; Flood Control (sewage &amp; Drainage) and INTERLOCKING at</t>
    </r>
    <r>
      <rPr>
        <b/>
        <sz val="14"/>
        <color indexed="8"/>
        <rFont val="Tahoma"/>
        <family val="2"/>
      </rPr>
      <t xml:space="preserve"> Jakara DAMBAZAU, MASUKWANI,  JUJIN LABU TO K/MABUGA</t>
    </r>
  </si>
  <si>
    <t>Construction/Provision Of Electricity. PURCHASE OF CONCRETE POLES AT JAKARA WARD</t>
  </si>
  <si>
    <r>
      <t>Construction Of Traffic /Street Lights at</t>
    </r>
    <r>
      <rPr>
        <b/>
        <sz val="14"/>
        <rFont val="Tahoma"/>
        <family val="2"/>
      </rPr>
      <t xml:space="preserve"> AT KWARINMABUGA CLINIC JAKARA WARD</t>
    </r>
  </si>
  <si>
    <r>
      <t>Rehabilitation/Repairs-Hospitals/Health Centres at G</t>
    </r>
    <r>
      <rPr>
        <b/>
        <sz val="14"/>
        <rFont val="Tahoma"/>
        <family val="2"/>
      </rPr>
      <t>ANDUN ALBASA PRIMARY HEALTH CARE</t>
    </r>
  </si>
  <si>
    <r>
      <t>Erosion &amp; Flood Control (sewage &amp; Drainage) At</t>
    </r>
    <r>
      <rPr>
        <b/>
        <sz val="14"/>
        <color indexed="8"/>
        <rFont val="Tahoma"/>
        <family val="2"/>
      </rPr>
      <t xml:space="preserve"> </t>
    </r>
    <r>
      <rPr>
        <b/>
        <sz val="14"/>
        <color indexed="8"/>
        <rFont val="Tahoma"/>
        <family val="2"/>
      </rPr>
      <t>Gandun Albasa WARD</t>
    </r>
  </si>
  <si>
    <r>
      <t xml:space="preserve">Erosion &amp; Flood Control (sewage &amp; Drainage) at </t>
    </r>
    <r>
      <rPr>
        <b/>
        <sz val="14"/>
        <color indexed="8"/>
        <rFont val="Tahoma"/>
        <family val="2"/>
      </rPr>
      <t>Zaitawa/Lungun Sarari/Dukawa/Yanawaki/Koki</t>
    </r>
  </si>
  <si>
    <r>
      <t>Erosion &amp; Flood Control (sewage &amp; Drainage) at</t>
    </r>
    <r>
      <rPr>
        <b/>
        <sz val="14"/>
        <color indexed="8"/>
        <rFont val="Tahoma"/>
        <family val="2"/>
      </rPr>
      <t xml:space="preserve"> Chedi Ward</t>
    </r>
  </si>
  <si>
    <r>
      <t>Construction/Provision Of Water Facilities</t>
    </r>
    <r>
      <rPr>
        <b/>
        <sz val="14"/>
        <color indexed="8"/>
        <rFont val="Tahoma"/>
        <family val="2"/>
      </rPr>
      <t xml:space="preserve"> 134 Nos of Mechanised Solar Bore Holes within the Local Government</t>
    </r>
  </si>
  <si>
    <t>Construction Of Traffic /Street Lights SOLAR STREET LIGHT</t>
  </si>
  <si>
    <r>
      <t xml:space="preserve">Procurement Of Motor Vehicles </t>
    </r>
    <r>
      <rPr>
        <b/>
        <sz val="16"/>
        <color indexed="8"/>
        <rFont val="Alasassy Caps"/>
      </rPr>
      <t>(FOR LOCAL GOVERNMENT CM,VCM AND OTHER OFFICERS)</t>
    </r>
  </si>
  <si>
    <r>
      <t>Procurement Of Buses</t>
    </r>
    <r>
      <rPr>
        <b/>
        <sz val="16"/>
        <color indexed="8"/>
        <rFont val="Alasassy Caps"/>
      </rPr>
      <t xml:space="preserve"> (COUNCIL BUS)</t>
    </r>
  </si>
  <si>
    <r>
      <t xml:space="preserve">Rehabilitation/Repairs - Public Schools </t>
    </r>
    <r>
      <rPr>
        <b/>
        <sz val="16"/>
        <rFont val="Alasassy Caps"/>
      </rPr>
      <t>(REHABILITATION OF PRIMARY SCHOOLS)</t>
    </r>
  </si>
  <si>
    <t xml:space="preserve">COOPERATIVE </t>
  </si>
  <si>
    <t>Others (FYP)/Child food nutrition activities</t>
  </si>
  <si>
    <t>Salary Of Political Appointees                                  (Chairman/Vice, Sup Councillors and Advisers)</t>
  </si>
  <si>
    <r>
      <t>Construction/Provision Of Water Facilities</t>
    </r>
    <r>
      <rPr>
        <b/>
        <sz val="14"/>
        <color indexed="8"/>
        <rFont val="Tahoma"/>
        <family val="2"/>
      </rPr>
      <t xml:space="preserve"> (Mechanised Solar Bore Holes AT KUDUDDUFIN KILISHI AGADASAWA)</t>
    </r>
  </si>
  <si>
    <t>HOUSING/ACCOMODATION ALLOWANCE</t>
  </si>
  <si>
    <t>LEAVE ALLOWANCE</t>
  </si>
  <si>
    <t>FURNITURE ALLOWANCE</t>
  </si>
  <si>
    <t>HOUSING    ACCOMOD ALLOWANCE</t>
  </si>
  <si>
    <t>RESP ALLOWANCES</t>
  </si>
  <si>
    <t xml:space="preserve">KANO STATE MINISTRY FOR LOCAL GOVERNMENT AND CHIEFTENCY AFFAIRS </t>
  </si>
  <si>
    <t>KMC LOCAL GOVERNMENT COUNCIL PROPOSED SUPLIMENTARY/ ADJUSTMENT 2024</t>
  </si>
  <si>
    <t xml:space="preserve">APPROVED </t>
  </si>
  <si>
    <t xml:space="preserve">BUDGET </t>
  </si>
  <si>
    <t xml:space="preserve">SAVINGS </t>
  </si>
  <si>
    <t>AMENDEMENT</t>
  </si>
  <si>
    <t xml:space="preserve">PROPOSED </t>
  </si>
  <si>
    <t xml:space="preserve"> BUDGET</t>
  </si>
  <si>
    <t xml:space="preserve">PERFORMANCE  </t>
  </si>
  <si>
    <t xml:space="preserve">REVISED </t>
  </si>
  <si>
    <t>FEDERAL ALLOCATION</t>
  </si>
  <si>
    <t>INTERNALLY GENERATED REVENUE</t>
  </si>
  <si>
    <t>DOMESTIC AIDS/LOANS</t>
  </si>
  <si>
    <t>NB</t>
  </si>
  <si>
    <t>1.  (210000000) PERSONNEL COST =N=834,734,473.77</t>
  </si>
  <si>
    <t>AREA OF SAVING</t>
  </si>
  <si>
    <t>AREA OF AMENDMENT</t>
  </si>
  <si>
    <t>STATUTORY ALLOC</t>
  </si>
  <si>
    <t>OTHER FEDERAL ALL Rev</t>
  </si>
  <si>
    <t>10% STATE ALLOC</t>
  </si>
  <si>
    <t>INTERNAL REVENUE</t>
  </si>
  <si>
    <t>OTHER RECEIPTS</t>
  </si>
  <si>
    <t>DOMESTIC AID/LOAN</t>
  </si>
  <si>
    <t>TAX Revenue</t>
  </si>
  <si>
    <t>Capital Gain Tax</t>
  </si>
  <si>
    <t>License</t>
  </si>
  <si>
    <t>Fees Main</t>
  </si>
  <si>
    <t>Fine Main</t>
  </si>
  <si>
    <t>Sales Main</t>
  </si>
  <si>
    <t xml:space="preserve">Earning Main </t>
  </si>
  <si>
    <t>Rent on Land &amp; Others</t>
  </si>
  <si>
    <t>Repayment</t>
  </si>
  <si>
    <t>Investment</t>
  </si>
  <si>
    <t>iInterest Earning</t>
  </si>
  <si>
    <t xml:space="preserve">Domestic Aid </t>
  </si>
  <si>
    <t>Extra Odinary Items</t>
  </si>
  <si>
    <t>ACTUAL JAN-SEP 2024</t>
  </si>
  <si>
    <t>2024 PROPOSED REVISED ESTIMATE</t>
  </si>
  <si>
    <t>Chairman office</t>
  </si>
  <si>
    <t>Internal Audit</t>
  </si>
  <si>
    <t>Special Service</t>
  </si>
  <si>
    <t>Secretary Office</t>
  </si>
  <si>
    <t>Council</t>
  </si>
  <si>
    <t>Personnel Dept</t>
  </si>
  <si>
    <t>Revenue</t>
  </si>
  <si>
    <t>Account</t>
  </si>
  <si>
    <t>Store</t>
  </si>
  <si>
    <t>Primary Education</t>
  </si>
  <si>
    <t>Community</t>
  </si>
  <si>
    <t>Social Welfare</t>
  </si>
  <si>
    <t>Infor Youth &amp; Cult</t>
  </si>
  <si>
    <t>Adult Education</t>
  </si>
  <si>
    <t>Women Affairs</t>
  </si>
  <si>
    <t>Cooperative</t>
  </si>
  <si>
    <t>Commerce</t>
  </si>
  <si>
    <t>Curative</t>
  </si>
  <si>
    <t>Agric Service</t>
  </si>
  <si>
    <t>Foresry</t>
  </si>
  <si>
    <t>Vetinary</t>
  </si>
  <si>
    <t>Fishery</t>
  </si>
  <si>
    <t>Road</t>
  </si>
  <si>
    <t>Mechancal</t>
  </si>
  <si>
    <t>Electrical</t>
  </si>
  <si>
    <t>Building</t>
  </si>
  <si>
    <t>Land &amp; Survey</t>
  </si>
  <si>
    <t>Estate</t>
  </si>
  <si>
    <t>Traditional Rulers</t>
  </si>
  <si>
    <t>Planning</t>
  </si>
  <si>
    <t>Budget</t>
  </si>
  <si>
    <t>Statistics</t>
  </si>
  <si>
    <t>Water Supply</t>
  </si>
  <si>
    <t>Environmental</t>
  </si>
  <si>
    <t>Monitoring</t>
  </si>
  <si>
    <t>A. RECORD OF SUPPLEMENTARY UNDER PERSONNEL COST</t>
  </si>
  <si>
    <t>RECORD OF SAVING UNDER CAPITAL EXPENDITURE</t>
  </si>
  <si>
    <r>
      <t xml:space="preserve">1.  (230000000) CAPITAL EXPENDITURE                  </t>
    </r>
    <r>
      <rPr>
        <u/>
        <sz val="10"/>
        <color indexed="8"/>
        <rFont val="Calibri"/>
        <family val="2"/>
      </rPr>
      <t xml:space="preserve"> =N=834,734,473,77</t>
    </r>
  </si>
  <si>
    <t>Legal Service</t>
  </si>
  <si>
    <t>OFFICE OF THE CHAIRMAN</t>
  </si>
  <si>
    <t>B. RECORD OF SUPPLEMENTARY UNDER SPECIAL SERVICE UNIT</t>
  </si>
  <si>
    <t>B.</t>
  </si>
  <si>
    <t>1. (22020601) SECURITY SERVICES                             =N=150,000,000</t>
  </si>
  <si>
    <r>
      <t xml:space="preserve">1.  (230000000) CAPITAL EXPENDITURE                  </t>
    </r>
    <r>
      <rPr>
        <u/>
        <sz val="10"/>
        <color indexed="8"/>
        <rFont val="Calibri"/>
        <family val="2"/>
      </rPr>
      <t xml:space="preserve"> =N=150,000,000.00</t>
    </r>
  </si>
  <si>
    <t xml:space="preserve">TOTAL AMOUNT ADDED TO HEAD (22020601) SECURITY SERVICES (ELECTION) </t>
  </si>
  <si>
    <t>N=150,000,000.00</t>
  </si>
  <si>
    <t>B. RECORD OF SUPPLEMENTARY UNDER 1% TRAINING FUND</t>
  </si>
  <si>
    <t>1. (22020503) 1% TRAINING FUND                             =N=50,000,000</t>
  </si>
  <si>
    <r>
      <t xml:space="preserve">1.  (230000000) CAPITAL EXPENDITURE                  </t>
    </r>
    <r>
      <rPr>
        <u/>
        <sz val="10"/>
        <color indexed="8"/>
        <rFont val="Calibri"/>
        <family val="2"/>
      </rPr>
      <t xml:space="preserve"> =N=50,000,000.00</t>
    </r>
  </si>
  <si>
    <t xml:space="preserve">TOTAL AMOUNT ADDED TO HEAD (22020503) 1% TRAINING </t>
  </si>
  <si>
    <t>N=50,000,000.00</t>
  </si>
  <si>
    <t>C. COMMUNITY DEPARTMENT</t>
  </si>
  <si>
    <t>RECORD OF SUPPLEMENTARY UNDER COMMUNITY SOCIAL WELF</t>
  </si>
  <si>
    <r>
      <t xml:space="preserve">1.  (22020606) HAJJ OPERATION                                 </t>
    </r>
    <r>
      <rPr>
        <u/>
        <sz val="10"/>
        <color indexed="8"/>
        <rFont val="Calibri"/>
        <family val="2"/>
      </rPr>
      <t>=N=100,000,000</t>
    </r>
  </si>
  <si>
    <r>
      <t xml:space="preserve">1.  (230000000) CAPITAL EXPENDITURE                  </t>
    </r>
    <r>
      <rPr>
        <u/>
        <sz val="10"/>
        <color indexed="8"/>
        <rFont val="Calibri"/>
        <family val="2"/>
      </rPr>
      <t xml:space="preserve"> =N=100,000,000.00</t>
    </r>
  </si>
  <si>
    <t xml:space="preserve">TOTAL AMOUNT ADDED TO HEAD (22020601) HAJJ OPERATION </t>
  </si>
  <si>
    <t>N=100,000,000.00</t>
  </si>
  <si>
    <t>A. RECORD OF SUPPLEMENTARY UNDER TREASURY, ACCOUNT</t>
  </si>
  <si>
    <t>A.</t>
  </si>
  <si>
    <t xml:space="preserve">RECORD OF SAVING UNDER CAPITAL PROJECTS </t>
  </si>
  <si>
    <r>
      <t xml:space="preserve">1.  (22022001) OTHERS                             </t>
    </r>
    <r>
      <rPr>
        <u/>
        <sz val="10"/>
        <color indexed="8"/>
        <rFont val="Calibri"/>
        <family val="2"/>
      </rPr>
      <t>=N=100,000,000.00</t>
    </r>
  </si>
  <si>
    <r>
      <t xml:space="preserve">1.  (230000000) CAPITAL PROJECTS                             </t>
    </r>
    <r>
      <rPr>
        <u/>
        <sz val="10"/>
        <color indexed="8"/>
        <rFont val="Calibri"/>
        <family val="2"/>
      </rPr>
      <t>=N=100,000,000.00</t>
    </r>
  </si>
  <si>
    <t>PROJECT DESCRIPTION</t>
  </si>
  <si>
    <t xml:space="preserve">ACTUAL JAN-SEP 2024 </t>
  </si>
  <si>
    <t>SAVINGS</t>
  </si>
  <si>
    <t>AMENDMENT</t>
  </si>
  <si>
    <t>PROPOS REVISED 2024</t>
  </si>
  <si>
    <t>Fixed Assets &amp; Proc.</t>
  </si>
  <si>
    <t>Construction &amp; Prov</t>
  </si>
  <si>
    <t>Rehab &amp; Repairs</t>
  </si>
  <si>
    <t>Preserve &amp; Envt.</t>
  </si>
  <si>
    <t>Other Capital Proj.</t>
  </si>
  <si>
    <t xml:space="preserve">A. PROVISION OF N300,000,000.00 WAS MADE UNDER HEAD (23020114) CONSTRUCTION OF BRIDGES. THE AMOUNT COVERS THE EXPENDITURE INCURED FOR THE CONSTRUCTION OF BRIDGES AT MADOBI, KURA, GMALAM AND KUBARACHI. IT ALSO COVERED THE ADDITIONAL EXPENDITURE INCURED INRESPECT OF 5KM ROAD </t>
  </si>
  <si>
    <t>B. PROVISION OF N75,000,000.00 WAS MADE UNDER HEAD (23010127) FOR PROCUREMENT OF AGRICULTURAL EQUIP. THE AMOUNT COVERS THE AMOUNT AUGMENT FOR THE PROCUREMENT OF AGRICULTURAL SEEDS AS DIRECTED.</t>
  </si>
  <si>
    <t>C. RECORD OF SUPPLEMENTARY UNDER PROC/SUPP</t>
  </si>
  <si>
    <t>RECORD OF SAVING UNDER PROCURMRNT</t>
  </si>
  <si>
    <t>1.  (23010108) PROCUREMENT OF VEHICLES TO 4 EMIRATES  =N=15,000,000</t>
  </si>
  <si>
    <t>1.  (23010108) PROCT OF VEHICLES COUNCIL BUS =N=15,000,000</t>
  </si>
  <si>
    <t>D. RECORD OF SUPPLEMENTARY UNDER CONST/PROV</t>
  </si>
  <si>
    <t>RECORD OF SAVING UNDER THE CONSTRUCTION/PROV</t>
  </si>
  <si>
    <t>1.  (23020123) CONSTRUCTION OF SOLAR STREET LIGHT  =N=150,000,000</t>
  </si>
  <si>
    <t>1.  (23020103) CONST/PROV OF ELECTRICITY    =N=70,000,000</t>
  </si>
  <si>
    <t>2.  (23020114) CONST/PROV OF ROAD AT D/AGUNDI   =N=70,000,000</t>
  </si>
  <si>
    <t>3.  (23020114) CONST/PROV OF MOSQUE AT SHARAD   =N=10,000,000</t>
  </si>
  <si>
    <t>TOTAL                           =N=150,000,000</t>
  </si>
  <si>
    <t>E. RECORD OF SUPPLEMENTARY UNDER FIXED ASSETS AND PROCURT</t>
  </si>
  <si>
    <t>RECORD OF SAVING UNDER FIXED ASSETS AND PROCUREMENT</t>
  </si>
  <si>
    <t>1.  (23010127) PROCUREMENT/ACQUISITION FERTLIZER =N=50,000,000</t>
  </si>
  <si>
    <t>1.  (23010101) PROCUREMENT/ACQUIST OF LAND=N=50,000,000</t>
  </si>
  <si>
    <t>TOTAL                           =N=50,000,000</t>
  </si>
  <si>
    <t>F. RECORD OF SUPPLEMENTARY UNDER 20%  INCREASE TO PERSONNEL COST</t>
  </si>
  <si>
    <t>1.  (21000000) PERSONNEL COST                                =N=834,734,473.77</t>
  </si>
  <si>
    <t>1.  (23010138) PROCUREMENT/ACQUIST OF TRICYCLE   =N=75,000,000</t>
  </si>
  <si>
    <t>G. RECORD OF SUPPLEMENTARY UNDER 20%  INCREASE TO PERSONNEL COST</t>
  </si>
  <si>
    <t>2.  (23010101) PROCUREMENT/ACQUIST OF LAND   =N=100,000,000</t>
  </si>
  <si>
    <t>1.  (22000000) OVERHEAD COST                                          =N=400,000,000.00</t>
  </si>
  <si>
    <t>RECORD OF SAVING UNDER CONSTRUCTION</t>
  </si>
  <si>
    <t>3.  (23020101) CONST/PROV OF OFFICE BUILDING   =N=100,000,000</t>
  </si>
  <si>
    <t>4.  (23020114) CONST/PROV OF PIPE DRAINAGES   =N=300,000,000</t>
  </si>
  <si>
    <t>5.  (23020107) CONST/PROV OF VOCATIONAL CENTRE   =N=70,000,000</t>
  </si>
  <si>
    <t>RECORD OF SAVING UNDER REHABILITATION</t>
  </si>
  <si>
    <t>6.  (23030102) REAHAB/REPAIRS OF ELECTRICITY        =N=100,000,000</t>
  </si>
  <si>
    <t>7.  (23030127) REAHAB/REPAIRS OF ICT                             =N=60,000,000</t>
  </si>
  <si>
    <t>8.  (23030104) REAHAB/REPAIRS OF WATER FACILITY               =N=50,000,000</t>
  </si>
  <si>
    <t>RECORD OF SAVING UNDER PRESERVATION</t>
  </si>
  <si>
    <t>9.  (23040102) EROSION/FLOOD CONTROL        =N=100,000,000</t>
  </si>
  <si>
    <t>10.  (23030105) WATER POLLUTION                                  =N=70,000,000</t>
  </si>
  <si>
    <t>11.  (23030105) INDUSTRIAL POLLUTION                                  =N=45,000,000</t>
  </si>
  <si>
    <t>RECORD OF SAVING UNDER LIABILITIES</t>
  </si>
  <si>
    <t>12.  (41000000) LIABILITIES/EQUITY                                       =N=14,734,473.77</t>
  </si>
  <si>
    <t>13.  (41030210) POVERTY ALLIVIATION                                  =N=100,000,000</t>
  </si>
  <si>
    <t>14.  (23030105) INDUSTRIAL POLLUTION                                  =N=45,000,000</t>
  </si>
  <si>
    <t>TOTAL                    =N=1,234,734,473.77</t>
  </si>
  <si>
    <t>KMC LOCAL GOVERNMENT COUNCIL PROPOSED SUPLIMENTARY/ ADJUSTMENT 2025</t>
  </si>
  <si>
    <t xml:space="preserve"> JAN-SEP 2025</t>
  </si>
  <si>
    <t>APPROVED BUDGET  2025</t>
  </si>
  <si>
    <t>ACTUAL JAN-SEP  2025</t>
  </si>
  <si>
    <t>PROPOSED 2025</t>
  </si>
  <si>
    <t>APPROVED 2025</t>
  </si>
  <si>
    <t>ACTUAL JAN-SEP 2025</t>
  </si>
  <si>
    <t>2025 PROPOSED REVISED ESTIMATE</t>
  </si>
  <si>
    <r>
      <t xml:space="preserve">Construction/Provison of Residential Buildings </t>
    </r>
    <r>
      <rPr>
        <b/>
        <sz val="14"/>
        <color indexed="8"/>
        <rFont val="Tahoma"/>
        <family val="2"/>
      </rPr>
      <t>(HOUSE NUMBERING SDGs COUNTER FUNDING)</t>
    </r>
  </si>
  <si>
    <t>Research And Documentations (HOUSE NUMBERING AND STREET NAMING)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</si>
</sst>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105" x14ac:knownFonts="1">
    <font>
      <sz val="11"/>
      <color theme="1"/>
      <name val="Calibri"/>
      <family val="2"/>
      <scheme val="minor"/>
    </font>
    <font>
      <sz val="10"/>
      <name val="Arial"/>
      <family val="2"/>
    </font>
    <font>
      <sz val="13"/>
      <name val="Arial Narrow"/>
      <family val="2"/>
    </font>
    <font>
      <b/>
      <sz val="13"/>
      <name val="Arial Narrow"/>
      <family val="2"/>
    </font>
    <font>
      <b/>
      <sz val="18"/>
      <name val="Baskerville Old Face"/>
      <family val="1"/>
    </font>
    <font>
      <b/>
      <sz val="18"/>
      <name val="Arial Rounded MT Bold"/>
      <family val="2"/>
    </font>
    <font>
      <b/>
      <sz val="10"/>
      <name val="Arial"/>
      <family val="2"/>
    </font>
    <font>
      <b/>
      <sz val="24"/>
      <name val="Arial Narrow"/>
      <family val="2"/>
    </font>
    <font>
      <b/>
      <sz val="18"/>
      <name val="Arial Narrow"/>
      <family val="2"/>
    </font>
    <font>
      <b/>
      <sz val="14"/>
      <name val="Arial Narrow"/>
      <family val="2"/>
    </font>
    <font>
      <sz val="14"/>
      <name val="Arial Narrow"/>
      <family val="2"/>
    </font>
    <font>
      <b/>
      <sz val="12"/>
      <name val="Arial Narrow"/>
      <family val="2"/>
    </font>
    <font>
      <b/>
      <sz val="18"/>
      <name val="Algerian"/>
      <family val="5"/>
    </font>
    <font>
      <sz val="14"/>
      <name val="Tahoma"/>
      <family val="2"/>
    </font>
    <font>
      <b/>
      <sz val="14"/>
      <name val="Tahoma"/>
      <family val="2"/>
    </font>
    <font>
      <sz val="8"/>
      <name val="Calibri"/>
      <family val="2"/>
    </font>
    <font>
      <sz val="14"/>
      <color indexed="8"/>
      <name val="Tahoma"/>
      <family val="2"/>
    </font>
    <font>
      <b/>
      <sz val="14"/>
      <color indexed="8"/>
      <name val="Tahoma"/>
      <family val="2"/>
    </font>
    <font>
      <sz val="12"/>
      <name val="Tahoma"/>
      <family val="2"/>
    </font>
    <font>
      <b/>
      <sz val="16"/>
      <name val="Alasassy Caps"/>
    </font>
    <font>
      <b/>
      <sz val="16"/>
      <color indexed="8"/>
      <name val="Alasassy Caps"/>
    </font>
    <font>
      <b/>
      <sz val="14"/>
      <name val="Alasassy Caps"/>
    </font>
    <font>
      <sz val="14"/>
      <name val="Alasassy Caps"/>
    </font>
    <font>
      <u/>
      <sz val="10"/>
      <color indexed="8"/>
      <name val="Calibri"/>
      <family val="2"/>
    </font>
    <font>
      <sz val="11"/>
      <color theme="1"/>
      <name val="Calibri"/>
      <family val="2"/>
      <scheme val="minor"/>
    </font>
    <font>
      <b/>
      <sz val="11"/>
      <color theme="1"/>
      <name val="Calibri"/>
      <family val="2"/>
      <scheme val="minor"/>
    </font>
    <font>
      <sz val="14"/>
      <color theme="1"/>
      <name val="Calibri"/>
      <family val="2"/>
      <scheme val="minor"/>
    </font>
    <font>
      <sz val="14"/>
      <color theme="1"/>
      <name val="Tahoma"/>
      <family val="2"/>
    </font>
    <font>
      <b/>
      <sz val="13"/>
      <color theme="1"/>
      <name val="Arial Narrow"/>
      <family val="2"/>
    </font>
    <font>
      <sz val="13"/>
      <color theme="1"/>
      <name val="Arial Narrow"/>
      <family val="2"/>
    </font>
    <font>
      <b/>
      <sz val="13"/>
      <color rgb="FF000000"/>
      <name val="Arial Narrow"/>
      <family val="2"/>
    </font>
    <font>
      <sz val="13"/>
      <color rgb="FF000000"/>
      <name val="Arial Narrow"/>
      <family val="2"/>
    </font>
    <font>
      <sz val="14"/>
      <color theme="1"/>
      <name val="Arial"/>
      <family val="2"/>
    </font>
    <font>
      <b/>
      <sz val="14"/>
      <color theme="1"/>
      <name val="Tahoma"/>
      <family val="2"/>
    </font>
    <font>
      <b/>
      <sz val="12"/>
      <color rgb="FF000000"/>
      <name val="Calibri"/>
      <family val="2"/>
      <scheme val="minor"/>
    </font>
    <font>
      <b/>
      <i/>
      <sz val="14"/>
      <color rgb="FF000000"/>
      <name val="Calibri"/>
      <family val="2"/>
      <scheme val="minor"/>
    </font>
    <font>
      <i/>
      <sz val="14"/>
      <color theme="1"/>
      <name val="Calibri"/>
      <family val="2"/>
      <scheme val="minor"/>
    </font>
    <font>
      <sz val="12"/>
      <color theme="1"/>
      <name val="Calibri"/>
      <family val="2"/>
      <scheme val="minor"/>
    </font>
    <font>
      <sz val="11"/>
      <color rgb="FF000000"/>
      <name val="Calibri"/>
      <family val="2"/>
      <scheme val="minor"/>
    </font>
    <font>
      <sz val="12"/>
      <color rgb="FF000000"/>
      <name val="Calibri"/>
      <family val="2"/>
      <scheme val="minor"/>
    </font>
    <font>
      <b/>
      <i/>
      <sz val="12"/>
      <color rgb="FF000000"/>
      <name val="Calibri"/>
      <family val="2"/>
      <scheme val="minor"/>
    </font>
    <font>
      <i/>
      <sz val="12"/>
      <color theme="1"/>
      <name val="Calibri"/>
      <family val="2"/>
      <scheme val="minor"/>
    </font>
    <font>
      <b/>
      <sz val="11"/>
      <color rgb="FF000000"/>
      <name val="Calibri"/>
      <family val="2"/>
      <scheme val="minor"/>
    </font>
    <font>
      <sz val="14"/>
      <color rgb="FF000000"/>
      <name val="Calibri"/>
      <family val="2"/>
      <scheme val="minor"/>
    </font>
    <font>
      <sz val="14"/>
      <color theme="1"/>
      <name val="Arial Narrow"/>
      <family val="2"/>
    </font>
    <font>
      <sz val="8"/>
      <color theme="1"/>
      <name val="Arial Narrow"/>
      <family val="2"/>
    </font>
    <font>
      <b/>
      <sz val="8"/>
      <color theme="1"/>
      <name val="Arial Narrow"/>
      <family val="2"/>
    </font>
    <font>
      <sz val="12"/>
      <color theme="1"/>
      <name val="Arial Narrow"/>
      <family val="2"/>
    </font>
    <font>
      <b/>
      <sz val="14"/>
      <color theme="1"/>
      <name val="Arial Narrow"/>
      <family val="2"/>
    </font>
    <font>
      <b/>
      <sz val="14"/>
      <color rgb="FF000000"/>
      <name val="Arial Narrow"/>
      <family val="2"/>
    </font>
    <font>
      <sz val="14"/>
      <color rgb="FF000000"/>
      <name val="Arial Narrow"/>
      <family val="2"/>
    </font>
    <font>
      <sz val="11"/>
      <color theme="1"/>
      <name val="Arial Narrow"/>
      <family val="2"/>
    </font>
    <font>
      <sz val="10"/>
      <color theme="1"/>
      <name val="Arial Narrow"/>
      <family val="2"/>
    </font>
    <font>
      <b/>
      <sz val="14"/>
      <color theme="1"/>
      <name val="Arial"/>
      <family val="2"/>
    </font>
    <font>
      <b/>
      <i/>
      <sz val="14"/>
      <color theme="1"/>
      <name val="Arial"/>
      <family val="2"/>
    </font>
    <font>
      <b/>
      <i/>
      <sz val="14"/>
      <color theme="1"/>
      <name val="Tahoma"/>
      <family val="2"/>
    </font>
    <font>
      <b/>
      <sz val="14"/>
      <color rgb="FF000000"/>
      <name val="Tahoma"/>
      <family val="2"/>
    </font>
    <font>
      <i/>
      <sz val="14"/>
      <color theme="1"/>
      <name val="Tahoma"/>
      <family val="2"/>
    </font>
    <font>
      <sz val="14"/>
      <color rgb="FF000000"/>
      <name val="Tahoma"/>
      <family val="2"/>
    </font>
    <font>
      <sz val="12"/>
      <color rgb="FF000000"/>
      <name val="Tahoma"/>
      <family val="2"/>
    </font>
    <font>
      <sz val="11"/>
      <color theme="1"/>
      <name val="Tahoma"/>
      <family val="2"/>
    </font>
    <font>
      <sz val="10"/>
      <color rgb="FF000000"/>
      <name val="Tahoma"/>
      <family val="2"/>
    </font>
    <font>
      <b/>
      <sz val="13"/>
      <color theme="1"/>
      <name val="Tahoma"/>
      <family val="2"/>
    </font>
    <font>
      <sz val="10"/>
      <color theme="1"/>
      <name val="Arial"/>
      <family val="2"/>
    </font>
    <font>
      <sz val="8"/>
      <color theme="1"/>
      <name val="Arial Black"/>
      <family val="2"/>
    </font>
    <font>
      <b/>
      <i/>
      <sz val="14"/>
      <color theme="1"/>
      <name val="Arial Narrow"/>
      <family val="2"/>
    </font>
    <font>
      <b/>
      <i/>
      <sz val="14"/>
      <color theme="1"/>
      <name val="Calibri"/>
      <family val="2"/>
      <scheme val="minor"/>
    </font>
    <font>
      <b/>
      <sz val="14"/>
      <color theme="1"/>
      <name val="Calibri"/>
      <family val="2"/>
      <scheme val="minor"/>
    </font>
    <font>
      <i/>
      <sz val="14"/>
      <color theme="1"/>
      <name val="Arial Narrow"/>
      <family val="2"/>
    </font>
    <font>
      <sz val="14"/>
      <color theme="1"/>
      <name val="Arial Narrow"/>
      <family val="2"/>
      <charset val="204"/>
    </font>
    <font>
      <sz val="16"/>
      <color theme="1"/>
      <name val="Arial Narrow"/>
      <family val="2"/>
    </font>
    <font>
      <sz val="16"/>
      <name val="Calibri"/>
      <family val="2"/>
      <scheme val="minor"/>
    </font>
    <font>
      <sz val="16"/>
      <color theme="1"/>
      <name val="Calibri"/>
      <family val="2"/>
      <scheme val="minor"/>
    </font>
    <font>
      <sz val="14"/>
      <name val="Calibri"/>
      <family val="2"/>
      <scheme val="minor"/>
    </font>
    <font>
      <b/>
      <sz val="16"/>
      <color theme="1"/>
      <name val="Arial Narrow"/>
      <family val="2"/>
    </font>
    <font>
      <sz val="8"/>
      <color theme="1"/>
      <name val="Calibri"/>
      <family val="2"/>
      <scheme val="minor"/>
    </font>
    <font>
      <b/>
      <sz val="16"/>
      <color theme="1"/>
      <name val="Alasassy Caps"/>
    </font>
    <font>
      <b/>
      <sz val="14"/>
      <color theme="1"/>
      <name val="Alasassy Caps"/>
    </font>
    <font>
      <b/>
      <sz val="14"/>
      <color rgb="FF000000"/>
      <name val="Alasassy Caps"/>
    </font>
    <font>
      <sz val="14"/>
      <color rgb="FF000000"/>
      <name val="Alasassy Caps"/>
    </font>
    <font>
      <sz val="14"/>
      <color theme="1"/>
      <name val="Alasassy Caps"/>
    </font>
    <font>
      <b/>
      <sz val="12"/>
      <color theme="1"/>
      <name val="Calibri"/>
      <family val="2"/>
      <scheme val="minor"/>
    </font>
    <font>
      <b/>
      <u/>
      <sz val="10"/>
      <color theme="1"/>
      <name val="Calibri"/>
      <family val="2"/>
      <scheme val="minor"/>
    </font>
    <font>
      <sz val="10"/>
      <color theme="1"/>
      <name val="Calibri"/>
      <family val="2"/>
      <scheme val="minor"/>
    </font>
    <font>
      <b/>
      <sz val="12"/>
      <color theme="1"/>
      <name val="Arial Narrow"/>
      <family val="2"/>
    </font>
    <font>
      <sz val="12"/>
      <name val="Calibri"/>
      <family val="2"/>
      <scheme val="minor"/>
    </font>
    <font>
      <sz val="12"/>
      <color rgb="FFFF0000"/>
      <name val="Calibri"/>
      <family val="2"/>
      <scheme val="minor"/>
    </font>
    <font>
      <b/>
      <sz val="10"/>
      <color theme="1"/>
      <name val="Calibri"/>
      <family val="2"/>
      <scheme val="minor"/>
    </font>
    <font>
      <b/>
      <u/>
      <sz val="12"/>
      <color theme="1"/>
      <name val="Calibri"/>
      <family val="2"/>
      <scheme val="minor"/>
    </font>
    <font>
      <b/>
      <i/>
      <sz val="18"/>
      <color theme="1"/>
      <name val="Bodoni MT Black"/>
      <family val="1"/>
    </font>
    <font>
      <b/>
      <i/>
      <sz val="18"/>
      <color theme="1"/>
      <name val="Arial Narrow"/>
      <family val="2"/>
    </font>
    <font>
      <b/>
      <sz val="16"/>
      <color rgb="FF000000"/>
      <name val="Arial Black"/>
      <family val="2"/>
    </font>
    <font>
      <b/>
      <sz val="14"/>
      <color rgb="FF000000"/>
      <name val="Abadi"/>
      <family val="2"/>
    </font>
    <font>
      <b/>
      <sz val="12"/>
      <color rgb="FF000000"/>
      <name val="Arial Narrow"/>
      <family val="2"/>
    </font>
    <font>
      <b/>
      <sz val="14"/>
      <color rgb="FF000000"/>
      <name val="Arial Black"/>
      <family val="2"/>
    </font>
    <font>
      <b/>
      <sz val="16"/>
      <color rgb="FF000000"/>
      <name val="Arial Narrow"/>
      <family val="2"/>
    </font>
    <font>
      <b/>
      <i/>
      <sz val="16"/>
      <color theme="1"/>
      <name val="Arial Narrow"/>
      <family val="2"/>
    </font>
    <font>
      <b/>
      <sz val="14"/>
      <color theme="1"/>
      <name val="Abadi"/>
      <family val="2"/>
    </font>
    <font>
      <sz val="16"/>
      <color theme="1"/>
      <name val="Arial Black"/>
      <family val="2"/>
    </font>
    <font>
      <b/>
      <i/>
      <sz val="12"/>
      <color rgb="FF000000"/>
      <name val="Arial Narrow"/>
      <family val="2"/>
    </font>
    <font>
      <b/>
      <sz val="48"/>
      <color rgb="FF00B050"/>
      <name val="Modern No. 20"/>
      <family val="1"/>
    </font>
    <font>
      <b/>
      <sz val="28"/>
      <color theme="1"/>
      <name val="Arial Black"/>
      <family val="2"/>
    </font>
    <font>
      <b/>
      <sz val="48"/>
      <color rgb="FFFF0000"/>
      <name val="Wide Latin"/>
      <family val="1"/>
    </font>
    <font>
      <b/>
      <sz val="28"/>
      <color rgb="FF002060"/>
      <name val="Castellar"/>
      <family val="1"/>
    </font>
    <font>
      <sz val="12"/>
      <color theme="1"/>
      <name val="Tahoma"/>
      <family val="2"/>
    </font>
  </fonts>
  <fills count="1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8"/>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249977111117893"/>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top/>
      <bottom style="thin">
        <color indexed="64"/>
      </bottom>
      <diagonal/>
    </border>
  </borders>
  <cellStyleXfs count="4">
    <xf numFmtId="0" fontId="0" fillId="0" borderId="0"/>
    <xf numFmtId="165" fontId="24" fillId="0" borderId="0" applyFont="0" applyFill="0" applyBorder="0" applyAlignment="0" applyProtection="0"/>
    <xf numFmtId="164" fontId="24" fillId="0" borderId="0" applyFont="0" applyFill="0" applyBorder="0" applyAlignment="0" applyProtection="0"/>
    <xf numFmtId="0" fontId="1" fillId="0" borderId="0"/>
  </cellStyleXfs>
  <cellXfs count="1588">
    <xf numFmtId="0" fontId="0" fillId="0" borderId="0" xfId="0"/>
    <xf numFmtId="0" fontId="26" fillId="0" borderId="0" xfId="0" applyFont="1"/>
    <xf numFmtId="0" fontId="27" fillId="0" borderId="0" xfId="0" applyFont="1"/>
    <xf numFmtId="0" fontId="27" fillId="0" borderId="0" xfId="0" applyFont="1" applyAlignment="1">
      <alignment vertical="top"/>
    </xf>
    <xf numFmtId="0" fontId="28" fillId="2" borderId="1" xfId="3" applyFont="1" applyFill="1" applyBorder="1" applyAlignment="1">
      <alignment horizontal="center" vertical="top" wrapText="1"/>
    </xf>
    <xf numFmtId="49" fontId="29" fillId="0" borderId="2" xfId="0" applyNumberFormat="1" applyFont="1" applyBorder="1" applyAlignment="1">
      <alignment wrapText="1"/>
    </xf>
    <xf numFmtId="49" fontId="2" fillId="2" borderId="3" xfId="0" applyNumberFormat="1" applyFont="1" applyFill="1" applyBorder="1" applyAlignment="1">
      <alignment horizontal="center" vertical="top" wrapText="1"/>
    </xf>
    <xf numFmtId="49" fontId="29" fillId="0" borderId="3" xfId="0" applyNumberFormat="1" applyFont="1" applyBorder="1" applyAlignment="1">
      <alignment horizontal="center"/>
    </xf>
    <xf numFmtId="1" fontId="3" fillId="2" borderId="1" xfId="0" applyNumberFormat="1" applyFont="1" applyFill="1" applyBorder="1" applyAlignment="1">
      <alignment horizontal="center" vertical="top" wrapText="1"/>
    </xf>
    <xf numFmtId="49" fontId="3" fillId="2" borderId="4" xfId="0" applyNumberFormat="1" applyFont="1" applyFill="1" applyBorder="1" applyAlignment="1">
      <alignment horizontal="center" vertical="top" wrapText="1"/>
    </xf>
    <xf numFmtId="49" fontId="3" fillId="2" borderId="5" xfId="0" applyNumberFormat="1" applyFont="1" applyFill="1" applyBorder="1" applyAlignment="1">
      <alignment horizontal="center" vertical="top" wrapText="1"/>
    </xf>
    <xf numFmtId="49" fontId="2" fillId="2" borderId="2" xfId="0" applyNumberFormat="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49" fontId="30" fillId="0" borderId="4"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49" fontId="31" fillId="0" borderId="3" xfId="0" applyNumberFormat="1" applyFont="1" applyBorder="1" applyAlignment="1">
      <alignment horizontal="center" vertical="top" wrapText="1"/>
    </xf>
    <xf numFmtId="49" fontId="30" fillId="2" borderId="3" xfId="0" applyNumberFormat="1" applyFont="1" applyFill="1" applyBorder="1" applyAlignment="1">
      <alignment horizontal="center" vertical="top" wrapText="1"/>
    </xf>
    <xf numFmtId="49" fontId="31" fillId="2" borderId="3"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49" fontId="28" fillId="0" borderId="1" xfId="0" applyNumberFormat="1" applyFont="1" applyBorder="1" applyAlignment="1">
      <alignment vertical="top"/>
    </xf>
    <xf numFmtId="49" fontId="30" fillId="0" borderId="2" xfId="0" applyNumberFormat="1" applyFont="1" applyBorder="1" applyAlignment="1">
      <alignment horizontal="center" vertical="top" wrapText="1"/>
    </xf>
    <xf numFmtId="49" fontId="28" fillId="0" borderId="1" xfId="1" applyNumberFormat="1" applyFont="1" applyBorder="1"/>
    <xf numFmtId="49" fontId="29" fillId="0" borderId="1" xfId="0" applyNumberFormat="1" applyFont="1" applyBorder="1"/>
    <xf numFmtId="49" fontId="2" fillId="2" borderId="4"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0" fontId="31" fillId="0" borderId="3" xfId="0" applyFont="1" applyBorder="1" applyAlignment="1">
      <alignment horizontal="center" vertical="top" wrapText="1"/>
    </xf>
    <xf numFmtId="0" fontId="31" fillId="0" borderId="3" xfId="0" quotePrefix="1" applyFont="1" applyBorder="1" applyAlignment="1">
      <alignment horizontal="center" vertical="top" wrapText="1"/>
    </xf>
    <xf numFmtId="1" fontId="3" fillId="2" borderId="3" xfId="0" applyNumberFormat="1" applyFont="1" applyFill="1" applyBorder="1" applyAlignment="1">
      <alignment horizontal="center" vertical="top" wrapText="1"/>
    </xf>
    <xf numFmtId="1" fontId="2" fillId="2" borderId="3" xfId="0" applyNumberFormat="1" applyFont="1" applyFill="1" applyBorder="1" applyAlignment="1">
      <alignment horizontal="center" vertical="top" wrapText="1"/>
    </xf>
    <xf numFmtId="0" fontId="28" fillId="0" borderId="1" xfId="0" applyFont="1" applyBorder="1"/>
    <xf numFmtId="49" fontId="28" fillId="0" borderId="1" xfId="0" applyNumberFormat="1" applyFont="1" applyBorder="1"/>
    <xf numFmtId="49" fontId="3" fillId="2" borderId="1" xfId="1" applyNumberFormat="1" applyFont="1" applyFill="1" applyBorder="1" applyAlignment="1">
      <alignment horizontal="center" vertical="top" wrapText="1"/>
    </xf>
    <xf numFmtId="49" fontId="3" fillId="2" borderId="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1" fontId="2" fillId="2" borderId="3" xfId="3" applyNumberFormat="1" applyFont="1" applyFill="1" applyBorder="1" applyAlignment="1">
      <alignment horizontal="center"/>
    </xf>
    <xf numFmtId="49" fontId="2" fillId="0" borderId="3" xfId="0" applyNumberFormat="1" applyFont="1" applyBorder="1" applyAlignment="1">
      <alignment horizontal="center" vertical="top" wrapText="1"/>
    </xf>
    <xf numFmtId="49" fontId="28" fillId="0" borderId="1" xfId="0" applyNumberFormat="1" applyFont="1" applyBorder="1" applyAlignment="1">
      <alignment horizontal="center" vertical="top" wrapText="1"/>
    </xf>
    <xf numFmtId="0" fontId="28" fillId="2" borderId="6" xfId="3" applyFont="1" applyFill="1" applyBorder="1" applyAlignment="1">
      <alignment horizontal="center" vertical="top" wrapText="1"/>
    </xf>
    <xf numFmtId="49" fontId="2" fillId="2" borderId="5" xfId="0" applyNumberFormat="1" applyFont="1" applyFill="1" applyBorder="1" applyAlignment="1">
      <alignment horizontal="center" vertical="top" wrapText="1"/>
    </xf>
    <xf numFmtId="49" fontId="3" fillId="2" borderId="7" xfId="0" applyNumberFormat="1" applyFont="1" applyFill="1" applyBorder="1" applyAlignment="1">
      <alignment horizontal="center" vertical="top" wrapText="1"/>
    </xf>
    <xf numFmtId="49" fontId="3" fillId="2" borderId="8" xfId="0" applyNumberFormat="1" applyFont="1" applyFill="1" applyBorder="1" applyAlignment="1">
      <alignment horizontal="center" vertical="top" wrapText="1"/>
    </xf>
    <xf numFmtId="49" fontId="31" fillId="0" borderId="2" xfId="0" applyNumberFormat="1" applyFont="1" applyBorder="1" applyAlignment="1">
      <alignment horizontal="center" vertical="top" wrapText="1"/>
    </xf>
    <xf numFmtId="49" fontId="2" fillId="2" borderId="1" xfId="0" applyNumberFormat="1" applyFont="1" applyFill="1" applyBorder="1" applyAlignment="1">
      <alignment horizontal="center" vertical="top" wrapText="1"/>
    </xf>
    <xf numFmtId="49" fontId="29" fillId="0" borderId="1" xfId="0" applyNumberFormat="1" applyFont="1" applyBorder="1" applyAlignment="1">
      <alignment horizontal="center"/>
    </xf>
    <xf numFmtId="49" fontId="28" fillId="0" borderId="1" xfId="0" applyNumberFormat="1" applyFont="1" applyBorder="1" applyAlignment="1">
      <alignment horizontal="right"/>
    </xf>
    <xf numFmtId="0" fontId="28" fillId="2" borderId="9" xfId="3" applyFont="1" applyFill="1" applyBorder="1" applyAlignment="1">
      <alignment horizontal="center" vertical="top" wrapText="1"/>
    </xf>
    <xf numFmtId="49" fontId="30" fillId="0" borderId="3" xfId="0" applyNumberFormat="1" applyFont="1" applyBorder="1" applyAlignment="1">
      <alignment horizontal="center" vertical="center" wrapText="1"/>
    </xf>
    <xf numFmtId="49" fontId="31"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8" fillId="0" borderId="10" xfId="0" applyNumberFormat="1" applyFont="1" applyBorder="1" applyAlignment="1">
      <alignment vertical="center"/>
    </xf>
    <xf numFmtId="49" fontId="31" fillId="0" borderId="3" xfId="0" applyNumberFormat="1" applyFont="1" applyBorder="1" applyAlignment="1">
      <alignment horizontal="center" vertical="center" wrapText="1"/>
    </xf>
    <xf numFmtId="49" fontId="30" fillId="2" borderId="3" xfId="0" applyNumberFormat="1" applyFont="1" applyFill="1" applyBorder="1" applyAlignment="1">
      <alignment horizontal="center" vertical="center" wrapText="1"/>
    </xf>
    <xf numFmtId="0" fontId="29" fillId="0" borderId="0" xfId="0" applyFont="1"/>
    <xf numFmtId="0" fontId="32" fillId="0" borderId="0" xfId="0" applyFont="1"/>
    <xf numFmtId="0" fontId="33" fillId="0" borderId="0" xfId="0" applyFont="1" applyAlignment="1">
      <alignment vertical="center"/>
    </xf>
    <xf numFmtId="0" fontId="26" fillId="0" borderId="3" xfId="0" applyFont="1" applyBorder="1"/>
    <xf numFmtId="0" fontId="26" fillId="0" borderId="0" xfId="0" applyFont="1" applyAlignment="1">
      <alignment horizontal="left"/>
    </xf>
    <xf numFmtId="0" fontId="33" fillId="0" borderId="0" xfId="0" applyFont="1" applyAlignment="1">
      <alignment vertical="top"/>
    </xf>
    <xf numFmtId="0" fontId="26" fillId="0" borderId="0" xfId="0" applyFont="1" applyProtection="1">
      <protection locked="0"/>
    </xf>
    <xf numFmtId="0" fontId="27" fillId="0" borderId="0" xfId="0" applyFont="1" applyProtection="1">
      <protection locked="0"/>
    </xf>
    <xf numFmtId="0" fontId="26" fillId="0" borderId="0" xfId="0" applyFont="1" applyAlignment="1" applyProtection="1">
      <alignment horizontal="left"/>
      <protection locked="0"/>
    </xf>
    <xf numFmtId="0" fontId="26" fillId="0" borderId="0" xfId="0" applyFont="1" applyAlignment="1" applyProtection="1">
      <alignment horizontal="center" vertical="center"/>
      <protection locked="0"/>
    </xf>
    <xf numFmtId="0" fontId="1" fillId="0" borderId="0" xfId="0" applyFont="1"/>
    <xf numFmtId="0" fontId="6" fillId="3" borderId="0" xfId="0" applyFont="1" applyFill="1"/>
    <xf numFmtId="0" fontId="6" fillId="4" borderId="3" xfId="0" applyFont="1" applyFill="1" applyBorder="1" applyAlignment="1">
      <alignment vertical="center"/>
    </xf>
    <xf numFmtId="0" fontId="6" fillId="4" borderId="3" xfId="0" applyFont="1" applyFill="1" applyBorder="1"/>
    <xf numFmtId="49" fontId="6" fillId="4" borderId="3" xfId="0" applyNumberFormat="1" applyFont="1" applyFill="1" applyBorder="1" applyAlignment="1">
      <alignment horizontal="center"/>
    </xf>
    <xf numFmtId="0" fontId="6" fillId="4" borderId="3" xfId="0" applyFont="1" applyFill="1" applyBorder="1" applyAlignment="1">
      <alignment horizontal="center"/>
    </xf>
    <xf numFmtId="0" fontId="6" fillId="0" borderId="3" xfId="0" applyFont="1" applyBorder="1" applyAlignment="1">
      <alignment vertical="center"/>
    </xf>
    <xf numFmtId="0" fontId="6" fillId="0" borderId="3" xfId="0" applyFont="1" applyBorder="1"/>
    <xf numFmtId="49" fontId="6" fillId="0" borderId="3" xfId="0" applyNumberFormat="1" applyFont="1" applyBorder="1" applyAlignment="1">
      <alignment horizontal="center"/>
    </xf>
    <xf numFmtId="0" fontId="0" fillId="0" borderId="3" xfId="0" applyBorder="1" applyAlignment="1">
      <alignment horizontal="center"/>
    </xf>
    <xf numFmtId="0" fontId="0" fillId="0" borderId="3" xfId="0" applyBorder="1"/>
    <xf numFmtId="0" fontId="34" fillId="0" borderId="3" xfId="0" applyFont="1" applyBorder="1" applyAlignment="1">
      <alignment horizontal="center" wrapText="1"/>
    </xf>
    <xf numFmtId="0" fontId="35" fillId="0" borderId="3" xfId="0" applyFont="1" applyBorder="1" applyAlignment="1">
      <alignment horizontal="center" vertical="top" wrapText="1"/>
    </xf>
    <xf numFmtId="0" fontId="36" fillId="0" borderId="3" xfId="0" applyFont="1" applyBorder="1"/>
    <xf numFmtId="49" fontId="37" fillId="0" borderId="3" xfId="0" applyNumberFormat="1" applyFont="1" applyBorder="1" applyAlignment="1">
      <alignment horizontal="center" wrapText="1"/>
    </xf>
    <xf numFmtId="0" fontId="38" fillId="0" borderId="3" xfId="0" quotePrefix="1" applyFont="1" applyBorder="1" applyAlignment="1">
      <alignment horizontal="center" vertical="top" wrapText="1"/>
    </xf>
    <xf numFmtId="0" fontId="37" fillId="0" borderId="3" xfId="0" applyFont="1" applyBorder="1"/>
    <xf numFmtId="49" fontId="26" fillId="0" borderId="0" xfId="0" applyNumberFormat="1" applyFont="1" applyAlignment="1">
      <alignment horizontal="center" wrapText="1"/>
    </xf>
    <xf numFmtId="0" fontId="26" fillId="0" borderId="0" xfId="0" applyFont="1" applyAlignment="1">
      <alignment horizontal="left" wrapText="1"/>
    </xf>
    <xf numFmtId="0" fontId="34" fillId="0" borderId="3" xfId="0" applyFont="1" applyBorder="1" applyAlignment="1">
      <alignment horizontal="center" vertical="top" wrapText="1"/>
    </xf>
    <xf numFmtId="0" fontId="39" fillId="0" borderId="3" xfId="0" applyFont="1" applyBorder="1" applyAlignment="1">
      <alignment horizontal="center" vertical="top" wrapText="1"/>
    </xf>
    <xf numFmtId="0" fontId="39" fillId="0" borderId="3" xfId="0" quotePrefix="1" applyFont="1" applyBorder="1" applyAlignment="1">
      <alignment horizontal="center" vertical="top" wrapText="1"/>
    </xf>
    <xf numFmtId="0" fontId="37" fillId="0" borderId="3" xfId="0" applyFont="1" applyBorder="1" applyAlignment="1">
      <alignment horizontal="center"/>
    </xf>
    <xf numFmtId="0" fontId="39" fillId="0" borderId="3" xfId="0" applyFont="1" applyBorder="1" applyAlignment="1">
      <alignment horizontal="center"/>
    </xf>
    <xf numFmtId="0" fontId="40" fillId="0" borderId="3" xfId="0" applyFont="1" applyBorder="1" applyAlignment="1">
      <alignment horizontal="center" vertical="top" wrapText="1"/>
    </xf>
    <xf numFmtId="0" fontId="41" fillId="0" borderId="3" xfId="0" applyFont="1" applyBorder="1"/>
    <xf numFmtId="0" fontId="37" fillId="0" borderId="3" xfId="0" applyFont="1" applyBorder="1" applyAlignment="1">
      <alignment horizontal="left"/>
    </xf>
    <xf numFmtId="0" fontId="38" fillId="0" borderId="3" xfId="0" applyFont="1" applyBorder="1" applyAlignment="1">
      <alignment horizontal="center"/>
    </xf>
    <xf numFmtId="0" fontId="42" fillId="0" borderId="3" xfId="0" applyFont="1" applyBorder="1" applyAlignment="1">
      <alignment horizontal="center" vertical="top" wrapText="1"/>
    </xf>
    <xf numFmtId="0" fontId="38" fillId="0" borderId="3" xfId="0" applyFont="1" applyBorder="1" applyAlignment="1">
      <alignment horizontal="center" vertical="top" wrapText="1"/>
    </xf>
    <xf numFmtId="49" fontId="0" fillId="0" borderId="3" xfId="0" applyNumberFormat="1" applyBorder="1" applyAlignment="1">
      <alignment horizontal="center" wrapText="1"/>
    </xf>
    <xf numFmtId="0" fontId="43" fillId="0" borderId="3" xfId="0" applyFont="1" applyBorder="1" applyAlignment="1">
      <alignment horizontal="center" vertical="top" wrapText="1"/>
    </xf>
    <xf numFmtId="49" fontId="26" fillId="0" borderId="3" xfId="0" applyNumberFormat="1" applyFont="1" applyBorder="1" applyAlignment="1">
      <alignment horizontal="center" wrapText="1"/>
    </xf>
    <xf numFmtId="0" fontId="37" fillId="0" borderId="3" xfId="0" quotePrefix="1" applyFont="1" applyBorder="1" applyAlignment="1">
      <alignment horizontal="center"/>
    </xf>
    <xf numFmtId="165" fontId="44" fillId="0" borderId="3" xfId="1" applyFont="1" applyBorder="1" applyAlignment="1">
      <alignment horizontal="right" vertical="top" wrapText="1"/>
    </xf>
    <xf numFmtId="165" fontId="44" fillId="0" borderId="11" xfId="1" applyFont="1" applyBorder="1" applyAlignment="1">
      <alignment horizontal="right" vertical="top" wrapText="1"/>
    </xf>
    <xf numFmtId="0" fontId="45" fillId="0" borderId="0" xfId="0" applyFont="1"/>
    <xf numFmtId="0" fontId="46" fillId="0" borderId="0" xfId="0" applyFont="1"/>
    <xf numFmtId="165" fontId="47" fillId="0" borderId="3" xfId="1" applyFont="1" applyBorder="1" applyAlignment="1">
      <alignment horizontal="left" vertical="center"/>
    </xf>
    <xf numFmtId="165" fontId="47" fillId="0" borderId="3" xfId="1" applyFont="1" applyBorder="1" applyAlignment="1">
      <alignment horizontal="right" vertical="top" wrapText="1"/>
    </xf>
    <xf numFmtId="165" fontId="44" fillId="0" borderId="5" xfId="1" applyFont="1" applyBorder="1" applyAlignment="1">
      <alignment horizontal="right" vertical="top" wrapText="1"/>
    </xf>
    <xf numFmtId="165" fontId="44" fillId="0" borderId="12" xfId="1" applyFont="1" applyBorder="1" applyAlignment="1">
      <alignment horizontal="right" vertical="top" wrapText="1"/>
    </xf>
    <xf numFmtId="165" fontId="44" fillId="0" borderId="13" xfId="1" applyFont="1" applyBorder="1" applyAlignment="1">
      <alignment horizontal="right" vertical="top" wrapText="1"/>
    </xf>
    <xf numFmtId="165" fontId="44" fillId="0" borderId="14" xfId="1" applyFont="1" applyBorder="1" applyAlignment="1">
      <alignment horizontal="right" vertical="top" wrapText="1"/>
    </xf>
    <xf numFmtId="49" fontId="9" fillId="2" borderId="3" xfId="0" applyNumberFormat="1" applyFont="1" applyFill="1" applyBorder="1" applyAlignment="1">
      <alignment horizontal="center" vertical="top" wrapText="1"/>
    </xf>
    <xf numFmtId="0" fontId="48" fillId="2" borderId="1" xfId="3" applyFont="1" applyFill="1" applyBorder="1" applyAlignment="1">
      <alignment horizontal="center" vertical="top" wrapText="1"/>
    </xf>
    <xf numFmtId="0" fontId="49" fillId="0" borderId="1" xfId="0" applyFont="1" applyBorder="1" applyAlignment="1">
      <alignment horizontal="left" vertical="top" wrapText="1"/>
    </xf>
    <xf numFmtId="49" fontId="49" fillId="0" borderId="15" xfId="0" applyNumberFormat="1" applyFont="1" applyBorder="1" applyAlignment="1">
      <alignment horizontal="center" vertical="top" wrapText="1"/>
    </xf>
    <xf numFmtId="49" fontId="49" fillId="0" borderId="3" xfId="0" applyNumberFormat="1" applyFont="1" applyBorder="1" applyAlignment="1">
      <alignment horizontal="center" vertical="top" wrapText="1"/>
    </xf>
    <xf numFmtId="0" fontId="49" fillId="0" borderId="3" xfId="0" applyFont="1" applyBorder="1" applyAlignment="1">
      <alignment horizontal="left" vertical="top" wrapText="1"/>
    </xf>
    <xf numFmtId="0" fontId="44" fillId="0" borderId="3" xfId="0" applyFont="1" applyBorder="1" applyAlignment="1">
      <alignment vertical="top" wrapText="1"/>
    </xf>
    <xf numFmtId="3" fontId="44" fillId="0" borderId="3" xfId="0" applyNumberFormat="1" applyFont="1" applyBorder="1" applyAlignment="1">
      <alignment vertical="top" wrapText="1"/>
    </xf>
    <xf numFmtId="0" fontId="44" fillId="0" borderId="11" xfId="0" applyFont="1" applyBorder="1" applyAlignment="1">
      <alignment vertical="top" wrapText="1"/>
    </xf>
    <xf numFmtId="49" fontId="50" fillId="0" borderId="15" xfId="0" applyNumberFormat="1" applyFont="1" applyBorder="1" applyAlignment="1">
      <alignment horizontal="center" vertical="top" wrapText="1"/>
    </xf>
    <xf numFmtId="49" fontId="50" fillId="0" borderId="12" xfId="0" applyNumberFormat="1" applyFont="1" applyBorder="1" applyAlignment="1">
      <alignment horizontal="center" vertical="top" wrapText="1"/>
    </xf>
    <xf numFmtId="49" fontId="10" fillId="2" borderId="3" xfId="0" applyNumberFormat="1" applyFont="1" applyFill="1" applyBorder="1" applyAlignment="1">
      <alignment horizontal="center" vertical="center" wrapText="1"/>
    </xf>
    <xf numFmtId="0" fontId="50" fillId="0" borderId="3" xfId="0" applyFont="1" applyBorder="1" applyAlignment="1">
      <alignment horizontal="left" vertical="top" wrapText="1"/>
    </xf>
    <xf numFmtId="49" fontId="10" fillId="2" borderId="3" xfId="0" applyNumberFormat="1" applyFont="1" applyFill="1" applyBorder="1" applyAlignment="1">
      <alignment horizontal="center" vertical="top" wrapText="1"/>
    </xf>
    <xf numFmtId="165" fontId="44" fillId="0" borderId="3" xfId="1" applyFont="1" applyBorder="1" applyAlignment="1">
      <alignment horizontal="right" wrapText="1"/>
    </xf>
    <xf numFmtId="165" fontId="44" fillId="0" borderId="11" xfId="1" applyFont="1" applyBorder="1" applyAlignment="1">
      <alignment horizontal="right" wrapText="1"/>
    </xf>
    <xf numFmtId="49" fontId="10" fillId="0" borderId="15" xfId="0" applyNumberFormat="1" applyFont="1" applyBorder="1" applyAlignment="1">
      <alignment horizontal="center"/>
    </xf>
    <xf numFmtId="49" fontId="9" fillId="0" borderId="15" xfId="0" applyNumberFormat="1" applyFont="1" applyBorder="1" applyAlignment="1">
      <alignment horizontal="center"/>
    </xf>
    <xf numFmtId="49" fontId="10" fillId="0" borderId="3" xfId="0" applyNumberFormat="1" applyFont="1" applyBorder="1" applyAlignment="1">
      <alignment horizontal="center"/>
    </xf>
    <xf numFmtId="49" fontId="9" fillId="0" borderId="3" xfId="0" applyNumberFormat="1" applyFont="1" applyBorder="1" applyAlignment="1">
      <alignment horizontal="center"/>
    </xf>
    <xf numFmtId="0" fontId="50" fillId="0" borderId="5" xfId="0" applyFont="1" applyBorder="1" applyAlignment="1">
      <alignment horizontal="left" vertical="top" wrapText="1"/>
    </xf>
    <xf numFmtId="165" fontId="44" fillId="0" borderId="5" xfId="1" applyFont="1" applyBorder="1" applyAlignment="1">
      <alignment horizontal="right" wrapText="1"/>
    </xf>
    <xf numFmtId="165" fontId="44" fillId="0" borderId="14" xfId="1" applyFont="1" applyBorder="1" applyAlignment="1">
      <alignment horizontal="right" wrapText="1"/>
    </xf>
    <xf numFmtId="49" fontId="49" fillId="0" borderId="16" xfId="0" applyNumberFormat="1" applyFont="1" applyBorder="1" applyAlignment="1">
      <alignment horizontal="center" vertical="top" wrapText="1"/>
    </xf>
    <xf numFmtId="0" fontId="49" fillId="0" borderId="16" xfId="0" applyFont="1" applyBorder="1" applyAlignment="1">
      <alignment horizontal="left" vertical="top" wrapText="1"/>
    </xf>
    <xf numFmtId="165" fontId="48" fillId="0" borderId="16" xfId="1" applyFont="1" applyBorder="1" applyAlignment="1">
      <alignment horizontal="right" wrapText="1"/>
    </xf>
    <xf numFmtId="49" fontId="49" fillId="0" borderId="17" xfId="0" applyNumberFormat="1" applyFont="1" applyBorder="1" applyAlignment="1">
      <alignment horizontal="center" vertical="top" wrapText="1"/>
    </xf>
    <xf numFmtId="49" fontId="49" fillId="0" borderId="2" xfId="0" applyNumberFormat="1" applyFont="1" applyBorder="1" applyAlignment="1">
      <alignment horizontal="center" vertical="top" wrapText="1"/>
    </xf>
    <xf numFmtId="0" fontId="49" fillId="0" borderId="2" xfId="0" applyFont="1" applyBorder="1" applyAlignment="1">
      <alignment horizontal="left" vertical="top" wrapText="1"/>
    </xf>
    <xf numFmtId="165" fontId="44" fillId="0" borderId="2" xfId="1" applyFont="1" applyBorder="1" applyAlignment="1">
      <alignment wrapText="1"/>
    </xf>
    <xf numFmtId="165" fontId="44" fillId="0" borderId="2" xfId="1" applyFont="1" applyBorder="1" applyAlignment="1">
      <alignment horizontal="right" wrapText="1"/>
    </xf>
    <xf numFmtId="165" fontId="44" fillId="0" borderId="18" xfId="1" applyFont="1" applyBorder="1" applyAlignment="1">
      <alignment wrapText="1"/>
    </xf>
    <xf numFmtId="165" fontId="44" fillId="0" borderId="3" xfId="1" applyFont="1" applyBorder="1" applyAlignment="1">
      <alignment wrapText="1"/>
    </xf>
    <xf numFmtId="165" fontId="44" fillId="0" borderId="11" xfId="1" applyFont="1" applyBorder="1" applyAlignment="1">
      <alignment wrapText="1"/>
    </xf>
    <xf numFmtId="49" fontId="50" fillId="0" borderId="19" xfId="0" applyNumberFormat="1" applyFont="1" applyBorder="1" applyAlignment="1">
      <alignment horizontal="center" vertical="top" wrapText="1"/>
    </xf>
    <xf numFmtId="49" fontId="49" fillId="0" borderId="1" xfId="0" applyNumberFormat="1" applyFont="1" applyBorder="1" applyAlignment="1">
      <alignment horizontal="center" vertical="top" wrapText="1"/>
    </xf>
    <xf numFmtId="165" fontId="48" fillId="0" borderId="1" xfId="1" applyFont="1" applyBorder="1" applyAlignment="1">
      <alignment horizontal="right" wrapText="1"/>
    </xf>
    <xf numFmtId="165" fontId="44" fillId="0" borderId="4" xfId="1" applyFont="1" applyBorder="1" applyAlignment="1">
      <alignment horizontal="right" wrapText="1"/>
    </xf>
    <xf numFmtId="49" fontId="50" fillId="0" borderId="3" xfId="0" applyNumberFormat="1" applyFont="1" applyBorder="1" applyAlignment="1">
      <alignment horizontal="center" vertical="top" wrapText="1"/>
    </xf>
    <xf numFmtId="165" fontId="44" fillId="0" borderId="3" xfId="1" applyFont="1" applyBorder="1" applyAlignment="1"/>
    <xf numFmtId="49" fontId="49" fillId="0" borderId="20" xfId="0" applyNumberFormat="1" applyFont="1" applyBorder="1" applyAlignment="1">
      <alignment horizontal="center" vertical="top" wrapText="1"/>
    </xf>
    <xf numFmtId="49" fontId="49" fillId="0" borderId="4" xfId="0" applyNumberFormat="1" applyFont="1" applyBorder="1" applyAlignment="1">
      <alignment horizontal="center" vertical="top" wrapText="1"/>
    </xf>
    <xf numFmtId="0" fontId="49" fillId="0" borderId="4" xfId="0" applyFont="1" applyBorder="1" applyAlignment="1">
      <alignment horizontal="left" vertical="top" wrapText="1"/>
    </xf>
    <xf numFmtId="49" fontId="50" fillId="0" borderId="5" xfId="0" applyNumberFormat="1" applyFont="1" applyBorder="1" applyAlignment="1">
      <alignment horizontal="center" vertical="top" wrapText="1"/>
    </xf>
    <xf numFmtId="165" fontId="44" fillId="0" borderId="5" xfId="1" applyFont="1" applyBorder="1" applyAlignment="1">
      <alignment wrapText="1"/>
    </xf>
    <xf numFmtId="165" fontId="44" fillId="0" borderId="4" xfId="1" applyFont="1" applyBorder="1" applyAlignment="1">
      <alignment wrapText="1"/>
    </xf>
    <xf numFmtId="0" fontId="10" fillId="0" borderId="3" xfId="0" applyFont="1" applyBorder="1" applyAlignment="1">
      <alignment horizontal="left" vertical="top" wrapText="1"/>
    </xf>
    <xf numFmtId="49" fontId="10" fillId="0" borderId="15" xfId="0" applyNumberFormat="1" applyFont="1" applyBorder="1" applyAlignment="1">
      <alignment horizontal="center" vertical="top" wrapText="1"/>
    </xf>
    <xf numFmtId="49" fontId="10" fillId="0" borderId="3" xfId="0" applyNumberFormat="1" applyFont="1" applyBorder="1" applyAlignment="1">
      <alignment horizontal="center" vertical="top" wrapText="1"/>
    </xf>
    <xf numFmtId="49" fontId="50" fillId="0" borderId="15" xfId="0" applyNumberFormat="1" applyFont="1" applyBorder="1" applyAlignment="1">
      <alignment horizontal="center" vertical="center" wrapText="1"/>
    </xf>
    <xf numFmtId="49" fontId="50" fillId="0" borderId="3" xfId="0" applyNumberFormat="1" applyFont="1" applyBorder="1" applyAlignment="1">
      <alignment horizontal="center" vertical="center" wrapText="1"/>
    </xf>
    <xf numFmtId="0" fontId="10" fillId="0" borderId="3" xfId="0" applyFont="1" applyBorder="1" applyAlignment="1">
      <alignment horizontal="left" vertical="center" wrapText="1"/>
    </xf>
    <xf numFmtId="165" fontId="48" fillId="0" borderId="3" xfId="1" applyFont="1" applyBorder="1" applyAlignment="1">
      <alignment horizontal="right" vertical="top" wrapText="1"/>
    </xf>
    <xf numFmtId="165" fontId="48" fillId="0" borderId="11" xfId="1" applyFont="1" applyBorder="1" applyAlignment="1">
      <alignment horizontal="right" vertical="top" wrapText="1"/>
    </xf>
    <xf numFmtId="49" fontId="10" fillId="2" borderId="4" xfId="0" applyNumberFormat="1" applyFont="1" applyFill="1" applyBorder="1" applyAlignment="1">
      <alignment horizontal="center" vertical="top" wrapText="1"/>
    </xf>
    <xf numFmtId="0" fontId="10" fillId="0" borderId="5" xfId="0" applyFont="1" applyBorder="1" applyAlignment="1">
      <alignment horizontal="left" vertical="top" wrapText="1"/>
    </xf>
    <xf numFmtId="49" fontId="48" fillId="0" borderId="20" xfId="0" applyNumberFormat="1" applyFont="1" applyBorder="1" applyAlignment="1">
      <alignment horizontal="center" vertical="top" wrapText="1"/>
    </xf>
    <xf numFmtId="49" fontId="48" fillId="0" borderId="4" xfId="0" applyNumberFormat="1" applyFont="1" applyBorder="1" applyAlignment="1">
      <alignment horizontal="center" vertical="top" wrapText="1"/>
    </xf>
    <xf numFmtId="0" fontId="44" fillId="0" borderId="3" xfId="0" applyFont="1" applyBorder="1" applyAlignment="1">
      <alignment horizontal="left" vertical="top" wrapText="1"/>
    </xf>
    <xf numFmtId="0" fontId="44" fillId="0" borderId="5" xfId="0" applyFont="1" applyBorder="1" applyAlignment="1">
      <alignment horizontal="left" vertical="top" wrapText="1"/>
    </xf>
    <xf numFmtId="49" fontId="50" fillId="0" borderId="1" xfId="0" applyNumberFormat="1" applyFont="1" applyBorder="1" applyAlignment="1">
      <alignment horizontal="center" vertical="top" wrapText="1"/>
    </xf>
    <xf numFmtId="49" fontId="44" fillId="0" borderId="21" xfId="0" applyNumberFormat="1" applyFont="1" applyBorder="1" applyAlignment="1">
      <alignment horizontal="center" vertical="top" wrapText="1"/>
    </xf>
    <xf numFmtId="0" fontId="48" fillId="0" borderId="4" xfId="0" applyFont="1" applyBorder="1" applyAlignment="1">
      <alignment horizontal="left" vertical="top" wrapText="1"/>
    </xf>
    <xf numFmtId="49" fontId="50" fillId="0" borderId="4" xfId="0" applyNumberFormat="1" applyFont="1" applyBorder="1" applyAlignment="1">
      <alignment horizontal="center" vertical="top" wrapText="1"/>
    </xf>
    <xf numFmtId="49" fontId="44" fillId="0" borderId="4" xfId="0" applyNumberFormat="1" applyFont="1" applyBorder="1" applyAlignment="1">
      <alignment horizontal="center" vertical="top" wrapText="1"/>
    </xf>
    <xf numFmtId="49" fontId="9" fillId="2" borderId="20" xfId="0" applyNumberFormat="1" applyFont="1" applyFill="1" applyBorder="1" applyAlignment="1">
      <alignment horizontal="center" vertical="top" wrapText="1"/>
    </xf>
    <xf numFmtId="49" fontId="9" fillId="2" borderId="4" xfId="0" applyNumberFormat="1" applyFont="1" applyFill="1" applyBorder="1" applyAlignment="1">
      <alignment horizontal="center" vertical="top" wrapText="1"/>
    </xf>
    <xf numFmtId="0" fontId="9" fillId="2" borderId="4" xfId="0" applyFont="1" applyFill="1" applyBorder="1" applyAlignment="1">
      <alignment horizontal="left" vertical="top" wrapText="1"/>
    </xf>
    <xf numFmtId="49" fontId="9" fillId="2" borderId="15" xfId="0" applyNumberFormat="1" applyFont="1" applyFill="1" applyBorder="1" applyAlignment="1">
      <alignment horizontal="center" vertical="top" wrapText="1"/>
    </xf>
    <xf numFmtId="0" fontId="9" fillId="2" borderId="3" xfId="0" applyFont="1" applyFill="1" applyBorder="1" applyAlignment="1">
      <alignment horizontal="left" vertical="top" wrapText="1"/>
    </xf>
    <xf numFmtId="49" fontId="10" fillId="2" borderId="5" xfId="0" applyNumberFormat="1" applyFont="1" applyFill="1" applyBorder="1" applyAlignment="1">
      <alignment horizontal="center" vertical="top" wrapText="1"/>
    </xf>
    <xf numFmtId="49" fontId="10" fillId="2" borderId="15" xfId="0" applyNumberFormat="1" applyFont="1" applyFill="1" applyBorder="1" applyAlignment="1">
      <alignment horizontal="center" vertical="top" wrapText="1"/>
    </xf>
    <xf numFmtId="49" fontId="10" fillId="2" borderId="19" xfId="0" applyNumberFormat="1" applyFont="1" applyFill="1" applyBorder="1" applyAlignment="1">
      <alignment horizontal="center"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49" fontId="9" fillId="2" borderId="1" xfId="0" applyNumberFormat="1" applyFont="1" applyFill="1" applyBorder="1" applyAlignment="1">
      <alignment horizontal="center" vertical="top" wrapText="1"/>
    </xf>
    <xf numFmtId="0" fontId="48" fillId="0" borderId="1" xfId="0" applyFont="1" applyBorder="1" applyAlignment="1">
      <alignment horizontal="left"/>
    </xf>
    <xf numFmtId="0" fontId="48" fillId="2" borderId="1" xfId="3" applyFont="1" applyFill="1" applyBorder="1" applyAlignment="1" applyProtection="1">
      <alignment horizontal="center" vertical="top" wrapText="1"/>
      <protection locked="0"/>
    </xf>
    <xf numFmtId="49" fontId="44" fillId="0" borderId="3" xfId="0" applyNumberFormat="1" applyFont="1" applyBorder="1" applyAlignment="1">
      <alignment horizontal="center" vertical="center"/>
    </xf>
    <xf numFmtId="165" fontId="44" fillId="0" borderId="2" xfId="1" applyFont="1" applyBorder="1" applyAlignment="1">
      <alignment horizontal="right" vertical="top" wrapText="1"/>
    </xf>
    <xf numFmtId="1" fontId="10" fillId="2" borderId="15" xfId="0" applyNumberFormat="1" applyFont="1" applyFill="1" applyBorder="1" applyAlignment="1">
      <alignment horizontal="center" vertical="top" wrapText="1"/>
    </xf>
    <xf numFmtId="0" fontId="10" fillId="2" borderId="3" xfId="0" applyFont="1" applyFill="1" applyBorder="1" applyAlignment="1">
      <alignment horizontal="left" vertical="top" wrapText="1"/>
    </xf>
    <xf numFmtId="1" fontId="10" fillId="2" borderId="19" xfId="0" applyNumberFormat="1" applyFont="1" applyFill="1" applyBorder="1" applyAlignment="1">
      <alignment horizontal="center" vertical="top" wrapText="1"/>
    </xf>
    <xf numFmtId="0" fontId="10" fillId="2" borderId="5" xfId="0" applyFont="1" applyFill="1" applyBorder="1" applyAlignment="1">
      <alignment horizontal="left" vertical="top" wrapText="1"/>
    </xf>
    <xf numFmtId="1" fontId="9" fillId="2" borderId="1" xfId="0" applyNumberFormat="1" applyFont="1" applyFill="1" applyBorder="1" applyAlignment="1">
      <alignment horizontal="center" vertical="center" wrapText="1"/>
    </xf>
    <xf numFmtId="49" fontId="10" fillId="5" borderId="12" xfId="0" applyNumberFormat="1" applyFont="1" applyFill="1" applyBorder="1" applyAlignment="1">
      <alignment horizontal="center" vertical="top" wrapText="1"/>
    </xf>
    <xf numFmtId="0" fontId="10" fillId="0" borderId="3" xfId="3" applyFont="1" applyBorder="1" applyAlignment="1">
      <alignment vertical="top" wrapText="1"/>
    </xf>
    <xf numFmtId="49" fontId="9" fillId="2" borderId="22"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9" fillId="0" borderId="1" xfId="0" applyFont="1" applyBorder="1" applyAlignment="1">
      <alignment horizontal="left" vertical="top" wrapText="1"/>
    </xf>
    <xf numFmtId="165" fontId="44" fillId="0" borderId="24" xfId="1" applyFont="1" applyBorder="1" applyAlignment="1">
      <alignment horizontal="right" vertical="top" wrapText="1"/>
    </xf>
    <xf numFmtId="0" fontId="44" fillId="0" borderId="0" xfId="0" applyFont="1" applyAlignment="1">
      <alignment vertical="top"/>
    </xf>
    <xf numFmtId="1" fontId="10" fillId="2" borderId="3" xfId="0" applyNumberFormat="1" applyFont="1" applyFill="1" applyBorder="1" applyAlignment="1">
      <alignment horizontal="center" vertical="top" wrapText="1"/>
    </xf>
    <xf numFmtId="0" fontId="50" fillId="0" borderId="3" xfId="0" applyFont="1" applyBorder="1" applyAlignment="1">
      <alignment horizontal="justify" vertical="center" wrapText="1"/>
    </xf>
    <xf numFmtId="0" fontId="44" fillId="0" borderId="3" xfId="0" applyFont="1" applyBorder="1"/>
    <xf numFmtId="1" fontId="10" fillId="2" borderId="3" xfId="3" applyNumberFormat="1" applyFont="1" applyFill="1" applyBorder="1" applyAlignment="1">
      <alignment horizontal="center"/>
    </xf>
    <xf numFmtId="0" fontId="10" fillId="0" borderId="3" xfId="3" applyFont="1" applyBorder="1" applyAlignment="1">
      <alignment horizontal="justify" vertical="center" wrapText="1"/>
    </xf>
    <xf numFmtId="165" fontId="48" fillId="0" borderId="1" xfId="1" applyFont="1" applyBorder="1" applyAlignment="1">
      <alignment horizontal="right" vertical="top" wrapText="1"/>
    </xf>
    <xf numFmtId="0" fontId="10" fillId="0" borderId="3" xfId="3" applyFont="1" applyBorder="1"/>
    <xf numFmtId="0" fontId="44" fillId="0" borderId="0" xfId="0" applyFont="1"/>
    <xf numFmtId="0" fontId="49" fillId="0" borderId="1" xfId="0" applyFont="1" applyBorder="1" applyAlignment="1">
      <alignment horizontal="center" vertical="top" wrapText="1"/>
    </xf>
    <xf numFmtId="49" fontId="10" fillId="2" borderId="2" xfId="0" applyNumberFormat="1" applyFont="1" applyFill="1" applyBorder="1" applyAlignment="1">
      <alignment horizontal="center" vertical="center" wrapText="1"/>
    </xf>
    <xf numFmtId="0" fontId="10" fillId="0" borderId="2" xfId="0" applyFont="1" applyBorder="1" applyAlignment="1">
      <alignment horizontal="left" vertical="top" wrapText="1"/>
    </xf>
    <xf numFmtId="165" fontId="10" fillId="0" borderId="2" xfId="1" applyFont="1" applyBorder="1" applyAlignment="1">
      <alignment vertical="top" wrapText="1"/>
    </xf>
    <xf numFmtId="1" fontId="2" fillId="2" borderId="15" xfId="0" applyNumberFormat="1" applyFont="1" applyFill="1" applyBorder="1" applyAlignment="1">
      <alignment horizontal="center" vertical="top" wrapText="1"/>
    </xf>
    <xf numFmtId="165" fontId="10" fillId="0" borderId="3" xfId="1" applyFont="1" applyBorder="1" applyAlignment="1">
      <alignment vertical="top" wrapText="1"/>
    </xf>
    <xf numFmtId="1" fontId="3" fillId="2" borderId="20" xfId="0" applyNumberFormat="1" applyFont="1" applyFill="1" applyBorder="1" applyAlignment="1">
      <alignment horizontal="center" vertical="top" wrapText="1"/>
    </xf>
    <xf numFmtId="49" fontId="9" fillId="2" borderId="4" xfId="0" applyNumberFormat="1" applyFont="1" applyFill="1" applyBorder="1" applyAlignment="1">
      <alignment horizontal="center" vertical="center" wrapText="1"/>
    </xf>
    <xf numFmtId="1" fontId="3" fillId="2" borderId="19" xfId="0" applyNumberFormat="1" applyFont="1" applyFill="1" applyBorder="1" applyAlignment="1">
      <alignment horizontal="center" vertical="top" wrapText="1"/>
    </xf>
    <xf numFmtId="49" fontId="9" fillId="2" borderId="5" xfId="0" applyNumberFormat="1" applyFont="1" applyFill="1" applyBorder="1" applyAlignment="1">
      <alignment horizontal="center" vertical="center" wrapText="1"/>
    </xf>
    <xf numFmtId="0" fontId="9" fillId="0" borderId="5" xfId="0" applyFont="1" applyBorder="1" applyAlignment="1">
      <alignment horizontal="left" vertical="top" wrapText="1"/>
    </xf>
    <xf numFmtId="0" fontId="48" fillId="0" borderId="0" xfId="0" applyFont="1"/>
    <xf numFmtId="1" fontId="10" fillId="2" borderId="1" xfId="0" applyNumberFormat="1" applyFont="1" applyFill="1" applyBorder="1" applyAlignment="1">
      <alignment horizontal="center" vertical="center" wrapText="1"/>
    </xf>
    <xf numFmtId="165" fontId="9" fillId="0" borderId="1" xfId="1" applyFont="1" applyBorder="1" applyAlignment="1">
      <alignment vertical="top" wrapText="1"/>
    </xf>
    <xf numFmtId="165" fontId="9" fillId="0" borderId="4" xfId="1" applyFont="1" applyBorder="1" applyAlignment="1">
      <alignment vertical="top" wrapText="1"/>
    </xf>
    <xf numFmtId="165" fontId="9" fillId="0" borderId="5" xfId="1" applyFont="1" applyBorder="1" applyAlignment="1">
      <alignment vertical="top" wrapText="1"/>
    </xf>
    <xf numFmtId="0" fontId="30" fillId="0" borderId="20" xfId="0" applyFont="1" applyBorder="1" applyAlignment="1">
      <alignment horizontal="center" vertical="top" wrapText="1"/>
    </xf>
    <xf numFmtId="49" fontId="49" fillId="0" borderId="4" xfId="0" applyNumberFormat="1" applyFont="1" applyBorder="1" applyAlignment="1">
      <alignment horizontal="center" vertical="center" wrapText="1"/>
    </xf>
    <xf numFmtId="165" fontId="44" fillId="0" borderId="4" xfId="1" applyFont="1" applyBorder="1" applyAlignment="1">
      <alignment vertical="top" wrapText="1"/>
    </xf>
    <xf numFmtId="165" fontId="44" fillId="0" borderId="25" xfId="1" applyFont="1" applyBorder="1" applyAlignment="1">
      <alignment vertical="top" wrapText="1"/>
    </xf>
    <xf numFmtId="0" fontId="30" fillId="0" borderId="15" xfId="0" applyFont="1" applyBorder="1" applyAlignment="1">
      <alignment horizontal="center" vertical="top" wrapText="1"/>
    </xf>
    <xf numFmtId="49" fontId="49" fillId="0" borderId="3" xfId="0" applyNumberFormat="1" applyFont="1" applyBorder="1" applyAlignment="1">
      <alignment horizontal="center" vertical="center" wrapText="1"/>
    </xf>
    <xf numFmtId="165" fontId="44" fillId="0" borderId="3" xfId="1" applyFont="1" applyBorder="1" applyAlignment="1">
      <alignment vertical="top" wrapText="1"/>
    </xf>
    <xf numFmtId="165" fontId="44" fillId="0" borderId="11" xfId="1" applyFont="1" applyBorder="1" applyAlignment="1">
      <alignment vertical="top" wrapText="1"/>
    </xf>
    <xf numFmtId="0" fontId="31" fillId="0" borderId="15" xfId="0" applyFont="1" applyBorder="1" applyAlignment="1">
      <alignment horizontal="center" vertical="top" wrapText="1"/>
    </xf>
    <xf numFmtId="49" fontId="10" fillId="5" borderId="3" xfId="0" applyNumberFormat="1" applyFont="1" applyFill="1" applyBorder="1" applyAlignment="1">
      <alignment horizontal="center" vertical="center" wrapText="1"/>
    </xf>
    <xf numFmtId="0" fontId="31" fillId="0" borderId="15" xfId="0" applyFont="1" applyBorder="1" applyAlignment="1">
      <alignment horizontal="center" vertical="center" wrapText="1"/>
    </xf>
    <xf numFmtId="165" fontId="44" fillId="0" borderId="3" xfId="1" applyFont="1" applyBorder="1" applyAlignment="1">
      <alignment horizontal="right" vertical="center" wrapText="1"/>
    </xf>
    <xf numFmtId="165" fontId="44" fillId="0" borderId="11" xfId="1" applyFont="1" applyBorder="1" applyAlignment="1">
      <alignment horizontal="right" vertical="center" wrapText="1"/>
    </xf>
    <xf numFmtId="0" fontId="30" fillId="2" borderId="15" xfId="0" applyFont="1" applyFill="1" applyBorder="1" applyAlignment="1">
      <alignment horizontal="center" vertical="top" wrapText="1"/>
    </xf>
    <xf numFmtId="49" fontId="49" fillId="2" borderId="3" xfId="0" applyNumberFormat="1" applyFont="1" applyFill="1" applyBorder="1" applyAlignment="1">
      <alignment horizontal="center" vertical="center" wrapText="1"/>
    </xf>
    <xf numFmtId="0" fontId="31" fillId="2" borderId="3" xfId="0" applyFont="1" applyFill="1" applyBorder="1" applyAlignment="1">
      <alignment horizontal="center" vertical="top" wrapText="1"/>
    </xf>
    <xf numFmtId="0" fontId="30" fillId="2" borderId="3" xfId="0" applyFont="1" applyFill="1" applyBorder="1" applyAlignment="1">
      <alignment horizontal="center" vertical="top" wrapText="1"/>
    </xf>
    <xf numFmtId="0" fontId="10" fillId="5" borderId="3" xfId="0" applyFont="1" applyFill="1" applyBorder="1" applyAlignment="1">
      <alignment horizontal="left" vertical="top" wrapText="1"/>
    </xf>
    <xf numFmtId="1" fontId="3" fillId="2" borderId="15"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center" wrapText="1"/>
    </xf>
    <xf numFmtId="0" fontId="9" fillId="5" borderId="3" xfId="0" applyFont="1" applyFill="1" applyBorder="1" applyAlignment="1">
      <alignment horizontal="left" vertical="top" wrapText="1"/>
    </xf>
    <xf numFmtId="0" fontId="28" fillId="0" borderId="1" xfId="0" applyFont="1" applyBorder="1" applyAlignment="1">
      <alignment horizontal="center" vertical="top"/>
    </xf>
    <xf numFmtId="49" fontId="48" fillId="0" borderId="1" xfId="0" applyNumberFormat="1" applyFont="1" applyBorder="1" applyAlignment="1">
      <alignment vertical="center"/>
    </xf>
    <xf numFmtId="49" fontId="48" fillId="0" borderId="1" xfId="0" applyNumberFormat="1" applyFont="1" applyBorder="1" applyAlignment="1">
      <alignment horizontal="center" vertical="center"/>
    </xf>
    <xf numFmtId="165" fontId="48" fillId="0" borderId="1" xfId="1" applyFont="1" applyBorder="1" applyAlignment="1">
      <alignment horizontal="right" vertical="top"/>
    </xf>
    <xf numFmtId="0" fontId="30" fillId="0" borderId="17" xfId="0" applyFont="1" applyBorder="1" applyAlignment="1">
      <alignment horizontal="center" vertical="top" wrapText="1"/>
    </xf>
    <xf numFmtId="49" fontId="49" fillId="0" borderId="2" xfId="0" applyNumberFormat="1" applyFont="1" applyBorder="1" applyAlignment="1">
      <alignment horizontal="center" vertical="center" wrapText="1"/>
    </xf>
    <xf numFmtId="165" fontId="44" fillId="0" borderId="2" xfId="1" applyFont="1" applyBorder="1" applyAlignment="1">
      <alignment vertical="top" wrapText="1"/>
    </xf>
    <xf numFmtId="165" fontId="44" fillId="0" borderId="18" xfId="1" applyFont="1" applyBorder="1" applyAlignment="1">
      <alignment vertical="top" wrapText="1"/>
    </xf>
    <xf numFmtId="165" fontId="28" fillId="0" borderId="1" xfId="1" applyFont="1" applyBorder="1" applyAlignment="1">
      <alignment horizontal="center"/>
    </xf>
    <xf numFmtId="49" fontId="48" fillId="0" borderId="1" xfId="1" applyNumberFormat="1" applyFont="1" applyBorder="1" applyAlignment="1">
      <alignment vertical="center"/>
    </xf>
    <xf numFmtId="49" fontId="48" fillId="0" borderId="1" xfId="1" applyNumberFormat="1" applyFont="1" applyBorder="1" applyAlignment="1">
      <alignment horizontal="center" vertical="center"/>
    </xf>
    <xf numFmtId="165" fontId="9" fillId="0" borderId="1" xfId="1" applyFont="1" applyFill="1" applyBorder="1" applyAlignment="1">
      <alignment horizontal="left" vertical="top" wrapText="1"/>
    </xf>
    <xf numFmtId="49" fontId="9" fillId="5" borderId="3" xfId="0" applyNumberFormat="1" applyFont="1" applyFill="1" applyBorder="1" applyAlignment="1">
      <alignment horizontal="center" vertical="center" wrapText="1"/>
    </xf>
    <xf numFmtId="165" fontId="48" fillId="0" borderId="3" xfId="1" applyFont="1" applyBorder="1" applyAlignment="1">
      <alignment vertical="top" wrapText="1"/>
    </xf>
    <xf numFmtId="0" fontId="29" fillId="0" borderId="1" xfId="0" applyFont="1" applyBorder="1" applyAlignment="1">
      <alignment horizontal="center"/>
    </xf>
    <xf numFmtId="49" fontId="44" fillId="0" borderId="1" xfId="0" applyNumberFormat="1" applyFont="1" applyBorder="1" applyAlignment="1">
      <alignment vertical="center"/>
    </xf>
    <xf numFmtId="49" fontId="44" fillId="0" borderId="1" xfId="0" applyNumberFormat="1" applyFont="1" applyBorder="1" applyAlignment="1">
      <alignment horizontal="center" vertical="center"/>
    </xf>
    <xf numFmtId="165" fontId="48" fillId="0" borderId="1" xfId="1" applyFont="1" applyBorder="1"/>
    <xf numFmtId="0" fontId="10" fillId="0" borderId="4" xfId="0" applyFont="1" applyBorder="1" applyAlignment="1">
      <alignment vertical="top" wrapText="1"/>
    </xf>
    <xf numFmtId="165" fontId="10" fillId="0" borderId="4" xfId="1" applyFont="1" applyBorder="1" applyAlignment="1">
      <alignment vertical="top" wrapText="1"/>
    </xf>
    <xf numFmtId="0" fontId="10" fillId="0" borderId="3" xfId="0" applyFont="1" applyBorder="1" applyAlignment="1">
      <alignment vertical="top" wrapText="1"/>
    </xf>
    <xf numFmtId="49" fontId="9" fillId="2" borderId="1" xfId="0" applyNumberFormat="1" applyFont="1" applyFill="1" applyBorder="1" applyAlignment="1">
      <alignment horizontal="center" vertical="center" wrapText="1"/>
    </xf>
    <xf numFmtId="0" fontId="9" fillId="0" borderId="1"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165" fontId="44" fillId="0" borderId="11" xfId="1" applyFont="1" applyBorder="1" applyAlignment="1">
      <alignment horizontal="left" vertical="center"/>
    </xf>
    <xf numFmtId="1" fontId="2" fillId="2" borderId="3" xfId="3" applyNumberFormat="1" applyFont="1" applyFill="1" applyBorder="1" applyAlignment="1">
      <alignment horizontal="center" vertical="top" wrapText="1"/>
    </xf>
    <xf numFmtId="0" fontId="10" fillId="5" borderId="3" xfId="3" applyFont="1" applyFill="1" applyBorder="1" applyAlignment="1">
      <alignment vertical="top" wrapText="1"/>
    </xf>
    <xf numFmtId="165" fontId="48" fillId="0" borderId="11" xfId="1" applyFont="1" applyBorder="1" applyAlignment="1">
      <alignment vertical="top" wrapText="1"/>
    </xf>
    <xf numFmtId="1" fontId="3" fillId="0" borderId="3" xfId="3" applyNumberFormat="1" applyFont="1" applyBorder="1" applyAlignment="1">
      <alignment horizontal="center"/>
    </xf>
    <xf numFmtId="0" fontId="9" fillId="0" borderId="3" xfId="3" applyFont="1" applyBorder="1"/>
    <xf numFmtId="165" fontId="44" fillId="0" borderId="14" xfId="1" applyFont="1" applyBorder="1" applyAlignment="1">
      <alignment vertical="top" wrapText="1"/>
    </xf>
    <xf numFmtId="165" fontId="44" fillId="0" borderId="5" xfId="1" applyFont="1" applyBorder="1" applyAlignment="1">
      <alignment vertical="top" wrapText="1"/>
    </xf>
    <xf numFmtId="0" fontId="9" fillId="5" borderId="1" xfId="0" applyFont="1" applyFill="1" applyBorder="1" applyAlignment="1">
      <alignment horizontal="left" vertical="top" wrapText="1"/>
    </xf>
    <xf numFmtId="165" fontId="48" fillId="0" borderId="1" xfId="1" applyFont="1" applyBorder="1" applyAlignment="1">
      <alignment vertical="top"/>
    </xf>
    <xf numFmtId="165" fontId="48" fillId="0" borderId="1" xfId="1" applyFont="1" applyBorder="1" applyAlignment="1">
      <alignment vertical="top" wrapText="1"/>
    </xf>
    <xf numFmtId="0" fontId="49" fillId="0" borderId="2" xfId="0" applyFont="1" applyBorder="1" applyAlignment="1">
      <alignment horizontal="center" vertical="center" wrapText="1"/>
    </xf>
    <xf numFmtId="0" fontId="44" fillId="0" borderId="2" xfId="0" applyFont="1" applyBorder="1" applyAlignment="1">
      <alignment vertical="top" wrapText="1"/>
    </xf>
    <xf numFmtId="0" fontId="44" fillId="0" borderId="18" xfId="0" applyFont="1" applyBorder="1" applyAlignment="1">
      <alignment vertical="top" wrapText="1"/>
    </xf>
    <xf numFmtId="0" fontId="49" fillId="0" borderId="3" xfId="0" applyFont="1" applyBorder="1" applyAlignment="1">
      <alignment horizontal="center" vertical="center" wrapText="1"/>
    </xf>
    <xf numFmtId="49" fontId="10" fillId="5" borderId="12" xfId="0" applyNumberFormat="1" applyFont="1" applyFill="1" applyBorder="1" applyAlignment="1">
      <alignment horizontal="center" vertical="center" wrapText="1"/>
    </xf>
    <xf numFmtId="165" fontId="44" fillId="0" borderId="3" xfId="1" applyFont="1" applyBorder="1" applyAlignment="1">
      <alignment horizontal="left" vertical="center"/>
    </xf>
    <xf numFmtId="1" fontId="2" fillId="0" borderId="3" xfId="3" applyNumberFormat="1" applyFont="1" applyBorder="1" applyAlignment="1">
      <alignment horizontal="center"/>
    </xf>
    <xf numFmtId="1" fontId="9" fillId="2" borderId="3" xfId="0" applyNumberFormat="1" applyFont="1" applyFill="1" applyBorder="1" applyAlignment="1">
      <alignment horizontal="center" vertical="center" wrapText="1"/>
    </xf>
    <xf numFmtId="0" fontId="28" fillId="0" borderId="1" xfId="0" applyFont="1" applyBorder="1" applyAlignment="1">
      <alignment horizontal="center"/>
    </xf>
    <xf numFmtId="0" fontId="48" fillId="0" borderId="1" xfId="0" applyFont="1" applyBorder="1" applyAlignment="1">
      <alignment vertical="center"/>
    </xf>
    <xf numFmtId="0" fontId="48" fillId="0" borderId="1" xfId="0" applyFont="1" applyBorder="1" applyAlignment="1">
      <alignment horizontal="center" vertical="center"/>
    </xf>
    <xf numFmtId="0" fontId="31" fillId="2" borderId="15" xfId="0" applyFont="1" applyFill="1" applyBorder="1" applyAlignment="1">
      <alignment horizontal="center" vertical="top" wrapText="1"/>
    </xf>
    <xf numFmtId="1" fontId="2" fillId="0" borderId="3" xfId="3" applyNumberFormat="1" applyFont="1" applyBorder="1" applyAlignment="1">
      <alignment horizontal="center" vertical="top"/>
    </xf>
    <xf numFmtId="165" fontId="48" fillId="0" borderId="1" xfId="1" applyFont="1" applyBorder="1" applyAlignment="1">
      <alignment horizontal="right"/>
    </xf>
    <xf numFmtId="165" fontId="3" fillId="2" borderId="1" xfId="1" applyFont="1" applyFill="1" applyBorder="1" applyAlignment="1">
      <alignment horizontal="center" vertical="top" wrapText="1"/>
    </xf>
    <xf numFmtId="49" fontId="9" fillId="2" borderId="1" xfId="1" applyNumberFormat="1" applyFont="1" applyFill="1" applyBorder="1" applyAlignment="1">
      <alignment horizontal="center" vertical="center" wrapText="1"/>
    </xf>
    <xf numFmtId="165" fontId="9" fillId="0" borderId="1" xfId="1" applyFont="1" applyBorder="1" applyAlignment="1">
      <alignment horizontal="left" vertical="top" wrapText="1"/>
    </xf>
    <xf numFmtId="1" fontId="11" fillId="2" borderId="17" xfId="0" applyNumberFormat="1" applyFont="1" applyFill="1" applyBorder="1" applyAlignment="1">
      <alignment horizontal="center" vertical="top" wrapText="1"/>
    </xf>
    <xf numFmtId="1" fontId="11" fillId="2" borderId="15" xfId="0" applyNumberFormat="1" applyFont="1" applyFill="1" applyBorder="1" applyAlignment="1">
      <alignment horizontal="center" vertical="top" wrapText="1"/>
    </xf>
    <xf numFmtId="1" fontId="11" fillId="2" borderId="19" xfId="0" applyNumberFormat="1" applyFont="1" applyFill="1" applyBorder="1" applyAlignment="1">
      <alignment horizontal="center" vertical="top" wrapText="1"/>
    </xf>
    <xf numFmtId="165" fontId="10" fillId="0" borderId="5" xfId="1" applyFont="1" applyBorder="1" applyAlignment="1">
      <alignment vertical="top" wrapText="1"/>
    </xf>
    <xf numFmtId="0" fontId="48" fillId="2" borderId="1" xfId="3" applyFont="1" applyFill="1" applyBorder="1" applyAlignment="1">
      <alignment horizontal="center" vertical="center" wrapText="1"/>
    </xf>
    <xf numFmtId="165" fontId="44" fillId="0" borderId="3" xfId="0" applyNumberFormat="1" applyFont="1" applyBorder="1" applyAlignment="1">
      <alignment vertical="top" wrapText="1"/>
    </xf>
    <xf numFmtId="165" fontId="44" fillId="0" borderId="3" xfId="1" applyFont="1" applyBorder="1" applyAlignment="1">
      <alignment horizontal="right"/>
    </xf>
    <xf numFmtId="1" fontId="2" fillId="0" borderId="15" xfId="3" applyNumberFormat="1" applyFont="1" applyBorder="1" applyAlignment="1">
      <alignment horizontal="center"/>
    </xf>
    <xf numFmtId="0" fontId="10" fillId="0" borderId="3" xfId="3" applyFont="1" applyBorder="1" applyAlignment="1">
      <alignment vertical="center" wrapText="1"/>
    </xf>
    <xf numFmtId="0" fontId="50" fillId="0" borderId="12" xfId="0" applyFont="1" applyBorder="1" applyAlignment="1">
      <alignment horizontal="left" vertical="top" wrapText="1"/>
    </xf>
    <xf numFmtId="0" fontId="10" fillId="5" borderId="3" xfId="3" applyFont="1" applyFill="1" applyBorder="1" applyAlignment="1">
      <alignment vertical="center"/>
    </xf>
    <xf numFmtId="49" fontId="10" fillId="0" borderId="12" xfId="0" applyNumberFormat="1" applyFont="1" applyBorder="1" applyAlignment="1">
      <alignment horizontal="center" vertical="center" wrapText="1"/>
    </xf>
    <xf numFmtId="1" fontId="3" fillId="2" borderId="17" xfId="0" applyNumberFormat="1" applyFont="1" applyFill="1" applyBorder="1" applyAlignment="1">
      <alignment horizontal="center" vertical="top" wrapText="1"/>
    </xf>
    <xf numFmtId="165" fontId="44" fillId="0" borderId="11" xfId="1" applyFont="1" applyBorder="1" applyAlignment="1">
      <alignment horizontal="center" vertical="top" wrapText="1"/>
    </xf>
    <xf numFmtId="165" fontId="44" fillId="0" borderId="11" xfId="1" applyFont="1" applyBorder="1" applyAlignment="1"/>
    <xf numFmtId="165" fontId="44" fillId="0" borderId="14" xfId="1" applyFont="1" applyBorder="1" applyAlignment="1">
      <alignment horizontal="left" vertical="center"/>
    </xf>
    <xf numFmtId="49" fontId="3" fillId="2" borderId="17"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wrapText="1"/>
    </xf>
    <xf numFmtId="49" fontId="3" fillId="2" borderId="19" xfId="0" applyNumberFormat="1" applyFont="1" applyFill="1" applyBorder="1" applyAlignment="1">
      <alignment horizontal="center" vertical="top" wrapText="1"/>
    </xf>
    <xf numFmtId="165" fontId="9" fillId="0" borderId="0" xfId="1" applyFont="1" applyBorder="1" applyAlignment="1">
      <alignment vertical="top" wrapText="1"/>
    </xf>
    <xf numFmtId="49" fontId="3" fillId="2" borderId="20" xfId="0" applyNumberFormat="1" applyFont="1" applyFill="1" applyBorder="1" applyAlignment="1">
      <alignment horizontal="center" vertical="top" wrapText="1"/>
    </xf>
    <xf numFmtId="49" fontId="30" fillId="0" borderId="17" xfId="0" applyNumberFormat="1" applyFont="1" applyBorder="1" applyAlignment="1">
      <alignment horizontal="center" vertical="top" wrapText="1"/>
    </xf>
    <xf numFmtId="49" fontId="30" fillId="0" borderId="15" xfId="0" applyNumberFormat="1" applyFont="1" applyBorder="1" applyAlignment="1">
      <alignment horizontal="center" vertical="top" wrapText="1"/>
    </xf>
    <xf numFmtId="49" fontId="31" fillId="0" borderId="15" xfId="0" applyNumberFormat="1" applyFont="1" applyBorder="1" applyAlignment="1">
      <alignment horizontal="center" vertical="top" wrapText="1"/>
    </xf>
    <xf numFmtId="49" fontId="31" fillId="2" borderId="15" xfId="0" applyNumberFormat="1" applyFont="1" applyFill="1" applyBorder="1" applyAlignment="1">
      <alignment horizontal="center" vertical="top" wrapText="1"/>
    </xf>
    <xf numFmtId="49" fontId="30" fillId="2" borderId="15" xfId="0" applyNumberFormat="1" applyFont="1" applyFill="1" applyBorder="1" applyAlignment="1">
      <alignment horizontal="center" vertical="top" wrapText="1"/>
    </xf>
    <xf numFmtId="49" fontId="2" fillId="2" borderId="15" xfId="0" applyNumberFormat="1" applyFont="1" applyFill="1" applyBorder="1" applyAlignment="1">
      <alignment horizontal="center" vertical="top" wrapText="1"/>
    </xf>
    <xf numFmtId="49" fontId="28" fillId="0" borderId="1" xfId="0" applyNumberFormat="1" applyFont="1" applyBorder="1" applyAlignment="1">
      <alignment horizontal="center"/>
    </xf>
    <xf numFmtId="0" fontId="48" fillId="0" borderId="3" xfId="0" applyFont="1" applyBorder="1"/>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top" wrapText="1"/>
    </xf>
    <xf numFmtId="0" fontId="48" fillId="2" borderId="6" xfId="3" applyFont="1" applyFill="1" applyBorder="1" applyAlignment="1">
      <alignment horizontal="center" vertical="top" wrapText="1"/>
    </xf>
    <xf numFmtId="0" fontId="49" fillId="0" borderId="0" xfId="0" applyFont="1" applyAlignment="1">
      <alignment horizontal="center" vertical="top" wrapText="1"/>
    </xf>
    <xf numFmtId="49" fontId="2" fillId="2" borderId="19" xfId="0" applyNumberFormat="1" applyFont="1" applyFill="1" applyBorder="1" applyAlignment="1">
      <alignment horizontal="center" vertical="top" wrapText="1"/>
    </xf>
    <xf numFmtId="49" fontId="3" fillId="2" borderId="26"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center" wrapText="1"/>
    </xf>
    <xf numFmtId="0" fontId="9" fillId="0" borderId="7" xfId="0" applyFont="1" applyBorder="1" applyAlignment="1">
      <alignment horizontal="left" vertical="top" wrapText="1"/>
    </xf>
    <xf numFmtId="49" fontId="9" fillId="2" borderId="8" xfId="0" applyNumberFormat="1" applyFont="1" applyFill="1" applyBorder="1" applyAlignment="1">
      <alignment horizontal="center" vertical="center" wrapText="1"/>
    </xf>
    <xf numFmtId="0" fontId="9" fillId="0" borderId="8" xfId="0" applyFont="1" applyBorder="1" applyAlignment="1">
      <alignment vertical="top" wrapText="1"/>
    </xf>
    <xf numFmtId="165" fontId="9" fillId="0" borderId="8" xfId="1" applyFont="1" applyBorder="1" applyAlignment="1">
      <alignment vertical="top" wrapText="1"/>
    </xf>
    <xf numFmtId="49" fontId="31" fillId="0" borderId="17" xfId="0" applyNumberFormat="1" applyFont="1" applyBorder="1" applyAlignment="1">
      <alignment horizontal="center" vertical="top" wrapText="1"/>
    </xf>
    <xf numFmtId="49" fontId="50" fillId="0" borderId="2" xfId="0" applyNumberFormat="1" applyFont="1" applyBorder="1" applyAlignment="1">
      <alignment horizontal="center" vertical="center" wrapText="1"/>
    </xf>
    <xf numFmtId="165" fontId="44" fillId="0" borderId="12" xfId="1" applyFont="1" applyBorder="1" applyAlignment="1">
      <alignment vertical="top" wrapText="1"/>
    </xf>
    <xf numFmtId="165" fontId="44" fillId="0" borderId="3" xfId="1" applyFont="1" applyBorder="1" applyAlignment="1">
      <alignment horizontal="center" vertical="top" wrapText="1"/>
    </xf>
    <xf numFmtId="49" fontId="9" fillId="5" borderId="12"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48" fillId="2" borderId="16" xfId="3" applyFont="1" applyFill="1" applyBorder="1" applyAlignment="1">
      <alignment horizontal="center" vertical="top" wrapText="1"/>
    </xf>
    <xf numFmtId="165" fontId="44" fillId="0" borderId="2" xfId="1" applyFont="1" applyBorder="1" applyAlignment="1">
      <alignment horizontal="center" vertical="top" wrapText="1"/>
    </xf>
    <xf numFmtId="165" fontId="44" fillId="0" borderId="18" xfId="1" applyFont="1" applyBorder="1" applyAlignment="1">
      <alignment horizontal="center" vertical="top" wrapText="1"/>
    </xf>
    <xf numFmtId="0" fontId="49" fillId="0" borderId="24" xfId="0" applyFont="1" applyBorder="1" applyAlignment="1">
      <alignment horizontal="left" vertical="top" wrapText="1"/>
    </xf>
    <xf numFmtId="0" fontId="50" fillId="0" borderId="24" xfId="0" applyFont="1" applyBorder="1" applyAlignment="1">
      <alignment horizontal="left" vertical="top" wrapText="1"/>
    </xf>
    <xf numFmtId="0" fontId="10" fillId="0" borderId="24" xfId="0" applyFont="1" applyBorder="1" applyAlignment="1">
      <alignment horizontal="left" vertical="top" wrapText="1"/>
    </xf>
    <xf numFmtId="0" fontId="9" fillId="2" borderId="24" xfId="0" applyFont="1" applyFill="1" applyBorder="1" applyAlignment="1">
      <alignment horizontal="left" vertical="top" wrapText="1"/>
    </xf>
    <xf numFmtId="0" fontId="10" fillId="5" borderId="24" xfId="3" applyFont="1" applyFill="1" applyBorder="1" applyAlignment="1">
      <alignment vertical="center"/>
    </xf>
    <xf numFmtId="0" fontId="9" fillId="0" borderId="24" xfId="0" applyFont="1" applyBorder="1" applyAlignment="1">
      <alignment horizontal="left" vertical="top" wrapText="1"/>
    </xf>
    <xf numFmtId="0" fontId="10" fillId="5" borderId="24" xfId="0" applyFont="1" applyFill="1" applyBorder="1" applyAlignment="1">
      <alignment horizontal="left" vertical="top" wrapText="1"/>
    </xf>
    <xf numFmtId="49" fontId="44" fillId="0" borderId="27" xfId="0" applyNumberFormat="1" applyFont="1" applyBorder="1" applyAlignment="1">
      <alignment horizontal="center" vertical="center"/>
    </xf>
    <xf numFmtId="165" fontId="48" fillId="0" borderId="1" xfId="1" applyFont="1" applyBorder="1" applyAlignment="1">
      <alignment horizontal="center"/>
    </xf>
    <xf numFmtId="49" fontId="30" fillId="0" borderId="20" xfId="0" applyNumberFormat="1" applyFont="1" applyBorder="1" applyAlignment="1">
      <alignment horizontal="center" vertical="top" wrapText="1"/>
    </xf>
    <xf numFmtId="0" fontId="49" fillId="0" borderId="28" xfId="0" applyFont="1" applyBorder="1" applyAlignment="1">
      <alignment horizontal="left" vertical="top" wrapText="1"/>
    </xf>
    <xf numFmtId="165" fontId="44" fillId="0" borderId="29" xfId="1" applyFont="1" applyBorder="1" applyAlignment="1">
      <alignment vertical="top" wrapText="1"/>
    </xf>
    <xf numFmtId="49" fontId="48" fillId="0" borderId="1" xfId="0" applyNumberFormat="1" applyFont="1" applyBorder="1" applyAlignment="1">
      <alignment horizontal="right" vertical="center"/>
    </xf>
    <xf numFmtId="0" fontId="49" fillId="0" borderId="12" xfId="0" applyFont="1" applyBorder="1" applyAlignment="1">
      <alignment horizontal="left" vertical="top" wrapText="1"/>
    </xf>
    <xf numFmtId="0" fontId="10" fillId="0" borderId="12" xfId="0" applyFont="1" applyBorder="1" applyAlignment="1">
      <alignment horizontal="left" vertical="top" wrapText="1"/>
    </xf>
    <xf numFmtId="0" fontId="9" fillId="2" borderId="12" xfId="0" applyFont="1" applyFill="1" applyBorder="1" applyAlignment="1">
      <alignment horizontal="left" vertical="top" wrapText="1"/>
    </xf>
    <xf numFmtId="0" fontId="10" fillId="5" borderId="12" xfId="3" applyFont="1" applyFill="1" applyBorder="1" applyAlignment="1">
      <alignment vertical="center"/>
    </xf>
    <xf numFmtId="0" fontId="10" fillId="5" borderId="12" xfId="0" applyFont="1" applyFill="1" applyBorder="1" applyAlignment="1">
      <alignment horizontal="left" vertical="top" wrapText="1"/>
    </xf>
    <xf numFmtId="0" fontId="9" fillId="5" borderId="12" xfId="0" applyFont="1" applyFill="1" applyBorder="1" applyAlignment="1">
      <alignment horizontal="left" vertical="top" wrapText="1"/>
    </xf>
    <xf numFmtId="165" fontId="44" fillId="0" borderId="24" xfId="1" applyFont="1" applyBorder="1" applyAlignment="1">
      <alignment vertical="top" wrapText="1"/>
    </xf>
    <xf numFmtId="0" fontId="10" fillId="2" borderId="12" xfId="0" applyFont="1" applyFill="1" applyBorder="1" applyAlignment="1">
      <alignment horizontal="left" vertical="top" wrapText="1"/>
    </xf>
    <xf numFmtId="165" fontId="44" fillId="0" borderId="30" xfId="1" applyFont="1" applyBorder="1" applyAlignment="1">
      <alignment horizontal="left" vertical="center"/>
    </xf>
    <xf numFmtId="165" fontId="44" fillId="0" borderId="31" xfId="1" applyFont="1" applyBorder="1" applyAlignment="1">
      <alignment horizontal="left" vertical="center"/>
    </xf>
    <xf numFmtId="49" fontId="9" fillId="2" borderId="13" xfId="0" applyNumberFormat="1" applyFont="1" applyFill="1" applyBorder="1" applyAlignment="1">
      <alignment horizontal="center" vertical="center" wrapText="1"/>
    </xf>
    <xf numFmtId="165" fontId="44" fillId="0" borderId="30" xfId="1" applyFont="1" applyBorder="1" applyAlignment="1">
      <alignment horizontal="right" vertical="top" wrapText="1"/>
    </xf>
    <xf numFmtId="165" fontId="44" fillId="0" borderId="31" xfId="1" applyFont="1" applyBorder="1" applyAlignment="1">
      <alignment horizontal="right" vertical="top" wrapText="1"/>
    </xf>
    <xf numFmtId="165" fontId="10" fillId="0" borderId="2" xfId="0" applyNumberFormat="1" applyFont="1" applyBorder="1" applyAlignment="1">
      <alignment vertical="top" wrapText="1"/>
    </xf>
    <xf numFmtId="165" fontId="10" fillId="0" borderId="3" xfId="0" applyNumberFormat="1" applyFont="1" applyBorder="1" applyAlignment="1">
      <alignment vertical="top" wrapText="1"/>
    </xf>
    <xf numFmtId="165" fontId="9" fillId="0" borderId="1" xfId="0" applyNumberFormat="1" applyFont="1" applyBorder="1" applyAlignment="1">
      <alignment vertical="top" wrapText="1"/>
    </xf>
    <xf numFmtId="165" fontId="9" fillId="0" borderId="4" xfId="0" applyNumberFormat="1" applyFont="1" applyBorder="1" applyAlignment="1">
      <alignment vertical="top" wrapText="1"/>
    </xf>
    <xf numFmtId="165" fontId="9" fillId="0" borderId="7" xfId="0" applyNumberFormat="1" applyFont="1" applyBorder="1" applyAlignment="1">
      <alignment vertical="top" wrapText="1"/>
    </xf>
    <xf numFmtId="0" fontId="9" fillId="0" borderId="8" xfId="0" applyFont="1" applyBorder="1" applyAlignment="1">
      <alignment horizontal="left" vertical="top" wrapText="1"/>
    </xf>
    <xf numFmtId="165" fontId="9" fillId="0" borderId="8" xfId="0" applyNumberFormat="1" applyFont="1" applyBorder="1" applyAlignment="1">
      <alignment vertical="top" wrapText="1"/>
    </xf>
    <xf numFmtId="1" fontId="9" fillId="2" borderId="15" xfId="0" applyNumberFormat="1" applyFont="1" applyFill="1" applyBorder="1" applyAlignment="1">
      <alignment horizontal="center" vertical="top" wrapText="1"/>
    </xf>
    <xf numFmtId="1" fontId="9" fillId="2" borderId="3" xfId="0" applyNumberFormat="1" applyFont="1" applyFill="1" applyBorder="1" applyAlignment="1">
      <alignment horizontal="center" vertical="top" wrapText="1"/>
    </xf>
    <xf numFmtId="165" fontId="48" fillId="0" borderId="11" xfId="1" applyFont="1" applyBorder="1" applyAlignment="1">
      <alignment horizontal="left" vertical="center"/>
    </xf>
    <xf numFmtId="49" fontId="10" fillId="2" borderId="5" xfId="3" quotePrefix="1" applyNumberFormat="1" applyFont="1" applyFill="1" applyBorder="1" applyAlignment="1">
      <alignment horizontal="center" vertical="top" wrapText="1"/>
    </xf>
    <xf numFmtId="0" fontId="50" fillId="0" borderId="21" xfId="0" applyFont="1" applyBorder="1" applyAlignment="1">
      <alignment horizontal="center" vertical="top" wrapText="1"/>
    </xf>
    <xf numFmtId="49" fontId="44" fillId="0" borderId="21" xfId="0" applyNumberFormat="1" applyFont="1" applyBorder="1" applyAlignment="1">
      <alignment horizontal="center" wrapText="1"/>
    </xf>
    <xf numFmtId="0" fontId="48" fillId="2" borderId="32" xfId="3" applyFont="1" applyFill="1" applyBorder="1" applyAlignment="1">
      <alignment horizontal="center" vertical="top" wrapText="1"/>
    </xf>
    <xf numFmtId="0" fontId="49" fillId="0" borderId="6" xfId="0" applyFont="1" applyBorder="1" applyAlignment="1">
      <alignment horizontal="center" vertical="top" wrapText="1"/>
    </xf>
    <xf numFmtId="0" fontId="10" fillId="0" borderId="2" xfId="0" applyFont="1" applyBorder="1" applyAlignment="1">
      <alignment vertical="top" wrapText="1"/>
    </xf>
    <xf numFmtId="165" fontId="10" fillId="0" borderId="3" xfId="1" applyFont="1" applyBorder="1" applyAlignment="1">
      <alignment vertical="top"/>
    </xf>
    <xf numFmtId="49" fontId="30" fillId="0" borderId="15" xfId="0" applyNumberFormat="1" applyFont="1" applyBorder="1" applyAlignment="1">
      <alignment horizontal="center" vertical="center" wrapText="1"/>
    </xf>
    <xf numFmtId="0" fontId="49" fillId="0" borderId="3" xfId="0" applyFont="1" applyBorder="1" applyAlignment="1">
      <alignment vertical="center" wrapText="1"/>
    </xf>
    <xf numFmtId="49" fontId="31" fillId="2" borderId="15" xfId="0" applyNumberFormat="1" applyFont="1" applyFill="1" applyBorder="1" applyAlignment="1">
      <alignment horizontal="center" vertical="center" wrapText="1"/>
    </xf>
    <xf numFmtId="165" fontId="44" fillId="0" borderId="3" xfId="1" applyFont="1" applyBorder="1" applyAlignment="1">
      <alignment vertical="center"/>
    </xf>
    <xf numFmtId="165" fontId="44" fillId="2" borderId="11" xfId="1" applyFont="1" applyFill="1" applyBorder="1" applyAlignment="1">
      <alignment horizontal="right" vertical="center" wrapText="1"/>
    </xf>
    <xf numFmtId="49" fontId="3" fillId="2" borderId="15" xfId="0" applyNumberFormat="1" applyFont="1" applyFill="1" applyBorder="1" applyAlignment="1">
      <alignment horizontal="center" vertical="center" wrapText="1"/>
    </xf>
    <xf numFmtId="0" fontId="9" fillId="5" borderId="3" xfId="0" applyFont="1" applyFill="1" applyBorder="1" applyAlignment="1">
      <alignment vertical="center" wrapText="1"/>
    </xf>
    <xf numFmtId="49" fontId="2" fillId="2" borderId="15" xfId="0" applyNumberFormat="1" applyFont="1" applyFill="1" applyBorder="1" applyAlignment="1">
      <alignment horizontal="center" vertical="center" wrapText="1"/>
    </xf>
    <xf numFmtId="0" fontId="10" fillId="5" borderId="3" xfId="0" applyFont="1" applyFill="1" applyBorder="1" applyAlignment="1">
      <alignment vertical="center" wrapText="1"/>
    </xf>
    <xf numFmtId="0" fontId="9" fillId="2" borderId="3" xfId="0" applyFont="1" applyFill="1" applyBorder="1" applyAlignment="1">
      <alignment vertical="center" wrapText="1"/>
    </xf>
    <xf numFmtId="0" fontId="10" fillId="0" borderId="3" xfId="0" applyFont="1" applyBorder="1" applyAlignment="1">
      <alignment horizontal="justify" vertical="center" wrapText="1"/>
    </xf>
    <xf numFmtId="49" fontId="28" fillId="0" borderId="1" xfId="0" applyNumberFormat="1" applyFont="1" applyBorder="1" applyAlignment="1">
      <alignment vertical="center"/>
    </xf>
    <xf numFmtId="49" fontId="48" fillId="0" borderId="10" xfId="0" applyNumberFormat="1" applyFont="1" applyBorder="1" applyAlignment="1">
      <alignment vertical="center"/>
    </xf>
    <xf numFmtId="49" fontId="48" fillId="0" borderId="10" xfId="0" applyNumberFormat="1" applyFont="1" applyBorder="1" applyAlignment="1">
      <alignment horizontal="center" vertical="center"/>
    </xf>
    <xf numFmtId="0" fontId="9" fillId="5" borderId="1" xfId="0" applyFont="1" applyFill="1" applyBorder="1" applyAlignment="1">
      <alignment vertical="center" wrapText="1"/>
    </xf>
    <xf numFmtId="165" fontId="48" fillId="0" borderId="1" xfId="1" applyFont="1" applyBorder="1" applyAlignment="1">
      <alignment horizontal="right" vertical="center"/>
    </xf>
    <xf numFmtId="0" fontId="44" fillId="0" borderId="3" xfId="0" applyFont="1" applyBorder="1" applyAlignment="1">
      <alignment vertical="center" wrapText="1"/>
    </xf>
    <xf numFmtId="0" fontId="44" fillId="0" borderId="11" xfId="0" applyFont="1" applyBorder="1" applyAlignment="1">
      <alignment vertical="center" wrapText="1"/>
    </xf>
    <xf numFmtId="0" fontId="49" fillId="0" borderId="3" xfId="0" applyFont="1" applyBorder="1" applyAlignment="1">
      <alignment horizontal="justify" vertical="center" wrapText="1"/>
    </xf>
    <xf numFmtId="49" fontId="31" fillId="0" borderId="15" xfId="0" applyNumberFormat="1" applyFont="1" applyBorder="1" applyAlignment="1">
      <alignment horizontal="center" vertical="center" wrapText="1"/>
    </xf>
    <xf numFmtId="0" fontId="10" fillId="0" borderId="3" xfId="0" applyFont="1" applyBorder="1" applyAlignment="1">
      <alignment vertical="center" wrapText="1"/>
    </xf>
    <xf numFmtId="49" fontId="30" fillId="2" borderId="15" xfId="0" applyNumberFormat="1" applyFont="1" applyFill="1" applyBorder="1" applyAlignment="1">
      <alignment horizontal="center" vertical="center" wrapText="1"/>
    </xf>
    <xf numFmtId="165" fontId="44" fillId="0" borderId="11" xfId="1" applyFont="1" applyFill="1" applyBorder="1" applyAlignment="1">
      <alignment horizontal="right" vertical="center" wrapText="1"/>
    </xf>
    <xf numFmtId="0" fontId="10" fillId="2" borderId="3" xfId="0" applyFont="1" applyFill="1" applyBorder="1" applyAlignment="1">
      <alignment vertical="center" wrapText="1"/>
    </xf>
    <xf numFmtId="0" fontId="9" fillId="0" borderId="1" xfId="0" applyFont="1" applyBorder="1" applyAlignment="1">
      <alignment horizontal="justify" vertical="center" wrapText="1"/>
    </xf>
    <xf numFmtId="165" fontId="44" fillId="0" borderId="3" xfId="1" applyFont="1" applyBorder="1" applyAlignment="1">
      <alignment vertical="center" wrapText="1"/>
    </xf>
    <xf numFmtId="165" fontId="44" fillId="0" borderId="11" xfId="1" applyFont="1" applyBorder="1" applyAlignment="1">
      <alignment vertical="center" wrapText="1"/>
    </xf>
    <xf numFmtId="165" fontId="44" fillId="0" borderId="3" xfId="1" applyFont="1" applyBorder="1" applyAlignment="1">
      <alignment horizontal="right" vertical="center"/>
    </xf>
    <xf numFmtId="0" fontId="29" fillId="0" borderId="0" xfId="0" applyFont="1" applyAlignment="1">
      <alignment horizontal="left"/>
    </xf>
    <xf numFmtId="0" fontId="44" fillId="0" borderId="0" xfId="0" applyFont="1" applyAlignment="1">
      <alignment vertical="center"/>
    </xf>
    <xf numFmtId="0" fontId="44" fillId="0" borderId="0" xfId="0" applyFont="1" applyAlignment="1">
      <alignment horizontal="center" vertical="center"/>
    </xf>
    <xf numFmtId="0" fontId="10" fillId="0" borderId="5" xfId="0" applyFont="1" applyBorder="1" applyAlignment="1">
      <alignment horizontal="justify" vertical="center" wrapText="1"/>
    </xf>
    <xf numFmtId="165" fontId="44" fillId="0" borderId="5" xfId="1" applyFont="1" applyBorder="1" applyAlignment="1">
      <alignment horizontal="right" vertical="center" wrapText="1"/>
    </xf>
    <xf numFmtId="165" fontId="44" fillId="0" borderId="14" xfId="1" applyFont="1" applyBorder="1" applyAlignment="1">
      <alignment horizontal="right" vertical="center" wrapText="1"/>
    </xf>
    <xf numFmtId="49" fontId="2" fillId="2" borderId="19" xfId="0" applyNumberFormat="1" applyFont="1" applyFill="1" applyBorder="1" applyAlignment="1">
      <alignment horizontal="center" vertical="center" wrapText="1"/>
    </xf>
    <xf numFmtId="49" fontId="10" fillId="5" borderId="13" xfId="0" applyNumberFormat="1" applyFont="1" applyFill="1" applyBorder="1" applyAlignment="1">
      <alignment horizontal="center" vertical="center" wrapText="1"/>
    </xf>
    <xf numFmtId="49" fontId="31" fillId="0" borderId="5" xfId="0" applyNumberFormat="1" applyFont="1" applyBorder="1" applyAlignment="1">
      <alignment horizontal="center" vertical="top" wrapText="1"/>
    </xf>
    <xf numFmtId="0" fontId="28" fillId="0" borderId="15" xfId="0" applyFont="1" applyBorder="1" applyAlignment="1">
      <alignment horizontal="center"/>
    </xf>
    <xf numFmtId="1" fontId="28" fillId="2" borderId="15" xfId="0" applyNumberFormat="1" applyFont="1" applyFill="1" applyBorder="1" applyAlignment="1">
      <alignment horizontal="center" vertical="top" wrapText="1"/>
    </xf>
    <xf numFmtId="1" fontId="2" fillId="2" borderId="19" xfId="0" applyNumberFormat="1" applyFont="1" applyFill="1" applyBorder="1" applyAlignment="1">
      <alignment horizontal="center" vertical="top" wrapText="1"/>
    </xf>
    <xf numFmtId="49" fontId="10" fillId="5" borderId="5" xfId="0" applyNumberFormat="1" applyFont="1" applyFill="1" applyBorder="1" applyAlignment="1">
      <alignment horizontal="center" vertical="center" wrapText="1"/>
    </xf>
    <xf numFmtId="1" fontId="3" fillId="2" borderId="22"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top" wrapText="1"/>
    </xf>
    <xf numFmtId="0" fontId="9" fillId="0" borderId="23" xfId="0" applyFont="1" applyBorder="1" applyAlignment="1">
      <alignment horizontal="left" vertical="top" wrapText="1"/>
    </xf>
    <xf numFmtId="165" fontId="48" fillId="0" borderId="23" xfId="1" applyFont="1" applyBorder="1" applyAlignment="1">
      <alignment horizontal="right" vertical="top" wrapText="1"/>
    </xf>
    <xf numFmtId="165" fontId="48" fillId="0" borderId="33" xfId="1" applyFont="1" applyBorder="1" applyAlignment="1">
      <alignment horizontal="right" vertical="top" wrapText="1"/>
    </xf>
    <xf numFmtId="0" fontId="28" fillId="0" borderId="34" xfId="0" applyFont="1" applyBorder="1" applyAlignment="1">
      <alignment horizontal="center" vertical="top"/>
    </xf>
    <xf numFmtId="49" fontId="48" fillId="0" borderId="35" xfId="0" applyNumberFormat="1" applyFont="1" applyBorder="1" applyAlignment="1">
      <alignment vertical="center"/>
    </xf>
    <xf numFmtId="49" fontId="28" fillId="0" borderId="35" xfId="0" applyNumberFormat="1" applyFont="1" applyBorder="1" applyAlignment="1">
      <alignment vertical="top"/>
    </xf>
    <xf numFmtId="49" fontId="48" fillId="0" borderId="35" xfId="0" applyNumberFormat="1" applyFont="1" applyBorder="1" applyAlignment="1">
      <alignment horizontal="center" vertical="center"/>
    </xf>
    <xf numFmtId="0" fontId="48" fillId="0" borderId="35" xfId="0" applyFont="1" applyBorder="1" applyAlignment="1">
      <alignment horizontal="left" vertical="top"/>
    </xf>
    <xf numFmtId="165" fontId="48" fillId="0" borderId="35" xfId="1" applyFont="1" applyBorder="1" applyAlignment="1">
      <alignment horizontal="right" vertical="top"/>
    </xf>
    <xf numFmtId="1" fontId="3" fillId="2" borderId="36"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center" wrapText="1"/>
    </xf>
    <xf numFmtId="49" fontId="3" fillId="2" borderId="21" xfId="0" applyNumberFormat="1" applyFont="1" applyFill="1" applyBorder="1" applyAlignment="1">
      <alignment horizontal="center" vertical="top" wrapText="1"/>
    </xf>
    <xf numFmtId="0" fontId="9" fillId="5" borderId="21" xfId="0" applyFont="1" applyFill="1" applyBorder="1" applyAlignment="1">
      <alignment horizontal="left" vertical="top" wrapText="1"/>
    </xf>
    <xf numFmtId="165" fontId="48" fillId="0" borderId="21" xfId="1" applyFont="1" applyBorder="1" applyAlignment="1">
      <alignment horizontal="right" vertical="top" wrapText="1"/>
    </xf>
    <xf numFmtId="0" fontId="9" fillId="5" borderId="23" xfId="0" applyFont="1" applyFill="1" applyBorder="1" applyAlignment="1">
      <alignment horizontal="left" vertical="top" wrapText="1"/>
    </xf>
    <xf numFmtId="0" fontId="9" fillId="0" borderId="21" xfId="0" applyFont="1" applyBorder="1" applyAlignment="1">
      <alignment horizontal="left" vertical="top" wrapText="1"/>
    </xf>
    <xf numFmtId="165" fontId="48" fillId="0" borderId="21" xfId="1" applyFont="1" applyBorder="1" applyAlignment="1">
      <alignment vertical="top" wrapText="1"/>
    </xf>
    <xf numFmtId="165" fontId="48" fillId="0" borderId="23" xfId="1" applyFont="1" applyBorder="1" applyAlignment="1">
      <alignment vertical="top" wrapText="1"/>
    </xf>
    <xf numFmtId="165" fontId="48" fillId="0" borderId="33" xfId="1" applyFont="1" applyBorder="1" applyAlignment="1">
      <alignment vertical="top" wrapText="1"/>
    </xf>
    <xf numFmtId="1" fontId="2" fillId="2" borderId="5" xfId="3" applyNumberFormat="1" applyFont="1" applyFill="1" applyBorder="1" applyAlignment="1">
      <alignment horizontal="center"/>
    </xf>
    <xf numFmtId="49" fontId="10" fillId="2" borderId="21" xfId="0" applyNumberFormat="1" applyFont="1" applyFill="1" applyBorder="1" applyAlignment="1">
      <alignment horizontal="center" vertical="center" wrapText="1"/>
    </xf>
    <xf numFmtId="0" fontId="44" fillId="0" borderId="5" xfId="3" applyFont="1" applyBorder="1" applyAlignment="1">
      <alignment horizontal="justify" vertical="center" wrapText="1"/>
    </xf>
    <xf numFmtId="0" fontId="9" fillId="2" borderId="21" xfId="0" applyFont="1" applyFill="1" applyBorder="1" applyAlignment="1">
      <alignment horizontal="left" vertical="top" wrapText="1"/>
    </xf>
    <xf numFmtId="165" fontId="48" fillId="0" borderId="4" xfId="1" applyFont="1" applyBorder="1" applyAlignment="1">
      <alignment vertical="top" wrapText="1"/>
    </xf>
    <xf numFmtId="0" fontId="9" fillId="2" borderId="23" xfId="0" applyFont="1" applyFill="1" applyBorder="1" applyAlignment="1">
      <alignment horizontal="left" vertical="top" wrapText="1"/>
    </xf>
    <xf numFmtId="165" fontId="9" fillId="0" borderId="21" xfId="1" applyFont="1" applyBorder="1" applyAlignment="1">
      <alignment vertical="top" wrapText="1"/>
    </xf>
    <xf numFmtId="165" fontId="9" fillId="0" borderId="23" xfId="1" applyFont="1" applyBorder="1" applyAlignment="1">
      <alignment vertical="top" wrapText="1"/>
    </xf>
    <xf numFmtId="165" fontId="9" fillId="0" borderId="33" xfId="1" applyFont="1" applyBorder="1" applyAlignment="1">
      <alignment vertical="top" wrapText="1"/>
    </xf>
    <xf numFmtId="1" fontId="9" fillId="2" borderId="21" xfId="0" applyNumberFormat="1" applyFont="1" applyFill="1" applyBorder="1" applyAlignment="1">
      <alignment horizontal="center" vertical="center" wrapText="1"/>
    </xf>
    <xf numFmtId="1" fontId="3" fillId="2" borderId="21" xfId="0" applyNumberFormat="1" applyFont="1" applyFill="1" applyBorder="1" applyAlignment="1">
      <alignment horizontal="center" vertical="top" wrapText="1"/>
    </xf>
    <xf numFmtId="165" fontId="44" fillId="0" borderId="12" xfId="1" applyFont="1" applyBorder="1" applyAlignment="1">
      <alignment horizontal="left" vertical="center"/>
    </xf>
    <xf numFmtId="165" fontId="44" fillId="0" borderId="37" xfId="1" applyFont="1" applyBorder="1" applyAlignment="1">
      <alignment vertical="top" wrapText="1"/>
    </xf>
    <xf numFmtId="165" fontId="44" fillId="0" borderId="24" xfId="1" applyFont="1" applyBorder="1" applyAlignment="1">
      <alignment horizontal="left" vertical="center"/>
    </xf>
    <xf numFmtId="165" fontId="44" fillId="0" borderId="37" xfId="1" applyFont="1" applyBorder="1" applyAlignment="1">
      <alignment horizontal="right" vertical="top" wrapText="1"/>
    </xf>
    <xf numFmtId="49" fontId="10" fillId="5" borderId="13" xfId="0" applyNumberFormat="1" applyFont="1" applyFill="1" applyBorder="1" applyAlignment="1">
      <alignment horizontal="center" vertical="top" wrapText="1"/>
    </xf>
    <xf numFmtId="165" fontId="44" fillId="0" borderId="24" xfId="1" applyFont="1" applyBorder="1" applyAlignment="1">
      <alignment horizontal="right" vertical="center" wrapText="1"/>
    </xf>
    <xf numFmtId="0" fontId="44" fillId="0" borderId="24" xfId="0" applyFont="1" applyBorder="1"/>
    <xf numFmtId="165" fontId="44" fillId="0" borderId="24" xfId="1" applyFont="1" applyBorder="1" applyAlignment="1">
      <alignment vertical="center" wrapText="1"/>
    </xf>
    <xf numFmtId="0" fontId="9" fillId="0" borderId="21" xfId="0" applyFont="1" applyBorder="1" applyAlignment="1">
      <alignment vertical="top" wrapText="1"/>
    </xf>
    <xf numFmtId="0" fontId="9" fillId="0" borderId="23" xfId="0" applyFont="1" applyBorder="1" applyAlignment="1">
      <alignment vertical="top" wrapText="1"/>
    </xf>
    <xf numFmtId="165" fontId="44" fillId="0" borderId="12" xfId="1" applyFont="1" applyBorder="1" applyAlignment="1">
      <alignment horizontal="right" vertical="center" wrapText="1"/>
    </xf>
    <xf numFmtId="165" fontId="44" fillId="0" borderId="37" xfId="1" applyFont="1" applyBorder="1" applyAlignment="1">
      <alignment horizontal="right" vertical="center" wrapText="1"/>
    </xf>
    <xf numFmtId="165" fontId="47" fillId="0" borderId="24" xfId="1" applyFont="1" applyBorder="1" applyAlignment="1">
      <alignment horizontal="right" vertical="top" wrapText="1"/>
    </xf>
    <xf numFmtId="1" fontId="2" fillId="2" borderId="19" xfId="0" applyNumberFormat="1" applyFont="1" applyFill="1" applyBorder="1" applyAlignment="1">
      <alignment horizontal="center" wrapText="1"/>
    </xf>
    <xf numFmtId="49" fontId="3" fillId="2" borderId="36" xfId="0" applyNumberFormat="1" applyFont="1" applyFill="1" applyBorder="1" applyAlignment="1">
      <alignment horizontal="center" vertical="top" wrapText="1"/>
    </xf>
    <xf numFmtId="49" fontId="3" fillId="2" borderId="22" xfId="0" applyNumberFormat="1" applyFont="1" applyFill="1" applyBorder="1" applyAlignment="1">
      <alignment horizontal="center" vertical="top" wrapText="1"/>
    </xf>
    <xf numFmtId="0" fontId="10" fillId="5" borderId="5" xfId="0" applyFont="1" applyFill="1" applyBorder="1" applyAlignment="1">
      <alignment horizontal="left" vertical="top" wrapText="1"/>
    </xf>
    <xf numFmtId="165" fontId="44" fillId="0" borderId="5" xfId="1" applyFont="1" applyBorder="1" applyAlignment="1">
      <alignment horizontal="left" vertical="center"/>
    </xf>
    <xf numFmtId="49" fontId="3" fillId="2" borderId="34" xfId="0" applyNumberFormat="1" applyFont="1" applyFill="1" applyBorder="1" applyAlignment="1">
      <alignment horizontal="center" vertical="top" wrapText="1"/>
    </xf>
    <xf numFmtId="49" fontId="9" fillId="2" borderId="35" xfId="0" applyNumberFormat="1" applyFont="1" applyFill="1" applyBorder="1" applyAlignment="1">
      <alignment horizontal="center" vertical="center" wrapText="1"/>
    </xf>
    <xf numFmtId="49" fontId="3" fillId="2" borderId="35" xfId="0" applyNumberFormat="1" applyFont="1" applyFill="1" applyBorder="1" applyAlignment="1">
      <alignment horizontal="center" vertical="top" wrapText="1"/>
    </xf>
    <xf numFmtId="0" fontId="9" fillId="0" borderId="35" xfId="0" applyFont="1" applyBorder="1" applyAlignment="1">
      <alignment horizontal="left" vertical="top" wrapText="1"/>
    </xf>
    <xf numFmtId="165" fontId="9" fillId="0" borderId="35" xfId="1" applyFont="1" applyBorder="1" applyAlignment="1">
      <alignment vertical="top" wrapText="1"/>
    </xf>
    <xf numFmtId="49" fontId="2" fillId="2" borderId="36" xfId="0" applyNumberFormat="1" applyFont="1" applyFill="1" applyBorder="1" applyAlignment="1">
      <alignment horizontal="center" vertical="top" wrapText="1"/>
    </xf>
    <xf numFmtId="49" fontId="2" fillId="2" borderId="21" xfId="0" applyNumberFormat="1" applyFont="1" applyFill="1" applyBorder="1" applyAlignment="1">
      <alignment horizontal="center" vertical="top" wrapText="1"/>
    </xf>
    <xf numFmtId="49" fontId="2" fillId="2" borderId="22" xfId="0" applyNumberFormat="1" applyFont="1" applyFill="1" applyBorder="1" applyAlignment="1">
      <alignment horizontal="center" vertical="top" wrapText="1"/>
    </xf>
    <xf numFmtId="49" fontId="10" fillId="2" borderId="23"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top" wrapText="1"/>
    </xf>
    <xf numFmtId="0" fontId="10" fillId="0" borderId="37" xfId="0" applyFont="1" applyBorder="1" applyAlignment="1">
      <alignment horizontal="left" vertical="top" wrapText="1"/>
    </xf>
    <xf numFmtId="0" fontId="9" fillId="5" borderId="9" xfId="0" applyFont="1" applyFill="1" applyBorder="1" applyAlignment="1">
      <alignment horizontal="left" vertical="top" wrapText="1"/>
    </xf>
    <xf numFmtId="165" fontId="48" fillId="0" borderId="21" xfId="1" applyFont="1" applyBorder="1" applyAlignment="1">
      <alignment horizontal="center" vertical="top" wrapText="1"/>
    </xf>
    <xf numFmtId="0" fontId="9" fillId="5" borderId="38" xfId="0" applyFont="1" applyFill="1" applyBorder="1" applyAlignment="1">
      <alignment horizontal="left" vertical="top" wrapText="1"/>
    </xf>
    <xf numFmtId="0" fontId="10" fillId="5" borderId="13" xfId="0" applyFont="1" applyFill="1" applyBorder="1" applyAlignment="1">
      <alignment horizontal="left" vertical="top" wrapText="1"/>
    </xf>
    <xf numFmtId="49" fontId="9" fillId="2" borderId="32" xfId="0" applyNumberFormat="1" applyFont="1" applyFill="1" applyBorder="1" applyAlignment="1">
      <alignment horizontal="center" vertical="center" wrapText="1"/>
    </xf>
    <xf numFmtId="49" fontId="28" fillId="0" borderId="36" xfId="0" applyNumberFormat="1" applyFont="1" applyBorder="1" applyAlignment="1">
      <alignment horizontal="center"/>
    </xf>
    <xf numFmtId="49" fontId="48" fillId="0" borderId="21" xfId="0" applyNumberFormat="1" applyFont="1" applyBorder="1" applyAlignment="1">
      <alignment vertical="center"/>
    </xf>
    <xf numFmtId="49" fontId="28" fillId="0" borderId="21" xfId="0" applyNumberFormat="1" applyFont="1" applyBorder="1"/>
    <xf numFmtId="49" fontId="48" fillId="0" borderId="21" xfId="0" applyNumberFormat="1" applyFont="1" applyBorder="1" applyAlignment="1">
      <alignment horizontal="center" vertical="center"/>
    </xf>
    <xf numFmtId="0" fontId="48" fillId="0" borderId="21" xfId="0" applyFont="1" applyBorder="1" applyAlignment="1">
      <alignment horizontal="left" wrapText="1"/>
    </xf>
    <xf numFmtId="165" fontId="48" fillId="0" borderId="21" xfId="1" applyFont="1" applyBorder="1" applyAlignment="1">
      <alignment horizontal="right"/>
    </xf>
    <xf numFmtId="49" fontId="9" fillId="2" borderId="9" xfId="0" applyNumberFormat="1" applyFont="1" applyFill="1" applyBorder="1" applyAlignment="1">
      <alignment horizontal="center" vertical="center" wrapText="1"/>
    </xf>
    <xf numFmtId="0" fontId="9" fillId="0" borderId="34" xfId="0" applyFont="1" applyBorder="1" applyAlignment="1">
      <alignment horizontal="left" vertical="top" wrapText="1"/>
    </xf>
    <xf numFmtId="165" fontId="48" fillId="0" borderId="35" xfId="1" applyFont="1" applyBorder="1" applyAlignment="1">
      <alignment horizontal="right" vertical="top" wrapText="1"/>
    </xf>
    <xf numFmtId="49" fontId="9" fillId="2" borderId="38" xfId="0" applyNumberFormat="1" applyFont="1" applyFill="1" applyBorder="1" applyAlignment="1">
      <alignment horizontal="center" vertical="center" wrapText="1"/>
    </xf>
    <xf numFmtId="0" fontId="9" fillId="0" borderId="22" xfId="0" applyFont="1" applyBorder="1" applyAlignment="1">
      <alignment horizontal="left" vertical="top" wrapText="1"/>
    </xf>
    <xf numFmtId="49" fontId="9" fillId="2" borderId="34" xfId="0" applyNumberFormat="1" applyFont="1" applyFill="1" applyBorder="1" applyAlignment="1">
      <alignment horizontal="left" vertical="top" wrapText="1"/>
    </xf>
    <xf numFmtId="165" fontId="9" fillId="0" borderId="39" xfId="1" applyFont="1" applyBorder="1" applyAlignment="1">
      <alignment vertical="top" wrapText="1"/>
    </xf>
    <xf numFmtId="49" fontId="9" fillId="2" borderId="22" xfId="0" applyNumberFormat="1" applyFont="1" applyFill="1" applyBorder="1" applyAlignment="1">
      <alignment horizontal="left" vertical="top" wrapText="1"/>
    </xf>
    <xf numFmtId="49" fontId="3" fillId="2" borderId="21" xfId="0" applyNumberFormat="1" applyFont="1" applyFill="1" applyBorder="1" applyAlignment="1">
      <alignment horizontal="center" vertical="center" wrapText="1"/>
    </xf>
    <xf numFmtId="0" fontId="9" fillId="5" borderId="21" xfId="0" applyFont="1" applyFill="1" applyBorder="1" applyAlignment="1">
      <alignment vertical="center" wrapText="1"/>
    </xf>
    <xf numFmtId="165" fontId="48" fillId="0" borderId="21" xfId="1" applyFont="1" applyBorder="1" applyAlignment="1">
      <alignment horizontal="right" vertical="center" wrapText="1"/>
    </xf>
    <xf numFmtId="49" fontId="10" fillId="0" borderId="3" xfId="0" applyNumberFormat="1" applyFont="1" applyBorder="1" applyAlignment="1">
      <alignment horizontal="center" vertical="center" wrapText="1"/>
    </xf>
    <xf numFmtId="165" fontId="44" fillId="2" borderId="3" xfId="1" applyFont="1" applyFill="1" applyBorder="1" applyAlignment="1">
      <alignment horizontal="right" vertical="top" wrapText="1"/>
    </xf>
    <xf numFmtId="165" fontId="44" fillId="2" borderId="3" xfId="1" applyFont="1" applyFill="1" applyBorder="1" applyAlignment="1">
      <alignment horizontal="right" wrapText="1"/>
    </xf>
    <xf numFmtId="49" fontId="49" fillId="0" borderId="6" xfId="0" applyNumberFormat="1" applyFont="1" applyBorder="1" applyAlignment="1">
      <alignment horizontal="center" vertical="top" wrapText="1"/>
    </xf>
    <xf numFmtId="0" fontId="49" fillId="0" borderId="6" xfId="0" applyFont="1" applyBorder="1" applyAlignment="1">
      <alignment horizontal="left" vertical="top" wrapText="1"/>
    </xf>
    <xf numFmtId="165" fontId="48" fillId="0" borderId="6" xfId="1" applyFont="1" applyBorder="1" applyAlignment="1">
      <alignment horizontal="right" wrapText="1"/>
    </xf>
    <xf numFmtId="3" fontId="44" fillId="0" borderId="2" xfId="0" applyNumberFormat="1" applyFont="1" applyBorder="1" applyAlignment="1">
      <alignment vertical="top" wrapText="1"/>
    </xf>
    <xf numFmtId="165" fontId="44" fillId="0" borderId="11" xfId="0" applyNumberFormat="1" applyFont="1" applyBorder="1" applyProtection="1">
      <protection locked="0"/>
    </xf>
    <xf numFmtId="49" fontId="10" fillId="0" borderId="26" xfId="0" applyNumberFormat="1" applyFont="1" applyBorder="1" applyAlignment="1">
      <alignment horizontal="center"/>
    </xf>
    <xf numFmtId="49" fontId="10" fillId="0" borderId="7" xfId="0" applyNumberFormat="1" applyFont="1" applyBorder="1" applyAlignment="1">
      <alignment horizontal="center"/>
    </xf>
    <xf numFmtId="0" fontId="50" fillId="0" borderId="7" xfId="0" applyFont="1" applyBorder="1" applyAlignment="1">
      <alignment horizontal="left" vertical="top" wrapText="1"/>
    </xf>
    <xf numFmtId="165" fontId="44" fillId="2" borderId="7" xfId="1" applyFont="1" applyFill="1" applyBorder="1" applyAlignment="1">
      <alignment horizontal="right" wrapText="1"/>
    </xf>
    <xf numFmtId="165" fontId="44" fillId="0" borderId="7" xfId="1" applyFont="1" applyBorder="1" applyAlignment="1">
      <alignment horizontal="right" wrapText="1"/>
    </xf>
    <xf numFmtId="165" fontId="44" fillId="0" borderId="40" xfId="1" applyFont="1" applyBorder="1" applyAlignment="1">
      <alignment horizontal="right" wrapText="1"/>
    </xf>
    <xf numFmtId="49" fontId="49" fillId="0" borderId="8" xfId="0" applyNumberFormat="1" applyFont="1" applyBorder="1" applyAlignment="1">
      <alignment horizontal="center" vertical="top" wrapText="1"/>
    </xf>
    <xf numFmtId="0" fontId="49" fillId="0" borderId="8" xfId="0" applyFont="1" applyBorder="1" applyAlignment="1">
      <alignment horizontal="left" vertical="top" wrapText="1"/>
    </xf>
    <xf numFmtId="165" fontId="48" fillId="0" borderId="8" xfId="1" applyFont="1" applyBorder="1" applyAlignment="1">
      <alignment horizontal="right" wrapText="1"/>
    </xf>
    <xf numFmtId="49" fontId="50" fillId="0" borderId="2" xfId="0" applyNumberFormat="1" applyFont="1" applyBorder="1" applyAlignment="1">
      <alignment horizontal="center" vertical="top" wrapText="1"/>
    </xf>
    <xf numFmtId="49" fontId="50" fillId="0" borderId="26" xfId="0" applyNumberFormat="1" applyFont="1" applyBorder="1" applyAlignment="1">
      <alignment horizontal="center" vertical="top" wrapText="1"/>
    </xf>
    <xf numFmtId="49" fontId="50" fillId="0" borderId="7" xfId="0" applyNumberFormat="1" applyFont="1" applyBorder="1" applyAlignment="1">
      <alignment horizontal="center" vertical="top" wrapText="1"/>
    </xf>
    <xf numFmtId="49" fontId="10" fillId="2" borderId="7" xfId="0" applyNumberFormat="1" applyFont="1" applyFill="1" applyBorder="1" applyAlignment="1">
      <alignment horizontal="center" vertical="center" wrapText="1"/>
    </xf>
    <xf numFmtId="165" fontId="44" fillId="0" borderId="7" xfId="1" applyFont="1" applyBorder="1" applyAlignment="1">
      <alignment horizontal="right" vertical="top" wrapText="1"/>
    </xf>
    <xf numFmtId="165" fontId="44" fillId="0" borderId="40" xfId="1" applyFont="1" applyBorder="1" applyAlignment="1">
      <alignment horizontal="right" vertical="top" wrapText="1"/>
    </xf>
    <xf numFmtId="4" fontId="44" fillId="0" borderId="3" xfId="0" applyNumberFormat="1" applyFont="1" applyBorder="1"/>
    <xf numFmtId="49" fontId="10" fillId="2" borderId="7" xfId="0" applyNumberFormat="1" applyFont="1" applyFill="1" applyBorder="1" applyAlignment="1">
      <alignment horizontal="center" vertical="top" wrapText="1"/>
    </xf>
    <xf numFmtId="0" fontId="10" fillId="0" borderId="7" xfId="0" applyFont="1" applyBorder="1" applyAlignment="1">
      <alignment horizontal="left" vertical="top" wrapText="1"/>
    </xf>
    <xf numFmtId="0" fontId="44" fillId="0" borderId="2" xfId="0" applyFont="1" applyBorder="1"/>
    <xf numFmtId="165" fontId="44" fillId="0" borderId="7" xfId="1" applyFont="1" applyBorder="1" applyAlignment="1">
      <alignment wrapText="1"/>
    </xf>
    <xf numFmtId="165" fontId="44" fillId="0" borderId="40" xfId="1" applyFont="1" applyBorder="1" applyAlignment="1">
      <alignment wrapText="1"/>
    </xf>
    <xf numFmtId="49" fontId="50" fillId="0" borderId="8" xfId="0" applyNumberFormat="1" applyFont="1" applyBorder="1" applyAlignment="1">
      <alignment horizontal="center" vertical="top" wrapText="1"/>
    </xf>
    <xf numFmtId="49" fontId="48" fillId="0" borderId="17" xfId="0" applyNumberFormat="1" applyFont="1" applyBorder="1" applyAlignment="1">
      <alignment horizontal="center" vertical="top" wrapText="1"/>
    </xf>
    <xf numFmtId="49" fontId="48" fillId="0" borderId="2" xfId="0" applyNumberFormat="1" applyFont="1" applyBorder="1" applyAlignment="1">
      <alignment horizontal="center" vertical="top" wrapText="1"/>
    </xf>
    <xf numFmtId="0" fontId="44" fillId="0" borderId="7" xfId="0" applyFont="1" applyBorder="1" applyAlignment="1">
      <alignment horizontal="left" vertical="top" wrapText="1"/>
    </xf>
    <xf numFmtId="165" fontId="44" fillId="6" borderId="3" xfId="1" applyFont="1" applyFill="1" applyBorder="1" applyAlignment="1">
      <alignment horizontal="right" vertical="top" wrapText="1"/>
    </xf>
    <xf numFmtId="49" fontId="50" fillId="0" borderId="6" xfId="0" applyNumberFormat="1" applyFont="1" applyBorder="1" applyAlignment="1">
      <alignment horizontal="center" vertical="top" wrapText="1"/>
    </xf>
    <xf numFmtId="49" fontId="44" fillId="0" borderId="2" xfId="0" applyNumberFormat="1" applyFont="1" applyBorder="1" applyAlignment="1">
      <alignment horizontal="center" vertical="top" wrapText="1"/>
    </xf>
    <xf numFmtId="165" fontId="51" fillId="0" borderId="7" xfId="1" applyFont="1" applyBorder="1" applyAlignment="1">
      <alignment horizontal="right" vertical="top" wrapText="1"/>
    </xf>
    <xf numFmtId="165" fontId="51" fillId="0" borderId="40" xfId="1" applyFont="1" applyBorder="1" applyAlignment="1">
      <alignment horizontal="right" vertical="top" wrapText="1"/>
    </xf>
    <xf numFmtId="49" fontId="50" fillId="0" borderId="16" xfId="0" applyNumberFormat="1" applyFont="1" applyBorder="1" applyAlignment="1">
      <alignment horizontal="center" vertical="top" wrapText="1"/>
    </xf>
    <xf numFmtId="165" fontId="44" fillId="0" borderId="18" xfId="1" applyFont="1" applyBorder="1" applyAlignment="1">
      <alignment horizontal="right" wrapText="1"/>
    </xf>
    <xf numFmtId="165" fontId="29" fillId="2" borderId="11" xfId="1" applyFont="1" applyFill="1" applyBorder="1" applyAlignment="1">
      <alignment horizontal="right" vertical="top" wrapText="1"/>
    </xf>
    <xf numFmtId="165" fontId="48" fillId="2" borderId="11" xfId="1" applyFont="1" applyFill="1" applyBorder="1" applyAlignment="1">
      <alignment horizontal="right" vertical="center" wrapText="1"/>
    </xf>
    <xf numFmtId="0" fontId="52" fillId="0" borderId="3" xfId="0" applyFont="1" applyBorder="1"/>
    <xf numFmtId="0" fontId="28" fillId="2" borderId="16" xfId="3" applyFont="1" applyFill="1" applyBorder="1" applyAlignment="1">
      <alignment horizontal="center" vertical="top" wrapText="1"/>
    </xf>
    <xf numFmtId="0" fontId="49" fillId="0" borderId="16" xfId="0" applyFont="1" applyBorder="1" applyAlignment="1">
      <alignment horizontal="center" vertical="top" wrapText="1"/>
    </xf>
    <xf numFmtId="49" fontId="3" fillId="2" borderId="34" xfId="0" applyNumberFormat="1" applyFont="1" applyFill="1" applyBorder="1" applyAlignment="1">
      <alignment horizontal="center" vertical="center" wrapText="1"/>
    </xf>
    <xf numFmtId="49" fontId="3" fillId="2" borderId="35" xfId="0" applyNumberFormat="1" applyFont="1" applyFill="1" applyBorder="1" applyAlignment="1">
      <alignment horizontal="center" vertical="center" wrapText="1"/>
    </xf>
    <xf numFmtId="0" fontId="9" fillId="5" borderId="35" xfId="0" applyFont="1" applyFill="1" applyBorder="1" applyAlignment="1">
      <alignment vertical="center" wrapText="1"/>
    </xf>
    <xf numFmtId="165" fontId="48" fillId="0" borderId="35" xfId="1" applyFont="1" applyBorder="1" applyAlignment="1">
      <alignment horizontal="right" vertical="center" wrapText="1"/>
    </xf>
    <xf numFmtId="165" fontId="48" fillId="0" borderId="39" xfId="1" applyFont="1" applyBorder="1" applyAlignment="1">
      <alignment horizontal="right" vertical="center" wrapText="1"/>
    </xf>
    <xf numFmtId="49" fontId="30" fillId="0" borderId="17"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0" fontId="49" fillId="0" borderId="2" xfId="0" applyFont="1" applyBorder="1" applyAlignment="1">
      <alignment vertical="center" wrapText="1"/>
    </xf>
    <xf numFmtId="165" fontId="44" fillId="0" borderId="2" xfId="1" applyFont="1" applyBorder="1" applyAlignment="1">
      <alignment vertical="center" wrapText="1"/>
    </xf>
    <xf numFmtId="165" fontId="44" fillId="0" borderId="18" xfId="1" applyFont="1" applyBorder="1" applyAlignment="1">
      <alignment vertical="center" wrapText="1"/>
    </xf>
    <xf numFmtId="1" fontId="2" fillId="2" borderId="15" xfId="3" applyNumberFormat="1" applyFont="1" applyFill="1" applyBorder="1" applyAlignment="1">
      <alignment horizontal="center"/>
    </xf>
    <xf numFmtId="49" fontId="2" fillId="2" borderId="26" xfId="0" applyNumberFormat="1" applyFont="1" applyFill="1" applyBorder="1" applyAlignment="1">
      <alignment horizontal="center" vertical="center" wrapText="1"/>
    </xf>
    <xf numFmtId="49" fontId="10" fillId="5" borderId="7" xfId="0" applyNumberFormat="1" applyFont="1" applyFill="1" applyBorder="1" applyAlignment="1">
      <alignment horizontal="center" vertical="center" wrapText="1"/>
    </xf>
    <xf numFmtId="49" fontId="31" fillId="0" borderId="7" xfId="0" applyNumberFormat="1" applyFont="1" applyBorder="1" applyAlignment="1">
      <alignment horizontal="center" vertical="top" wrapText="1"/>
    </xf>
    <xf numFmtId="0" fontId="10" fillId="0" borderId="7" xfId="0" applyFont="1" applyBorder="1" applyAlignment="1">
      <alignment horizontal="justify" vertical="center" wrapText="1"/>
    </xf>
    <xf numFmtId="165" fontId="44" fillId="0" borderId="7" xfId="1" applyFont="1" applyBorder="1" applyAlignment="1">
      <alignment horizontal="right" vertical="center" wrapText="1"/>
    </xf>
    <xf numFmtId="165" fontId="44" fillId="0" borderId="40" xfId="1" applyFont="1" applyBorder="1" applyAlignment="1">
      <alignment horizontal="right" vertical="center" wrapText="1"/>
    </xf>
    <xf numFmtId="165" fontId="44" fillId="0" borderId="3" xfId="0" applyNumberFormat="1" applyFont="1" applyBorder="1"/>
    <xf numFmtId="0" fontId="48" fillId="2" borderId="16" xfId="3" applyFont="1" applyFill="1" applyBorder="1" applyAlignment="1">
      <alignment horizontal="center" vertical="center" wrapText="1"/>
    </xf>
    <xf numFmtId="0" fontId="44" fillId="0" borderId="2" xfId="0" applyFont="1" applyBorder="1" applyAlignment="1">
      <alignment vertical="center" wrapText="1"/>
    </xf>
    <xf numFmtId="0" fontId="44" fillId="0" borderId="18" xfId="0" applyFont="1" applyBorder="1" applyAlignment="1">
      <alignment vertical="center" wrapText="1"/>
    </xf>
    <xf numFmtId="165" fontId="44" fillId="0" borderId="2" xfId="1" applyFont="1" applyBorder="1" applyAlignment="1">
      <alignment horizontal="right" vertical="center" wrapText="1"/>
    </xf>
    <xf numFmtId="165" fontId="44" fillId="0" borderId="18" xfId="1" applyFont="1" applyBorder="1" applyAlignment="1">
      <alignment horizontal="right" vertical="center" wrapText="1"/>
    </xf>
    <xf numFmtId="1" fontId="3" fillId="0" borderId="15" xfId="3" applyNumberFormat="1" applyFont="1" applyBorder="1" applyAlignment="1">
      <alignment horizontal="center"/>
    </xf>
    <xf numFmtId="165" fontId="44" fillId="7" borderId="3" xfId="1" applyFont="1" applyFill="1" applyBorder="1" applyAlignment="1">
      <alignment horizontal="right" vertical="top" wrapText="1"/>
    </xf>
    <xf numFmtId="1" fontId="2" fillId="7" borderId="3" xfId="3" applyNumberFormat="1" applyFont="1" applyFill="1" applyBorder="1" applyAlignment="1">
      <alignment horizontal="center"/>
    </xf>
    <xf numFmtId="49" fontId="10" fillId="7" borderId="12" xfId="0" applyNumberFormat="1" applyFont="1" applyFill="1" applyBorder="1" applyAlignment="1">
      <alignment horizontal="center" vertical="center" wrapText="1"/>
    </xf>
    <xf numFmtId="49" fontId="2" fillId="7" borderId="3" xfId="0" applyNumberFormat="1" applyFont="1" applyFill="1" applyBorder="1" applyAlignment="1">
      <alignment horizontal="center" vertical="top" wrapText="1"/>
    </xf>
    <xf numFmtId="49" fontId="10" fillId="7" borderId="3" xfId="0" applyNumberFormat="1" applyFont="1" applyFill="1" applyBorder="1" applyAlignment="1">
      <alignment horizontal="center" vertical="center" wrapText="1"/>
    </xf>
    <xf numFmtId="0" fontId="10" fillId="7" borderId="3" xfId="3" applyFont="1" applyFill="1" applyBorder="1"/>
    <xf numFmtId="165" fontId="44" fillId="7" borderId="24" xfId="1" applyFont="1" applyFill="1" applyBorder="1" applyAlignment="1">
      <alignment horizontal="right" vertical="top" wrapText="1"/>
    </xf>
    <xf numFmtId="165" fontId="48" fillId="7" borderId="3" xfId="1" applyFont="1" applyFill="1" applyBorder="1" applyAlignment="1">
      <alignment horizontal="right" vertical="top" wrapText="1"/>
    </xf>
    <xf numFmtId="49" fontId="31" fillId="7" borderId="3" xfId="0" applyNumberFormat="1" applyFont="1" applyFill="1" applyBorder="1" applyAlignment="1">
      <alignment horizontal="center" vertical="top" wrapText="1"/>
    </xf>
    <xf numFmtId="0" fontId="53" fillId="0" borderId="0" xfId="0" applyFont="1" applyAlignment="1">
      <alignment horizontal="center" vertical="top" wrapText="1"/>
    </xf>
    <xf numFmtId="0" fontId="54" fillId="0" borderId="0" xfId="0" applyFont="1" applyAlignment="1">
      <alignment horizontal="center" vertical="top" wrapText="1"/>
    </xf>
    <xf numFmtId="0" fontId="27" fillId="0" borderId="0" xfId="0" applyFont="1" applyAlignment="1">
      <alignment vertical="center"/>
    </xf>
    <xf numFmtId="0" fontId="33" fillId="0" borderId="0" xfId="0" applyFont="1" applyAlignment="1">
      <alignment horizontal="center" vertical="center" wrapText="1"/>
    </xf>
    <xf numFmtId="0" fontId="55" fillId="0" borderId="0" xfId="0" applyFont="1" applyAlignment="1">
      <alignment horizontal="center" vertical="center" wrapText="1"/>
    </xf>
    <xf numFmtId="0" fontId="33" fillId="2" borderId="1" xfId="3" applyFont="1" applyFill="1" applyBorder="1" applyAlignment="1">
      <alignment horizontal="center" vertical="center" wrapText="1"/>
    </xf>
    <xf numFmtId="49" fontId="33" fillId="2" borderId="1" xfId="3" applyNumberFormat="1" applyFont="1" applyFill="1" applyBorder="1" applyAlignment="1">
      <alignment horizontal="center" vertical="center" wrapText="1"/>
    </xf>
    <xf numFmtId="0" fontId="56" fillId="0" borderId="1" xfId="0" applyFont="1" applyBorder="1" applyAlignment="1">
      <alignment horizontal="left" vertical="center" wrapText="1"/>
    </xf>
    <xf numFmtId="0" fontId="33" fillId="2" borderId="16" xfId="3" applyFont="1" applyFill="1" applyBorder="1" applyAlignment="1">
      <alignment horizontal="center" vertical="center" wrapText="1"/>
    </xf>
    <xf numFmtId="1" fontId="13" fillId="2" borderId="17"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3" fillId="2" borderId="2" xfId="0" applyFont="1" applyFill="1" applyBorder="1" applyAlignment="1">
      <alignment horizontal="left" vertical="center" wrapText="1"/>
    </xf>
    <xf numFmtId="0" fontId="27" fillId="0" borderId="0" xfId="0" applyFont="1" applyAlignment="1">
      <alignment horizontal="center" vertical="center" wrapText="1"/>
    </xf>
    <xf numFmtId="0" fontId="57" fillId="0" borderId="0" xfId="0" applyFont="1" applyAlignment="1">
      <alignment horizontal="center" vertical="center" wrapText="1"/>
    </xf>
    <xf numFmtId="1" fontId="13" fillId="2" borderId="15"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left" vertical="center" wrapText="1"/>
    </xf>
    <xf numFmtId="49" fontId="14" fillId="2" borderId="15" xfId="0" applyNumberFormat="1" applyFont="1" applyFill="1" applyBorder="1" applyAlignment="1">
      <alignment horizontal="center" vertical="top" wrapText="1"/>
    </xf>
    <xf numFmtId="49" fontId="14" fillId="2" borderId="3" xfId="0" applyNumberFormat="1" applyFont="1" applyFill="1" applyBorder="1" applyAlignment="1">
      <alignment horizontal="center" vertical="top" wrapText="1"/>
    </xf>
    <xf numFmtId="49" fontId="13" fillId="2" borderId="3" xfId="0" applyNumberFormat="1" applyFont="1" applyFill="1" applyBorder="1" applyAlignment="1">
      <alignment horizontal="center" vertical="top" wrapText="1"/>
    </xf>
    <xf numFmtId="0" fontId="14" fillId="2" borderId="3" xfId="0" applyFont="1" applyFill="1" applyBorder="1" applyAlignment="1">
      <alignment horizontal="left" vertical="top" wrapText="1"/>
    </xf>
    <xf numFmtId="0" fontId="27" fillId="0" borderId="3" xfId="0" applyFont="1" applyBorder="1" applyAlignment="1">
      <alignment vertical="top" wrapText="1"/>
    </xf>
    <xf numFmtId="165" fontId="27" fillId="0" borderId="11" xfId="1" applyFont="1" applyBorder="1" applyAlignment="1">
      <alignment vertical="top" wrapText="1"/>
    </xf>
    <xf numFmtId="49" fontId="13" fillId="2" borderId="5" xfId="0" applyNumberFormat="1" applyFont="1" applyFill="1" applyBorder="1" applyAlignment="1">
      <alignment horizontal="center" vertical="top" wrapText="1"/>
    </xf>
    <xf numFmtId="165" fontId="33" fillId="0" borderId="3" xfId="0" applyNumberFormat="1" applyFont="1" applyBorder="1" applyAlignment="1">
      <alignment vertical="top" wrapText="1"/>
    </xf>
    <xf numFmtId="49" fontId="13" fillId="2" borderId="15" xfId="0" applyNumberFormat="1" applyFont="1" applyFill="1" applyBorder="1" applyAlignment="1">
      <alignment horizontal="center" vertical="top" wrapText="1"/>
    </xf>
    <xf numFmtId="0" fontId="58" fillId="0" borderId="3" xfId="0" applyFont="1" applyBorder="1" applyAlignment="1">
      <alignment horizontal="left" vertical="top" wrapText="1"/>
    </xf>
    <xf numFmtId="165" fontId="27" fillId="0" borderId="3" xfId="1" applyFont="1" applyBorder="1" applyAlignment="1">
      <alignment horizontal="right" vertical="top"/>
    </xf>
    <xf numFmtId="165" fontId="27" fillId="0" borderId="11" xfId="1" applyFont="1" applyBorder="1" applyAlignment="1">
      <alignment horizontal="right" vertical="top" wrapText="1"/>
    </xf>
    <xf numFmtId="165" fontId="27" fillId="0" borderId="3" xfId="1" applyFont="1" applyBorder="1" applyAlignment="1">
      <alignment horizontal="right" vertical="top" wrapText="1"/>
    </xf>
    <xf numFmtId="165" fontId="27" fillId="0" borderId="3" xfId="1" applyFont="1" applyBorder="1" applyAlignment="1">
      <alignment vertical="top"/>
    </xf>
    <xf numFmtId="1" fontId="13" fillId="2" borderId="3" xfId="3" applyNumberFormat="1" applyFont="1" applyFill="1" applyBorder="1" applyAlignment="1">
      <alignment horizontal="center" vertical="top"/>
    </xf>
    <xf numFmtId="49" fontId="13" fillId="2" borderId="3" xfId="3" applyNumberFormat="1" applyFont="1" applyFill="1" applyBorder="1" applyAlignment="1">
      <alignment horizontal="center" vertical="top"/>
    </xf>
    <xf numFmtId="1" fontId="14" fillId="0" borderId="3" xfId="3" applyNumberFormat="1" applyFont="1" applyBorder="1" applyAlignment="1">
      <alignment horizontal="center" vertical="top"/>
    </xf>
    <xf numFmtId="1" fontId="13" fillId="2" borderId="3" xfId="3" applyNumberFormat="1" applyFont="1" applyFill="1" applyBorder="1" applyAlignment="1">
      <alignment horizontal="center" vertical="top" wrapText="1"/>
    </xf>
    <xf numFmtId="0" fontId="13" fillId="0" borderId="3" xfId="3" applyFont="1" applyBorder="1" applyAlignment="1">
      <alignment horizontal="justify" vertical="top" wrapText="1"/>
    </xf>
    <xf numFmtId="0" fontId="13" fillId="0" borderId="3" xfId="3" applyFont="1" applyBorder="1" applyAlignment="1">
      <alignment vertical="top" wrapText="1"/>
    </xf>
    <xf numFmtId="0" fontId="27" fillId="0" borderId="3" xfId="3" applyFont="1" applyBorder="1" applyAlignment="1">
      <alignment vertical="top" wrapText="1"/>
    </xf>
    <xf numFmtId="0" fontId="33" fillId="0" borderId="3" xfId="0" applyFont="1" applyBorder="1" applyAlignment="1">
      <alignment vertical="top"/>
    </xf>
    <xf numFmtId="49" fontId="14" fillId="2" borderId="20" xfId="0" applyNumberFormat="1" applyFont="1" applyFill="1" applyBorder="1" applyAlignment="1">
      <alignment horizontal="center" vertical="top" wrapText="1"/>
    </xf>
    <xf numFmtId="49" fontId="14" fillId="2" borderId="4" xfId="0" applyNumberFormat="1" applyFont="1" applyFill="1" applyBorder="1" applyAlignment="1">
      <alignment horizontal="center" vertical="top" wrapText="1"/>
    </xf>
    <xf numFmtId="49" fontId="13" fillId="2" borderId="4" xfId="0" applyNumberFormat="1" applyFont="1" applyFill="1" applyBorder="1" applyAlignment="1">
      <alignment horizontal="center" vertical="top" wrapText="1"/>
    </xf>
    <xf numFmtId="165" fontId="33" fillId="0" borderId="3" xfId="1" applyFont="1" applyBorder="1" applyAlignment="1">
      <alignment horizontal="right" vertical="top" wrapText="1"/>
    </xf>
    <xf numFmtId="165" fontId="33" fillId="0" borderId="3" xfId="1" applyFont="1" applyBorder="1" applyAlignment="1">
      <alignment horizontal="right" vertical="top"/>
    </xf>
    <xf numFmtId="165" fontId="33" fillId="0" borderId="11" xfId="1" applyFont="1" applyBorder="1" applyAlignment="1">
      <alignment horizontal="right" vertical="top" wrapText="1"/>
    </xf>
    <xf numFmtId="49" fontId="14" fillId="0" borderId="3" xfId="3" applyNumberFormat="1" applyFont="1" applyBorder="1" applyAlignment="1">
      <alignment horizontal="center" vertical="top"/>
    </xf>
    <xf numFmtId="0" fontId="14" fillId="0" borderId="3" xfId="3" applyFont="1" applyBorder="1" applyAlignment="1">
      <alignment horizontal="left" vertical="top" wrapText="1"/>
    </xf>
    <xf numFmtId="165" fontId="33" fillId="0" borderId="5" xfId="1" applyFont="1" applyBorder="1" applyAlignment="1">
      <alignment horizontal="right" vertical="top"/>
    </xf>
    <xf numFmtId="165" fontId="27" fillId="0" borderId="14" xfId="1" applyFont="1" applyBorder="1" applyAlignment="1">
      <alignment horizontal="right" vertical="top" wrapText="1"/>
    </xf>
    <xf numFmtId="165" fontId="27" fillId="0" borderId="4" xfId="1" applyFont="1" applyBorder="1" applyAlignment="1">
      <alignment horizontal="right" vertical="top"/>
    </xf>
    <xf numFmtId="165" fontId="27" fillId="0" borderId="4" xfId="1" applyFont="1" applyBorder="1" applyAlignment="1">
      <alignment horizontal="right" vertical="top" wrapText="1"/>
    </xf>
    <xf numFmtId="1" fontId="14" fillId="0" borderId="3" xfId="3" applyNumberFormat="1" applyFont="1" applyBorder="1" applyAlignment="1">
      <alignment horizontal="center"/>
    </xf>
    <xf numFmtId="49" fontId="14" fillId="0" borderId="3" xfId="3" applyNumberFormat="1" applyFont="1" applyBorder="1" applyAlignment="1">
      <alignment horizontal="center"/>
    </xf>
    <xf numFmtId="0" fontId="14" fillId="0" borderId="3" xfId="3" applyFont="1" applyBorder="1" applyAlignment="1">
      <alignment horizontal="justify" vertical="center" wrapText="1"/>
    </xf>
    <xf numFmtId="1" fontId="13" fillId="2" borderId="3" xfId="3" applyNumberFormat="1" applyFont="1" applyFill="1" applyBorder="1" applyAlignment="1">
      <alignment horizontal="center"/>
    </xf>
    <xf numFmtId="49" fontId="13" fillId="2" borderId="3" xfId="3" applyNumberFormat="1" applyFont="1" applyFill="1" applyBorder="1" applyAlignment="1">
      <alignment horizontal="center"/>
    </xf>
    <xf numFmtId="0" fontId="13" fillId="0" borderId="3" xfId="3" applyFont="1" applyBorder="1" applyAlignment="1">
      <alignment horizontal="justify" vertical="center" wrapText="1"/>
    </xf>
    <xf numFmtId="1" fontId="13" fillId="0" borderId="3" xfId="3" applyNumberFormat="1" applyFont="1" applyBorder="1" applyAlignment="1">
      <alignment horizontal="center"/>
    </xf>
    <xf numFmtId="49" fontId="13" fillId="0" borderId="3" xfId="3" applyNumberFormat="1" applyFont="1" applyBorder="1" applyAlignment="1">
      <alignment horizontal="center"/>
    </xf>
    <xf numFmtId="0" fontId="27" fillId="0" borderId="3" xfId="3" applyFont="1" applyBorder="1"/>
    <xf numFmtId="49" fontId="26" fillId="0" borderId="0" xfId="0" applyNumberFormat="1" applyFont="1"/>
    <xf numFmtId="165" fontId="26" fillId="0" borderId="0" xfId="1" applyFont="1"/>
    <xf numFmtId="1" fontId="14" fillId="0" borderId="4" xfId="3" applyNumberFormat="1" applyFont="1" applyBorder="1" applyAlignment="1">
      <alignment horizontal="center"/>
    </xf>
    <xf numFmtId="49" fontId="14" fillId="0" borderId="4" xfId="3" applyNumberFormat="1" applyFont="1" applyBorder="1" applyAlignment="1">
      <alignment horizontal="center"/>
    </xf>
    <xf numFmtId="0" fontId="14" fillId="0" borderId="4" xfId="3" applyFont="1" applyBorder="1"/>
    <xf numFmtId="49" fontId="33" fillId="0" borderId="22" xfId="0" applyNumberFormat="1" applyFont="1" applyBorder="1" applyAlignment="1">
      <alignment vertical="top"/>
    </xf>
    <xf numFmtId="49" fontId="33" fillId="0" borderId="23" xfId="0" applyNumberFormat="1" applyFont="1" applyBorder="1" applyAlignment="1">
      <alignment vertical="top"/>
    </xf>
    <xf numFmtId="49" fontId="27" fillId="0" borderId="23" xfId="0" applyNumberFormat="1" applyFont="1" applyBorder="1" applyAlignment="1">
      <alignment vertical="top"/>
    </xf>
    <xf numFmtId="0" fontId="56" fillId="0" borderId="23" xfId="0" applyFont="1" applyBorder="1" applyAlignment="1">
      <alignment horizontal="left" vertical="top" wrapText="1"/>
    </xf>
    <xf numFmtId="165" fontId="33" fillId="0" borderId="23" xfId="1" applyFont="1" applyBorder="1" applyAlignment="1">
      <alignment horizontal="right" vertical="top"/>
    </xf>
    <xf numFmtId="165" fontId="33" fillId="0" borderId="33" xfId="1" applyFont="1" applyBorder="1" applyAlignment="1">
      <alignment horizontal="right" vertical="top"/>
    </xf>
    <xf numFmtId="1" fontId="13" fillId="2" borderId="5" xfId="3" applyNumberFormat="1" applyFont="1" applyFill="1" applyBorder="1" applyAlignment="1">
      <alignment horizontal="center"/>
    </xf>
    <xf numFmtId="49" fontId="13" fillId="2" borderId="5" xfId="3" applyNumberFormat="1" applyFont="1" applyFill="1" applyBorder="1" applyAlignment="1">
      <alignment horizontal="center"/>
    </xf>
    <xf numFmtId="0" fontId="13" fillId="0" borderId="5" xfId="3" applyFont="1" applyBorder="1"/>
    <xf numFmtId="0" fontId="33" fillId="0" borderId="4" xfId="3" applyFont="1" applyBorder="1" applyAlignment="1">
      <alignment horizontal="left"/>
    </xf>
    <xf numFmtId="49" fontId="33" fillId="2" borderId="16" xfId="3" applyNumberFormat="1" applyFont="1" applyFill="1" applyBorder="1" applyAlignment="1">
      <alignment horizontal="center" vertical="center" wrapText="1"/>
    </xf>
    <xf numFmtId="0" fontId="56" fillId="0" borderId="16" xfId="0" applyFont="1" applyBorder="1" applyAlignment="1">
      <alignment horizontal="left" vertical="center" wrapText="1"/>
    </xf>
    <xf numFmtId="49" fontId="13" fillId="0" borderId="3" xfId="0" applyNumberFormat="1" applyFont="1" applyBorder="1" applyAlignment="1">
      <alignment horizontal="center" vertical="center" wrapText="1"/>
    </xf>
    <xf numFmtId="49" fontId="27" fillId="0" borderId="3" xfId="0" applyNumberFormat="1" applyFont="1" applyBorder="1" applyAlignment="1">
      <alignment vertical="center"/>
    </xf>
    <xf numFmtId="0" fontId="14" fillId="2" borderId="4" xfId="0" applyFont="1" applyFill="1" applyBorder="1" applyAlignment="1">
      <alignment horizontal="left" vertical="top" wrapText="1"/>
    </xf>
    <xf numFmtId="165" fontId="33" fillId="0" borderId="4" xfId="1" applyFont="1" applyBorder="1" applyAlignment="1">
      <alignment horizontal="right" vertical="top" wrapText="1"/>
    </xf>
    <xf numFmtId="165" fontId="27" fillId="0" borderId="25" xfId="1" applyFont="1" applyBorder="1" applyAlignment="1">
      <alignment horizontal="right" vertical="top" wrapText="1"/>
    </xf>
    <xf numFmtId="1" fontId="13" fillId="2" borderId="5" xfId="3" applyNumberFormat="1" applyFont="1" applyFill="1" applyBorder="1" applyAlignment="1">
      <alignment horizontal="center" vertical="top"/>
    </xf>
    <xf numFmtId="0" fontId="13" fillId="0" borderId="5" xfId="3" applyFont="1" applyBorder="1" applyAlignment="1">
      <alignment horizontal="justify" vertical="top" wrapText="1"/>
    </xf>
    <xf numFmtId="0" fontId="27" fillId="0" borderId="5" xfId="0" applyFont="1" applyBorder="1" applyAlignment="1">
      <alignment vertical="top"/>
    </xf>
    <xf numFmtId="165" fontId="33" fillId="0" borderId="5" xfId="1" applyFont="1" applyBorder="1" applyAlignment="1">
      <alignment vertical="top"/>
    </xf>
    <xf numFmtId="49" fontId="14" fillId="2" borderId="22" xfId="0" applyNumberFormat="1" applyFont="1" applyFill="1" applyBorder="1" applyAlignment="1">
      <alignment horizontal="center" vertical="top" wrapText="1"/>
    </xf>
    <xf numFmtId="49" fontId="14" fillId="2" borderId="23"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4" fillId="0" borderId="23" xfId="0" applyFont="1" applyBorder="1" applyAlignment="1">
      <alignment horizontal="left" vertical="top" wrapText="1"/>
    </xf>
    <xf numFmtId="165" fontId="33" fillId="0" borderId="23" xfId="1" applyFont="1" applyBorder="1" applyAlignment="1">
      <alignment horizontal="right" vertical="top" wrapText="1"/>
    </xf>
    <xf numFmtId="165" fontId="33" fillId="0" borderId="33" xfId="1" applyFont="1" applyBorder="1" applyAlignment="1">
      <alignment horizontal="right" vertical="top" wrapText="1"/>
    </xf>
    <xf numFmtId="0" fontId="56" fillId="0" borderId="23" xfId="0" applyFont="1" applyBorder="1" applyAlignment="1">
      <alignment horizontal="right" vertical="center" wrapText="1"/>
    </xf>
    <xf numFmtId="0" fontId="56" fillId="0" borderId="23" xfId="0" applyFont="1" applyBorder="1" applyAlignment="1">
      <alignment horizontal="left" vertical="center" wrapText="1"/>
    </xf>
    <xf numFmtId="0" fontId="33" fillId="0" borderId="23" xfId="0" applyFont="1" applyBorder="1" applyAlignment="1">
      <alignment horizontal="right" wrapText="1"/>
    </xf>
    <xf numFmtId="0" fontId="33" fillId="0" borderId="23" xfId="0" applyFont="1" applyBorder="1" applyAlignment="1">
      <alignment horizontal="left" wrapText="1"/>
    </xf>
    <xf numFmtId="1" fontId="13" fillId="0" borderId="19" xfId="3" applyNumberFormat="1" applyFont="1" applyBorder="1" applyAlignment="1">
      <alignment horizontal="center" vertical="center"/>
    </xf>
    <xf numFmtId="49" fontId="13" fillId="0" borderId="5" xfId="0" applyNumberFormat="1" applyFont="1" applyBorder="1" applyAlignment="1">
      <alignment horizontal="center" vertical="center" wrapText="1"/>
    </xf>
    <xf numFmtId="49" fontId="27" fillId="0" borderId="5" xfId="0" applyNumberFormat="1" applyFont="1" applyBorder="1" applyAlignment="1">
      <alignment vertical="center"/>
    </xf>
    <xf numFmtId="49" fontId="13" fillId="2" borderId="5" xfId="0" applyNumberFormat="1" applyFont="1" applyFill="1" applyBorder="1" applyAlignment="1">
      <alignment horizontal="center" vertical="center" wrapText="1"/>
    </xf>
    <xf numFmtId="0" fontId="27" fillId="0" borderId="5" xfId="3" applyFont="1" applyBorder="1" applyAlignment="1">
      <alignment horizontal="left"/>
    </xf>
    <xf numFmtId="165" fontId="27" fillId="0" borderId="5" xfId="1" applyFont="1" applyBorder="1" applyAlignment="1">
      <alignment vertical="center"/>
    </xf>
    <xf numFmtId="1"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vertical="center" wrapText="1"/>
    </xf>
    <xf numFmtId="49" fontId="13" fillId="2" borderId="1" xfId="0" applyNumberFormat="1" applyFont="1" applyFill="1" applyBorder="1" applyAlignment="1">
      <alignment vertical="center" wrapText="1"/>
    </xf>
    <xf numFmtId="0" fontId="14" fillId="2" borderId="1" xfId="0" applyFont="1" applyFill="1" applyBorder="1" applyAlignment="1">
      <alignment horizontal="left" vertical="center" wrapText="1"/>
    </xf>
    <xf numFmtId="165" fontId="14" fillId="2" borderId="1" xfId="1" applyFont="1" applyFill="1" applyBorder="1" applyAlignment="1">
      <alignment vertical="center" wrapText="1"/>
    </xf>
    <xf numFmtId="49" fontId="27" fillId="0" borderId="3" xfId="0" applyNumberFormat="1" applyFont="1" applyBorder="1" applyAlignment="1">
      <alignment horizontal="center" vertical="center" wrapText="1"/>
    </xf>
    <xf numFmtId="1" fontId="13" fillId="2" borderId="15" xfId="0" applyNumberFormat="1" applyFont="1" applyFill="1" applyBorder="1" applyAlignment="1">
      <alignment horizontal="center" vertical="top" wrapText="1"/>
    </xf>
    <xf numFmtId="1" fontId="13" fillId="2" borderId="3" xfId="0" applyNumberFormat="1" applyFont="1" applyFill="1" applyBorder="1" applyAlignment="1">
      <alignment horizontal="center" vertical="center" wrapText="1"/>
    </xf>
    <xf numFmtId="165" fontId="27" fillId="0" borderId="11" xfId="1" applyFont="1" applyBorder="1" applyAlignment="1">
      <alignment horizontal="right" vertical="center" wrapText="1"/>
    </xf>
    <xf numFmtId="0" fontId="13" fillId="0" borderId="3" xfId="0" applyFont="1" applyBorder="1" applyAlignment="1">
      <alignment horizontal="left" vertical="top" wrapText="1"/>
    </xf>
    <xf numFmtId="1" fontId="13" fillId="2" borderId="15" xfId="3" applyNumberFormat="1" applyFont="1" applyFill="1" applyBorder="1" applyAlignment="1">
      <alignment horizontal="center" vertical="top"/>
    </xf>
    <xf numFmtId="49" fontId="13" fillId="2" borderId="3" xfId="3" quotePrefix="1" applyNumberFormat="1" applyFont="1" applyFill="1" applyBorder="1" applyAlignment="1">
      <alignment horizontal="center" vertical="top" wrapText="1"/>
    </xf>
    <xf numFmtId="1" fontId="13" fillId="2" borderId="3" xfId="0" applyNumberFormat="1" applyFont="1" applyFill="1" applyBorder="1" applyAlignment="1">
      <alignment horizontal="center" vertical="top" wrapText="1"/>
    </xf>
    <xf numFmtId="49" fontId="27" fillId="0" borderId="3" xfId="0" applyNumberFormat="1" applyFont="1" applyBorder="1" applyAlignment="1">
      <alignment horizontal="center" vertical="top" wrapText="1"/>
    </xf>
    <xf numFmtId="0" fontId="27" fillId="0" borderId="3" xfId="3" applyFont="1" applyBorder="1" applyAlignment="1">
      <alignment horizontal="justify" vertical="top" wrapText="1"/>
    </xf>
    <xf numFmtId="0" fontId="58" fillId="0" borderId="3" xfId="0" applyFont="1" applyBorder="1" applyAlignment="1">
      <alignment horizontal="justify" vertical="top" wrapText="1"/>
    </xf>
    <xf numFmtId="49" fontId="13" fillId="2" borderId="3" xfId="3" quotePrefix="1" applyNumberFormat="1" applyFont="1" applyFill="1" applyBorder="1" applyAlignment="1">
      <alignment horizontal="center" vertical="center" wrapText="1"/>
    </xf>
    <xf numFmtId="0" fontId="58" fillId="0" borderId="3" xfId="0" applyFont="1" applyBorder="1" applyAlignment="1">
      <alignment horizontal="justify" vertical="center" wrapText="1"/>
    </xf>
    <xf numFmtId="49" fontId="27" fillId="0" borderId="3" xfId="0" applyNumberFormat="1" applyFont="1" applyBorder="1" applyAlignment="1">
      <alignment horizontal="center" wrapText="1"/>
    </xf>
    <xf numFmtId="165" fontId="27" fillId="0" borderId="3" xfId="1" applyFont="1" applyBorder="1" applyAlignment="1">
      <alignment horizontal="right" wrapText="1"/>
    </xf>
    <xf numFmtId="1" fontId="13" fillId="2" borderId="15" xfId="0" applyNumberFormat="1" applyFont="1" applyFill="1" applyBorder="1" applyAlignment="1">
      <alignment horizontal="center" wrapText="1"/>
    </xf>
    <xf numFmtId="49" fontId="13" fillId="2" borderId="3" xfId="3" quotePrefix="1" applyNumberFormat="1" applyFont="1" applyFill="1" applyBorder="1" applyAlignment="1">
      <alignment horizontal="center" wrapText="1"/>
    </xf>
    <xf numFmtId="1" fontId="13" fillId="2" borderId="3" xfId="0" applyNumberFormat="1" applyFont="1" applyFill="1" applyBorder="1" applyAlignment="1">
      <alignment horizontal="center" wrapText="1"/>
    </xf>
    <xf numFmtId="0" fontId="58" fillId="0" borderId="3" xfId="0" applyFont="1" applyBorder="1" applyAlignment="1">
      <alignment horizontal="justify" wrapText="1"/>
    </xf>
    <xf numFmtId="165" fontId="27" fillId="0" borderId="11" xfId="1" applyFont="1" applyBorder="1" applyAlignment="1">
      <alignment horizontal="right" wrapText="1"/>
    </xf>
    <xf numFmtId="0" fontId="56" fillId="0" borderId="3" xfId="0" applyFont="1" applyBorder="1" applyAlignment="1">
      <alignment horizontal="justify" vertical="center" wrapText="1"/>
    </xf>
    <xf numFmtId="0" fontId="13" fillId="0" borderId="3" xfId="3" applyFont="1" applyBorder="1" applyAlignment="1">
      <alignment horizontal="left" vertical="top" wrapText="1"/>
    </xf>
    <xf numFmtId="165" fontId="27" fillId="2" borderId="3" xfId="1" applyFont="1" applyFill="1" applyBorder="1" applyAlignment="1">
      <alignment horizontal="right" vertical="top" wrapText="1"/>
    </xf>
    <xf numFmtId="1" fontId="13" fillId="7" borderId="3" xfId="0" applyNumberFormat="1" applyFont="1" applyFill="1" applyBorder="1" applyAlignment="1">
      <alignment horizontal="center" vertical="center" wrapText="1"/>
    </xf>
    <xf numFmtId="49" fontId="27" fillId="7" borderId="3" xfId="0" applyNumberFormat="1" applyFont="1" applyFill="1" applyBorder="1" applyAlignment="1">
      <alignment horizontal="center" vertical="center" wrapText="1"/>
    </xf>
    <xf numFmtId="165" fontId="33" fillId="7" borderId="11" xfId="1" applyFont="1" applyFill="1" applyBorder="1" applyAlignment="1">
      <alignment horizontal="right" vertical="top" wrapText="1"/>
    </xf>
    <xf numFmtId="0" fontId="58" fillId="7" borderId="3" xfId="0" applyFont="1" applyFill="1" applyBorder="1" applyAlignment="1">
      <alignment horizontal="justify" vertical="center" wrapText="1"/>
    </xf>
    <xf numFmtId="165" fontId="27" fillId="7" borderId="3" xfId="1" applyFont="1" applyFill="1" applyBorder="1" applyAlignment="1">
      <alignment horizontal="right" vertical="top" wrapText="1"/>
    </xf>
    <xf numFmtId="1" fontId="13" fillId="2" borderId="19" xfId="3" applyNumberFormat="1" applyFont="1" applyFill="1" applyBorder="1" applyAlignment="1">
      <alignment horizontal="center" vertical="top"/>
    </xf>
    <xf numFmtId="165" fontId="27" fillId="0" borderId="5" xfId="1" applyFont="1" applyBorder="1" applyAlignment="1">
      <alignment horizontal="right" vertical="top"/>
    </xf>
    <xf numFmtId="0" fontId="27" fillId="0" borderId="4" xfId="0" applyFont="1" applyBorder="1"/>
    <xf numFmtId="165" fontId="27" fillId="0" borderId="4" xfId="1" applyFont="1" applyBorder="1"/>
    <xf numFmtId="165" fontId="27" fillId="0" borderId="3" xfId="1" applyFont="1" applyBorder="1"/>
    <xf numFmtId="165" fontId="27" fillId="0" borderId="5" xfId="1" applyFont="1" applyBorder="1"/>
    <xf numFmtId="0" fontId="27" fillId="0" borderId="3" xfId="0" applyFont="1" applyBorder="1"/>
    <xf numFmtId="0" fontId="27" fillId="0" borderId="11" xfId="0" applyFont="1" applyBorder="1"/>
    <xf numFmtId="0" fontId="33" fillId="0" borderId="3" xfId="3" applyFont="1" applyBorder="1"/>
    <xf numFmtId="165" fontId="27" fillId="0" borderId="3" xfId="0" applyNumberFormat="1" applyFont="1" applyBorder="1"/>
    <xf numFmtId="0" fontId="13" fillId="2" borderId="3" xfId="0" applyFont="1" applyFill="1" applyBorder="1" applyAlignment="1">
      <alignment horizontal="left" vertical="top" wrapText="1"/>
    </xf>
    <xf numFmtId="1" fontId="13" fillId="0" borderId="5" xfId="3" applyNumberFormat="1" applyFont="1" applyBorder="1" applyAlignment="1">
      <alignment horizontal="center"/>
    </xf>
    <xf numFmtId="165" fontId="33" fillId="0" borderId="5" xfId="1" applyFont="1" applyBorder="1"/>
    <xf numFmtId="0" fontId="33" fillId="0" borderId="22" xfId="0" applyFont="1" applyBorder="1"/>
    <xf numFmtId="49" fontId="33" fillId="0" borderId="23" xfId="0" applyNumberFormat="1" applyFont="1" applyBorder="1"/>
    <xf numFmtId="165" fontId="33" fillId="0" borderId="23" xfId="1" applyFont="1" applyBorder="1"/>
    <xf numFmtId="165" fontId="33" fillId="0" borderId="33" xfId="1" applyFont="1" applyBorder="1"/>
    <xf numFmtId="165" fontId="33" fillId="0" borderId="23" xfId="0" applyNumberFormat="1" applyFont="1" applyBorder="1"/>
    <xf numFmtId="165" fontId="33" fillId="0" borderId="33" xfId="0" applyNumberFormat="1" applyFont="1" applyBorder="1"/>
    <xf numFmtId="165" fontId="27" fillId="0" borderId="24" xfId="1" applyFont="1" applyBorder="1" applyAlignment="1">
      <alignment horizontal="right" vertical="top" wrapText="1"/>
    </xf>
    <xf numFmtId="0" fontId="27" fillId="0" borderId="24" xfId="0" applyFont="1" applyBorder="1"/>
    <xf numFmtId="1" fontId="14" fillId="0" borderId="5" xfId="3" applyNumberFormat="1" applyFont="1" applyBorder="1" applyAlignment="1">
      <alignment horizontal="center" vertical="top"/>
    </xf>
    <xf numFmtId="1" fontId="14" fillId="0" borderId="4" xfId="3" applyNumberFormat="1" applyFont="1" applyBorder="1" applyAlignment="1">
      <alignment horizontal="center" vertical="top"/>
    </xf>
    <xf numFmtId="49" fontId="14" fillId="0" borderId="4" xfId="3" applyNumberFormat="1" applyFont="1" applyBorder="1" applyAlignment="1">
      <alignment horizontal="center" vertical="top"/>
    </xf>
    <xf numFmtId="0" fontId="14" fillId="0" borderId="4" xfId="3" applyFont="1" applyBorder="1" applyAlignment="1">
      <alignment horizontal="left" vertical="top" wrapText="1"/>
    </xf>
    <xf numFmtId="1" fontId="13" fillId="2" borderId="22" xfId="3" applyNumberFormat="1" applyFont="1" applyFill="1" applyBorder="1" applyAlignment="1">
      <alignment horizontal="center" vertical="top"/>
    </xf>
    <xf numFmtId="49" fontId="13" fillId="2" borderId="23" xfId="3" applyNumberFormat="1" applyFont="1" applyFill="1" applyBorder="1" applyAlignment="1">
      <alignment horizontal="center" vertical="top"/>
    </xf>
    <xf numFmtId="1" fontId="14" fillId="0" borderId="23" xfId="3" applyNumberFormat="1" applyFont="1" applyBorder="1" applyAlignment="1">
      <alignment horizontal="center" vertical="top"/>
    </xf>
    <xf numFmtId="1" fontId="13" fillId="2" borderId="23" xfId="3" applyNumberFormat="1" applyFont="1" applyFill="1" applyBorder="1" applyAlignment="1">
      <alignment horizontal="center" vertical="top"/>
    </xf>
    <xf numFmtId="0" fontId="14" fillId="0" borderId="23" xfId="3" applyFont="1" applyBorder="1" applyAlignment="1">
      <alignment horizontal="justify" vertical="top" wrapText="1"/>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0" fontId="9" fillId="5" borderId="23" xfId="0" applyFont="1" applyFill="1" applyBorder="1" applyAlignment="1">
      <alignment vertical="center" wrapText="1"/>
    </xf>
    <xf numFmtId="165" fontId="48" fillId="0" borderId="23" xfId="1" applyFont="1" applyBorder="1" applyAlignment="1">
      <alignment horizontal="right" vertical="center" wrapText="1"/>
    </xf>
    <xf numFmtId="165" fontId="48" fillId="0" borderId="33" xfId="1" applyFont="1" applyBorder="1" applyAlignment="1">
      <alignment horizontal="right" vertical="center" wrapText="1"/>
    </xf>
    <xf numFmtId="165" fontId="44" fillId="0" borderId="0" xfId="0" applyNumberFormat="1" applyFont="1"/>
    <xf numFmtId="165" fontId="27" fillId="0" borderId="28" xfId="1" applyFont="1" applyBorder="1" applyAlignment="1">
      <alignment horizontal="right" vertical="top" wrapText="1"/>
    </xf>
    <xf numFmtId="49" fontId="27" fillId="0" borderId="17" xfId="0" applyNumberFormat="1" applyFont="1" applyBorder="1" applyAlignment="1">
      <alignment horizontal="left"/>
    </xf>
    <xf numFmtId="0" fontId="27" fillId="0" borderId="2" xfId="0" applyFont="1" applyBorder="1" applyAlignment="1">
      <alignment wrapText="1"/>
    </xf>
    <xf numFmtId="165" fontId="27" fillId="0" borderId="2" xfId="1" applyFont="1" applyBorder="1" applyAlignment="1" applyProtection="1">
      <alignment wrapText="1"/>
      <protection locked="0"/>
    </xf>
    <xf numFmtId="165" fontId="27" fillId="0" borderId="18" xfId="1" applyFont="1" applyBorder="1" applyAlignment="1" applyProtection="1">
      <protection locked="0"/>
    </xf>
    <xf numFmtId="165" fontId="27" fillId="0" borderId="2" xfId="1" applyFont="1" applyBorder="1" applyAlignment="1" applyProtection="1">
      <protection locked="0"/>
    </xf>
    <xf numFmtId="49" fontId="27" fillId="0" borderId="15" xfId="0" applyNumberFormat="1" applyFont="1" applyBorder="1" applyAlignment="1">
      <alignment horizontal="left"/>
    </xf>
    <xf numFmtId="49" fontId="27" fillId="0" borderId="3" xfId="0" applyNumberFormat="1" applyFont="1" applyBorder="1" applyAlignment="1">
      <alignment horizontal="center" vertical="center"/>
    </xf>
    <xf numFmtId="165" fontId="27" fillId="0" borderId="3" xfId="1" applyFont="1" applyBorder="1" applyAlignment="1" applyProtection="1">
      <protection locked="0"/>
    </xf>
    <xf numFmtId="0" fontId="33" fillId="0" borderId="3" xfId="0" applyFont="1" applyBorder="1"/>
    <xf numFmtId="165" fontId="33" fillId="0" borderId="3" xfId="1" applyFont="1" applyBorder="1" applyAlignment="1" applyProtection="1">
      <protection locked="0"/>
    </xf>
    <xf numFmtId="165" fontId="27" fillId="0" borderId="3" xfId="1" applyFont="1" applyBorder="1" applyAlignment="1" applyProtection="1">
      <alignment vertical="top"/>
      <protection locked="0"/>
    </xf>
    <xf numFmtId="165" fontId="27" fillId="0" borderId="11" xfId="1" applyFont="1" applyBorder="1" applyAlignment="1" applyProtection="1">
      <alignment vertical="top"/>
      <protection locked="0"/>
    </xf>
    <xf numFmtId="0" fontId="27" fillId="0" borderId="3" xfId="0" applyFont="1" applyBorder="1" applyAlignment="1">
      <alignment wrapText="1"/>
    </xf>
    <xf numFmtId="49" fontId="27" fillId="0" borderId="26" xfId="0" applyNumberFormat="1" applyFont="1" applyBorder="1" applyAlignment="1">
      <alignment horizontal="left"/>
    </xf>
    <xf numFmtId="0" fontId="27" fillId="0" borderId="7" xfId="0" applyFont="1" applyBorder="1"/>
    <xf numFmtId="165" fontId="27" fillId="0" borderId="7" xfId="1" applyFont="1" applyBorder="1" applyAlignment="1" applyProtection="1">
      <protection locked="0"/>
    </xf>
    <xf numFmtId="49" fontId="33" fillId="0" borderId="1" xfId="0" applyNumberFormat="1" applyFont="1" applyBorder="1" applyAlignment="1">
      <alignment horizontal="left"/>
    </xf>
    <xf numFmtId="49" fontId="33" fillId="0" borderId="1" xfId="0" applyNumberFormat="1" applyFont="1" applyBorder="1" applyAlignment="1">
      <alignment horizontal="center" vertical="center"/>
    </xf>
    <xf numFmtId="0" fontId="33" fillId="0" borderId="1" xfId="0" applyFont="1" applyBorder="1"/>
    <xf numFmtId="165" fontId="33" fillId="0" borderId="1" xfId="1" applyFont="1" applyBorder="1" applyAlignment="1" applyProtection="1">
      <protection locked="0"/>
    </xf>
    <xf numFmtId="49" fontId="27" fillId="0" borderId="20" xfId="0" applyNumberFormat="1" applyFont="1" applyBorder="1" applyAlignment="1">
      <alignment horizontal="left"/>
    </xf>
    <xf numFmtId="49" fontId="27" fillId="0" borderId="4" xfId="0" applyNumberFormat="1" applyFont="1" applyBorder="1" applyAlignment="1">
      <alignment horizontal="center" vertical="center"/>
    </xf>
    <xf numFmtId="0" fontId="33" fillId="0" borderId="4" xfId="0" applyFont="1" applyBorder="1"/>
    <xf numFmtId="165" fontId="33" fillId="0" borderId="4" xfId="1" applyFont="1" applyBorder="1" applyAlignment="1" applyProtection="1">
      <protection locked="0"/>
    </xf>
    <xf numFmtId="165" fontId="27" fillId="0" borderId="4" xfId="1" applyFont="1" applyBorder="1" applyAlignment="1" applyProtection="1">
      <alignment vertical="top"/>
      <protection locked="0"/>
    </xf>
    <xf numFmtId="165" fontId="27" fillId="0" borderId="25" xfId="1" applyFont="1" applyBorder="1" applyAlignment="1" applyProtection="1">
      <alignment vertical="top"/>
      <protection locked="0"/>
    </xf>
    <xf numFmtId="49" fontId="27" fillId="0" borderId="19" xfId="0" applyNumberFormat="1" applyFont="1" applyBorder="1" applyAlignment="1">
      <alignment horizontal="left"/>
    </xf>
    <xf numFmtId="49" fontId="27" fillId="0" borderId="5" xfId="0" applyNumberFormat="1" applyFont="1" applyBorder="1" applyAlignment="1">
      <alignment horizontal="center" vertical="center"/>
    </xf>
    <xf numFmtId="0" fontId="27" fillId="0" borderId="5" xfId="0" applyFont="1" applyBorder="1"/>
    <xf numFmtId="165" fontId="27" fillId="0" borderId="5" xfId="1" applyFont="1" applyBorder="1" applyAlignment="1" applyProtection="1">
      <protection locked="0"/>
    </xf>
    <xf numFmtId="49"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center"/>
      <protection locked="0"/>
    </xf>
    <xf numFmtId="49" fontId="33" fillId="0" borderId="27" xfId="0" applyNumberFormat="1" applyFont="1" applyBorder="1" applyAlignment="1" applyProtection="1">
      <alignment horizontal="left"/>
      <protection locked="0"/>
    </xf>
    <xf numFmtId="0" fontId="33" fillId="0" borderId="10" xfId="0" applyFont="1" applyBorder="1" applyProtection="1">
      <protection locked="0"/>
    </xf>
    <xf numFmtId="49" fontId="33" fillId="0" borderId="10" xfId="0" applyNumberFormat="1" applyFont="1" applyBorder="1" applyAlignment="1" applyProtection="1">
      <alignment horizontal="left"/>
      <protection locked="0"/>
    </xf>
    <xf numFmtId="165" fontId="27" fillId="0" borderId="4" xfId="1" applyFont="1" applyBorder="1" applyAlignment="1" applyProtection="1">
      <protection locked="0"/>
    </xf>
    <xf numFmtId="10" fontId="14" fillId="0" borderId="10" xfId="0" applyNumberFormat="1" applyFont="1" applyBorder="1" applyAlignment="1" applyProtection="1">
      <alignment horizontal="center" vertical="center"/>
      <protection locked="0"/>
    </xf>
    <xf numFmtId="49" fontId="33" fillId="0" borderId="27" xfId="0" applyNumberFormat="1" applyFont="1" applyBorder="1" applyAlignment="1" applyProtection="1">
      <alignment horizontal="center"/>
      <protection locked="0"/>
    </xf>
    <xf numFmtId="10" fontId="33" fillId="0" borderId="27" xfId="1" applyNumberFormat="1" applyFont="1" applyBorder="1" applyAlignment="1" applyProtection="1">
      <alignment horizontal="center" vertical="center"/>
      <protection locked="0"/>
    </xf>
    <xf numFmtId="165" fontId="33" fillId="0" borderId="41" xfId="1" applyFont="1" applyBorder="1" applyAlignment="1" applyProtection="1">
      <alignment horizontal="center" vertical="center"/>
      <protection locked="0"/>
    </xf>
    <xf numFmtId="49" fontId="33" fillId="0" borderId="10" xfId="0" applyNumberFormat="1" applyFont="1" applyBorder="1" applyAlignment="1" applyProtection="1">
      <alignment horizontal="center"/>
      <protection locked="0"/>
    </xf>
    <xf numFmtId="0" fontId="33" fillId="2" borderId="1" xfId="3" applyFont="1" applyFill="1" applyBorder="1" applyAlignment="1" applyProtection="1">
      <alignment horizontal="center" vertical="top" wrapText="1"/>
      <protection locked="0"/>
    </xf>
    <xf numFmtId="0" fontId="33" fillId="2" borderId="1" xfId="3" applyFont="1" applyFill="1" applyBorder="1" applyAlignment="1" applyProtection="1">
      <alignment horizontal="center" vertical="center" wrapText="1"/>
      <protection locked="0"/>
    </xf>
    <xf numFmtId="0" fontId="33" fillId="0" borderId="1" xfId="0" applyFont="1" applyBorder="1" applyAlignment="1" applyProtection="1">
      <alignment horizontal="center" vertical="top"/>
      <protection locked="0"/>
    </xf>
    <xf numFmtId="49" fontId="27" fillId="0" borderId="17" xfId="0" applyNumberFormat="1" applyFont="1" applyBorder="1" applyAlignment="1" applyProtection="1">
      <alignment horizontal="center"/>
      <protection locked="0"/>
    </xf>
    <xf numFmtId="0" fontId="27" fillId="0" borderId="2" xfId="0" applyFont="1" applyBorder="1"/>
    <xf numFmtId="49" fontId="27" fillId="0" borderId="15" xfId="0" applyNumberFormat="1" applyFont="1" applyBorder="1" applyAlignment="1" applyProtection="1">
      <alignment horizontal="center"/>
      <protection locked="0"/>
    </xf>
    <xf numFmtId="49" fontId="27" fillId="0" borderId="3" xfId="0" applyNumberFormat="1" applyFont="1" applyBorder="1" applyAlignment="1" applyProtection="1">
      <alignment horizontal="center" vertical="center"/>
      <protection locked="0"/>
    </xf>
    <xf numFmtId="49" fontId="13" fillId="2" borderId="3" xfId="0" applyNumberFormat="1" applyFont="1" applyFill="1" applyBorder="1" applyAlignment="1" applyProtection="1">
      <alignment horizontal="center" vertical="center" wrapText="1"/>
      <protection locked="0"/>
    </xf>
    <xf numFmtId="0" fontId="13" fillId="2" borderId="4" xfId="0" applyFont="1" applyFill="1" applyBorder="1" applyAlignment="1">
      <alignment horizontal="left" vertical="top" wrapText="1"/>
    </xf>
    <xf numFmtId="49" fontId="27" fillId="0" borderId="19" xfId="0" applyNumberFormat="1" applyFont="1" applyBorder="1" applyAlignment="1" applyProtection="1">
      <alignment horizontal="center"/>
      <protection locked="0"/>
    </xf>
    <xf numFmtId="49" fontId="27" fillId="0" borderId="5" xfId="0" applyNumberFormat="1" applyFont="1" applyBorder="1" applyAlignment="1" applyProtection="1">
      <alignment horizontal="center" vertical="center"/>
      <protection locked="0"/>
    </xf>
    <xf numFmtId="49" fontId="33" fillId="0" borderId="1" xfId="0" applyNumberFormat="1" applyFont="1" applyBorder="1" applyAlignment="1" applyProtection="1">
      <alignment horizontal="left"/>
      <protection locked="0"/>
    </xf>
    <xf numFmtId="0" fontId="33" fillId="0" borderId="1" xfId="0" applyFont="1" applyBorder="1" applyProtection="1">
      <protection locked="0"/>
    </xf>
    <xf numFmtId="49" fontId="27" fillId="0" borderId="20" xfId="0" applyNumberFormat="1" applyFont="1" applyBorder="1" applyAlignment="1" applyProtection="1">
      <alignment horizontal="center"/>
      <protection locked="0"/>
    </xf>
    <xf numFmtId="49" fontId="27" fillId="0" borderId="4" xfId="0" applyNumberFormat="1" applyFont="1" applyBorder="1" applyAlignment="1" applyProtection="1">
      <alignment horizontal="center" vertical="center"/>
      <protection locked="0"/>
    </xf>
    <xf numFmtId="0" fontId="27" fillId="0" borderId="4" xfId="0" applyFont="1" applyBorder="1" applyProtection="1">
      <protection locked="0"/>
    </xf>
    <xf numFmtId="0" fontId="27" fillId="0" borderId="3" xfId="0" applyFont="1" applyBorder="1" applyProtection="1">
      <protection locked="0"/>
    </xf>
    <xf numFmtId="0" fontId="27" fillId="0" borderId="5" xfId="0" applyFont="1" applyBorder="1" applyProtection="1">
      <protection locked="0"/>
    </xf>
    <xf numFmtId="49" fontId="27" fillId="0" borderId="2" xfId="0" applyNumberFormat="1" applyFont="1" applyBorder="1" applyAlignment="1">
      <alignment horizontal="center"/>
    </xf>
    <xf numFmtId="49" fontId="27" fillId="0" borderId="3" xfId="0" applyNumberFormat="1" applyFont="1" applyBorder="1" applyAlignment="1">
      <alignment horizontal="center"/>
    </xf>
    <xf numFmtId="49" fontId="27" fillId="0" borderId="7" xfId="0" applyNumberFormat="1" applyFont="1" applyBorder="1" applyAlignment="1">
      <alignment horizontal="center"/>
    </xf>
    <xf numFmtId="49" fontId="50" fillId="0" borderId="12" xfId="0" applyNumberFormat="1" applyFont="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12" xfId="0" applyNumberFormat="1" applyFont="1" applyFill="1" applyBorder="1" applyAlignment="1">
      <alignment horizontal="center" vertical="center" wrapText="1"/>
    </xf>
    <xf numFmtId="49" fontId="13" fillId="2" borderId="3" xfId="3" applyNumberFormat="1" applyFont="1" applyFill="1" applyBorder="1" applyAlignment="1">
      <alignment horizontal="center" vertical="center"/>
    </xf>
    <xf numFmtId="1" fontId="13" fillId="2" borderId="3" xfId="3" applyNumberFormat="1" applyFont="1" applyFill="1" applyBorder="1" applyAlignment="1">
      <alignment horizontal="center" vertical="center"/>
    </xf>
    <xf numFmtId="0" fontId="27" fillId="0" borderId="3" xfId="0" applyFont="1" applyBorder="1" applyAlignment="1">
      <alignment vertical="center"/>
    </xf>
    <xf numFmtId="49" fontId="33" fillId="0" borderId="3" xfId="0" applyNumberFormat="1" applyFont="1" applyBorder="1" applyAlignment="1">
      <alignment vertical="center"/>
    </xf>
    <xf numFmtId="49" fontId="14" fillId="2" borderId="3" xfId="0" applyNumberFormat="1" applyFont="1" applyFill="1" applyBorder="1" applyAlignment="1">
      <alignment horizontal="center" vertical="center" wrapText="1"/>
    </xf>
    <xf numFmtId="49" fontId="33" fillId="0" borderId="5" xfId="0" applyNumberFormat="1" applyFont="1" applyBorder="1" applyAlignment="1">
      <alignment vertical="center"/>
    </xf>
    <xf numFmtId="49" fontId="14" fillId="2" borderId="5" xfId="0" applyNumberFormat="1" applyFont="1" applyFill="1" applyBorder="1" applyAlignment="1">
      <alignment horizontal="center" vertical="center" wrapText="1"/>
    </xf>
    <xf numFmtId="0" fontId="56" fillId="0" borderId="3" xfId="0" applyFont="1" applyBorder="1" applyAlignment="1">
      <alignment horizontal="left" vertical="center" wrapText="1"/>
    </xf>
    <xf numFmtId="165" fontId="27" fillId="0" borderId="3" xfId="1" applyFont="1" applyBorder="1" applyAlignment="1">
      <alignment vertical="top" wrapText="1"/>
    </xf>
    <xf numFmtId="0" fontId="58" fillId="0" borderId="3" xfId="0" applyFont="1" applyBorder="1" applyAlignment="1">
      <alignment horizontal="left" vertical="center" wrapText="1"/>
    </xf>
    <xf numFmtId="0" fontId="59" fillId="2" borderId="3" xfId="0" applyFont="1" applyFill="1" applyBorder="1" applyAlignment="1">
      <alignment horizontal="center" vertical="center" wrapText="1"/>
    </xf>
    <xf numFmtId="49" fontId="18" fillId="5" borderId="3" xfId="0" applyNumberFormat="1" applyFont="1" applyFill="1" applyBorder="1" applyAlignment="1">
      <alignment horizontal="center" vertical="center" wrapText="1"/>
    </xf>
    <xf numFmtId="165" fontId="60" fillId="0" borderId="3" xfId="1" applyFont="1" applyBorder="1" applyAlignment="1">
      <alignment horizontal="right" wrapText="1"/>
    </xf>
    <xf numFmtId="165" fontId="60" fillId="0" borderId="11" xfId="1" applyFont="1" applyBorder="1" applyAlignment="1">
      <alignment horizontal="right" wrapText="1"/>
    </xf>
    <xf numFmtId="0" fontId="61" fillId="2" borderId="3" xfId="0" applyFont="1" applyFill="1" applyBorder="1" applyAlignment="1">
      <alignment horizontal="center" vertical="center" wrapText="1"/>
    </xf>
    <xf numFmtId="165" fontId="27" fillId="0" borderId="2" xfId="1" applyFont="1" applyBorder="1" applyAlignment="1">
      <alignment horizontal="right" vertical="top" wrapText="1"/>
    </xf>
    <xf numFmtId="165" fontId="60" fillId="0" borderId="24" xfId="1" applyFont="1" applyBorder="1" applyAlignment="1">
      <alignment horizontal="right" wrapText="1"/>
    </xf>
    <xf numFmtId="165" fontId="62" fillId="0" borderId="1" xfId="1" applyFont="1" applyBorder="1" applyAlignment="1" applyProtection="1">
      <protection locked="0"/>
    </xf>
    <xf numFmtId="165" fontId="48" fillId="0" borderId="22" xfId="1" applyFont="1" applyBorder="1" applyAlignment="1">
      <alignment horizontal="right" vertical="top" wrapText="1"/>
    </xf>
    <xf numFmtId="0" fontId="63" fillId="0" borderId="3" xfId="0" applyFont="1" applyBorder="1"/>
    <xf numFmtId="0" fontId="63" fillId="0" borderId="4" xfId="0" applyFont="1" applyBorder="1"/>
    <xf numFmtId="0" fontId="63" fillId="0" borderId="5" xfId="0" applyFont="1" applyBorder="1"/>
    <xf numFmtId="0" fontId="64" fillId="0" borderId="0" xfId="0" applyFont="1"/>
    <xf numFmtId="0" fontId="33" fillId="0" borderId="0" xfId="0" applyFont="1" applyAlignment="1">
      <alignment vertical="top" wrapText="1"/>
    </xf>
    <xf numFmtId="0" fontId="27" fillId="0" borderId="0" xfId="0" applyFont="1" applyAlignment="1">
      <alignment vertical="top" wrapText="1"/>
    </xf>
    <xf numFmtId="165" fontId="44" fillId="0" borderId="3" xfId="0" applyNumberFormat="1" applyFont="1" applyBorder="1" applyProtection="1">
      <protection locked="0"/>
    </xf>
    <xf numFmtId="0" fontId="9" fillId="2" borderId="5" xfId="0" applyFont="1" applyFill="1" applyBorder="1" applyAlignment="1">
      <alignment horizontal="left" vertical="top" wrapText="1"/>
    </xf>
    <xf numFmtId="165" fontId="48" fillId="0" borderId="14" xfId="1" applyFont="1" applyBorder="1" applyAlignment="1">
      <alignment horizontal="left" vertical="center"/>
    </xf>
    <xf numFmtId="165" fontId="27" fillId="7" borderId="11" xfId="1" applyFont="1" applyFill="1" applyBorder="1" applyAlignment="1">
      <alignment horizontal="right" vertical="top" wrapText="1"/>
    </xf>
    <xf numFmtId="0" fontId="27" fillId="0" borderId="5" xfId="3" applyFont="1" applyBorder="1" applyAlignment="1">
      <alignment wrapText="1"/>
    </xf>
    <xf numFmtId="0" fontId="27" fillId="0" borderId="3" xfId="3" applyFont="1" applyBorder="1" applyAlignment="1">
      <alignment wrapText="1"/>
    </xf>
    <xf numFmtId="0" fontId="59" fillId="2" borderId="12" xfId="0" applyFont="1" applyFill="1" applyBorder="1" applyAlignment="1">
      <alignment horizontal="center" vertical="center" wrapText="1"/>
    </xf>
    <xf numFmtId="165" fontId="44" fillId="0" borderId="24" xfId="1" applyFont="1" applyBorder="1" applyAlignment="1">
      <alignment horizontal="right" wrapText="1"/>
    </xf>
    <xf numFmtId="165" fontId="65" fillId="0" borderId="23" xfId="0" applyNumberFormat="1" applyFont="1" applyBorder="1" applyAlignment="1">
      <alignment wrapText="1"/>
    </xf>
    <xf numFmtId="165" fontId="44" fillId="0" borderId="23" xfId="0" applyNumberFormat="1" applyFont="1" applyBorder="1"/>
    <xf numFmtId="165" fontId="65" fillId="0" borderId="23" xfId="0" applyNumberFormat="1" applyFont="1" applyBorder="1"/>
    <xf numFmtId="0" fontId="44" fillId="0" borderId="17" xfId="0" applyFont="1" applyBorder="1"/>
    <xf numFmtId="49" fontId="44" fillId="0" borderId="2" xfId="0" applyNumberFormat="1" applyFont="1" applyBorder="1" applyAlignment="1">
      <alignment horizontal="center"/>
    </xf>
    <xf numFmtId="165" fontId="44" fillId="0" borderId="2" xfId="0" applyNumberFormat="1" applyFont="1" applyBorder="1"/>
    <xf numFmtId="165" fontId="44" fillId="0" borderId="18" xfId="0" applyNumberFormat="1" applyFont="1" applyBorder="1"/>
    <xf numFmtId="0" fontId="44" fillId="0" borderId="19" xfId="0" applyFont="1" applyBorder="1"/>
    <xf numFmtId="0" fontId="44" fillId="0" borderId="5" xfId="0" applyFont="1" applyBorder="1"/>
    <xf numFmtId="49" fontId="44" fillId="0" borderId="5" xfId="0" applyNumberFormat="1" applyFont="1" applyBorder="1" applyAlignment="1">
      <alignment horizontal="center"/>
    </xf>
    <xf numFmtId="165" fontId="44" fillId="0" borderId="5" xfId="0" applyNumberFormat="1" applyFont="1" applyBorder="1"/>
    <xf numFmtId="165" fontId="44" fillId="0" borderId="14" xfId="0" applyNumberFormat="1" applyFont="1" applyBorder="1"/>
    <xf numFmtId="0" fontId="44" fillId="0" borderId="17" xfId="0" applyFont="1" applyBorder="1" applyAlignment="1">
      <alignment horizontal="right"/>
    </xf>
    <xf numFmtId="0" fontId="44" fillId="0" borderId="2" xfId="0" applyFont="1" applyBorder="1" applyAlignment="1">
      <alignment horizontal="left"/>
    </xf>
    <xf numFmtId="0" fontId="44" fillId="0" borderId="15" xfId="0" applyFont="1" applyBorder="1" applyAlignment="1">
      <alignment horizontal="right"/>
    </xf>
    <xf numFmtId="0" fontId="44" fillId="0" borderId="3" xfId="0" applyFont="1" applyBorder="1" applyAlignment="1">
      <alignment horizontal="left"/>
    </xf>
    <xf numFmtId="165" fontId="44" fillId="0" borderId="11" xfId="0" applyNumberFormat="1" applyFont="1" applyBorder="1"/>
    <xf numFmtId="165" fontId="44" fillId="0" borderId="7" xfId="0" applyNumberFormat="1" applyFont="1" applyBorder="1"/>
    <xf numFmtId="165" fontId="44" fillId="0" borderId="40" xfId="0" applyNumberFormat="1" applyFont="1" applyBorder="1"/>
    <xf numFmtId="165" fontId="48" fillId="0" borderId="23" xfId="0" applyNumberFormat="1" applyFont="1" applyBorder="1"/>
    <xf numFmtId="0" fontId="44" fillId="0" borderId="26" xfId="0" applyFont="1" applyBorder="1"/>
    <xf numFmtId="0" fontId="44" fillId="0" borderId="7" xfId="0" applyFont="1" applyBorder="1"/>
    <xf numFmtId="49" fontId="44" fillId="0" borderId="7" xfId="0" applyNumberFormat="1" applyFont="1" applyBorder="1" applyAlignment="1">
      <alignment horizontal="center"/>
    </xf>
    <xf numFmtId="0" fontId="26" fillId="0" borderId="2" xfId="0" applyFont="1" applyBorder="1"/>
    <xf numFmtId="0" fontId="44" fillId="0" borderId="15" xfId="0" applyFont="1" applyBorder="1"/>
    <xf numFmtId="0" fontId="44" fillId="0" borderId="7" xfId="0" applyFont="1" applyBorder="1" applyAlignment="1">
      <alignment horizontal="center"/>
    </xf>
    <xf numFmtId="165" fontId="48" fillId="0" borderId="35" xfId="0" applyNumberFormat="1" applyFont="1" applyBorder="1"/>
    <xf numFmtId="0" fontId="44" fillId="0" borderId="22" xfId="0" applyFont="1" applyBorder="1"/>
    <xf numFmtId="0" fontId="44" fillId="0" borderId="23" xfId="0" applyFont="1" applyBorder="1"/>
    <xf numFmtId="0" fontId="26" fillId="0" borderId="23" xfId="0" applyFont="1" applyBorder="1"/>
    <xf numFmtId="165" fontId="48" fillId="0" borderId="33" xfId="0" applyNumberFormat="1" applyFont="1" applyBorder="1"/>
    <xf numFmtId="0" fontId="44" fillId="0" borderId="4" xfId="0" applyFont="1" applyBorder="1"/>
    <xf numFmtId="165" fontId="44" fillId="0" borderId="4" xfId="0" applyNumberFormat="1" applyFont="1" applyBorder="1"/>
    <xf numFmtId="0" fontId="26" fillId="0" borderId="4" xfId="0" applyFont="1" applyBorder="1"/>
    <xf numFmtId="0" fontId="9" fillId="0" borderId="35" xfId="0" applyFont="1" applyBorder="1" applyAlignment="1">
      <alignment horizontal="center"/>
    </xf>
    <xf numFmtId="0" fontId="65" fillId="0" borderId="22" xfId="0" applyFont="1" applyBorder="1"/>
    <xf numFmtId="0" fontId="44" fillId="0" borderId="19" xfId="0" applyFont="1" applyBorder="1" applyAlignment="1">
      <alignment horizontal="right"/>
    </xf>
    <xf numFmtId="0" fontId="44" fillId="0" borderId="5" xfId="0" applyFont="1" applyBorder="1" applyAlignment="1">
      <alignment horizontal="left"/>
    </xf>
    <xf numFmtId="0" fontId="10" fillId="0" borderId="23" xfId="0" applyFont="1" applyBorder="1" applyAlignment="1">
      <alignment horizontal="center"/>
    </xf>
    <xf numFmtId="0" fontId="53" fillId="0" borderId="0" xfId="0" applyFont="1"/>
    <xf numFmtId="0" fontId="53" fillId="0" borderId="0" xfId="0" applyFont="1" applyAlignment="1">
      <alignment horizontal="center"/>
    </xf>
    <xf numFmtId="165" fontId="44" fillId="0" borderId="2" xfId="0" applyNumberFormat="1" applyFont="1" applyBorder="1" applyAlignment="1">
      <alignment vertical="center"/>
    </xf>
    <xf numFmtId="0" fontId="44" fillId="0" borderId="17" xfId="0" applyFont="1" applyBorder="1" applyAlignment="1">
      <alignment horizontal="center" vertical="top" wrapText="1"/>
    </xf>
    <xf numFmtId="0" fontId="44" fillId="0" borderId="2" xfId="0" applyFont="1" applyBorder="1" applyAlignment="1">
      <alignment horizontal="justify" vertical="top" wrapText="1"/>
    </xf>
    <xf numFmtId="0" fontId="44" fillId="0" borderId="2" xfId="0" quotePrefix="1" applyFont="1" applyBorder="1" applyAlignment="1">
      <alignment horizontal="center" vertical="top" wrapText="1"/>
    </xf>
    <xf numFmtId="165" fontId="44" fillId="0" borderId="2" xfId="0" applyNumberFormat="1" applyFont="1" applyBorder="1" applyAlignment="1">
      <alignment horizontal="center" vertical="center" wrapText="1"/>
    </xf>
    <xf numFmtId="0" fontId="44" fillId="0" borderId="26" xfId="0" applyFont="1" applyBorder="1" applyAlignment="1">
      <alignment horizontal="center" vertical="top" wrapText="1"/>
    </xf>
    <xf numFmtId="0" fontId="44" fillId="0" borderId="7" xfId="0" applyFont="1" applyBorder="1" applyAlignment="1">
      <alignment horizontal="justify" vertical="top" wrapText="1"/>
    </xf>
    <xf numFmtId="0" fontId="44" fillId="0" borderId="4" xfId="0" applyFont="1" applyBorder="1" applyAlignment="1">
      <alignment horizontal="center"/>
    </xf>
    <xf numFmtId="165" fontId="44" fillId="0" borderId="4" xfId="0" applyNumberFormat="1" applyFont="1" applyBorder="1" applyAlignment="1">
      <alignment horizontal="center" vertical="top" wrapText="1"/>
    </xf>
    <xf numFmtId="0" fontId="32" fillId="0" borderId="4" xfId="0" applyFont="1" applyBorder="1"/>
    <xf numFmtId="0" fontId="44" fillId="0" borderId="15" xfId="0" applyFont="1" applyBorder="1" applyAlignment="1">
      <alignment horizontal="center"/>
    </xf>
    <xf numFmtId="165" fontId="44" fillId="0" borderId="3" xfId="0" applyNumberFormat="1" applyFont="1" applyBorder="1" applyAlignment="1">
      <alignment horizontal="center" vertical="top" wrapText="1"/>
    </xf>
    <xf numFmtId="0" fontId="32" fillId="0" borderId="3" xfId="0" applyFont="1" applyBorder="1"/>
    <xf numFmtId="165" fontId="44" fillId="0" borderId="5" xfId="0" applyNumberFormat="1" applyFont="1" applyBorder="1" applyAlignment="1">
      <alignment horizontal="center" vertical="top" wrapText="1"/>
    </xf>
    <xf numFmtId="0" fontId="32" fillId="0" borderId="5" xfId="0" applyFont="1" applyBorder="1"/>
    <xf numFmtId="165" fontId="48" fillId="0" borderId="23" xfId="0" applyNumberFormat="1" applyFont="1" applyBorder="1" applyAlignment="1">
      <alignment horizontal="center" vertical="top" wrapText="1"/>
    </xf>
    <xf numFmtId="0" fontId="44" fillId="0" borderId="20" xfId="0" applyFont="1" applyBorder="1" applyAlignment="1">
      <alignment horizontal="center" vertical="top" wrapText="1"/>
    </xf>
    <xf numFmtId="0" fontId="44" fillId="0" borderId="4" xfId="0" applyFont="1" applyBorder="1" applyAlignment="1">
      <alignment horizontal="justify" vertical="top" wrapText="1"/>
    </xf>
    <xf numFmtId="0" fontId="44" fillId="0" borderId="15" xfId="0" applyFont="1" applyBorder="1" applyAlignment="1">
      <alignment horizontal="center" vertical="top" wrapText="1"/>
    </xf>
    <xf numFmtId="0" fontId="44" fillId="0" borderId="3" xfId="0" applyFont="1" applyBorder="1" applyAlignment="1">
      <alignment horizontal="justify" vertical="top" wrapText="1"/>
    </xf>
    <xf numFmtId="2" fontId="44" fillId="0" borderId="3" xfId="0" quotePrefix="1" applyNumberFormat="1" applyFont="1" applyBorder="1" applyAlignment="1">
      <alignment horizontal="center" vertical="top" wrapText="1"/>
    </xf>
    <xf numFmtId="0" fontId="44" fillId="0" borderId="19" xfId="0" applyFont="1" applyBorder="1" applyAlignment="1">
      <alignment horizontal="center" vertical="top" wrapText="1"/>
    </xf>
    <xf numFmtId="0" fontId="44" fillId="0" borderId="5" xfId="0" applyFont="1" applyBorder="1" applyAlignment="1">
      <alignment horizontal="justify" vertical="top" wrapText="1"/>
    </xf>
    <xf numFmtId="0" fontId="44" fillId="0" borderId="4" xfId="0" quotePrefix="1" applyFont="1" applyBorder="1" applyAlignment="1">
      <alignment horizontal="center" vertical="top" wrapText="1"/>
    </xf>
    <xf numFmtId="0" fontId="44" fillId="0" borderId="3" xfId="0" quotePrefix="1" applyFont="1" applyBorder="1" applyAlignment="1">
      <alignment horizontal="center" vertical="top" wrapText="1"/>
    </xf>
    <xf numFmtId="0" fontId="44" fillId="0" borderId="5" xfId="0" quotePrefix="1" applyFont="1" applyBorder="1" applyAlignment="1">
      <alignment horizontal="center" vertical="top" wrapText="1"/>
    </xf>
    <xf numFmtId="165" fontId="44" fillId="0" borderId="3" xfId="0" applyNumberFormat="1" applyFont="1" applyBorder="1" applyAlignment="1">
      <alignment vertical="center"/>
    </xf>
    <xf numFmtId="165" fontId="48" fillId="0" borderId="3" xfId="0" applyNumberFormat="1" applyFont="1" applyBorder="1" applyAlignment="1">
      <alignment horizontal="center" vertical="top" wrapText="1"/>
    </xf>
    <xf numFmtId="165" fontId="44" fillId="0" borderId="3" xfId="0" applyNumberFormat="1" applyFont="1" applyBorder="1" applyAlignment="1">
      <alignment horizontal="center" vertical="center" wrapText="1"/>
    </xf>
    <xf numFmtId="0" fontId="44" fillId="0" borderId="3" xfId="0" applyFont="1" applyBorder="1" applyAlignment="1">
      <alignment horizontal="center" vertical="top" wrapText="1"/>
    </xf>
    <xf numFmtId="165" fontId="44" fillId="0" borderId="2" xfId="0" applyNumberFormat="1" applyFont="1" applyBorder="1" applyAlignment="1">
      <alignment horizontal="center" vertical="top" wrapText="1"/>
    </xf>
    <xf numFmtId="0" fontId="32" fillId="0" borderId="2" xfId="0" applyFont="1" applyBorder="1"/>
    <xf numFmtId="0" fontId="63" fillId="0" borderId="2" xfId="0" applyFont="1" applyBorder="1"/>
    <xf numFmtId="0" fontId="0" fillId="0" borderId="4" xfId="0" applyBorder="1"/>
    <xf numFmtId="0" fontId="26" fillId="0" borderId="5" xfId="0" applyFont="1" applyBorder="1"/>
    <xf numFmtId="0" fontId="0" fillId="0" borderId="5" xfId="0" applyBorder="1"/>
    <xf numFmtId="49" fontId="65" fillId="0" borderId="23" xfId="0" applyNumberFormat="1" applyFont="1" applyBorder="1"/>
    <xf numFmtId="0" fontId="26" fillId="0" borderId="21" xfId="0" applyFont="1" applyBorder="1"/>
    <xf numFmtId="0" fontId="66" fillId="0" borderId="3" xfId="0" applyFont="1" applyBorder="1" applyAlignment="1">
      <alignment wrapText="1"/>
    </xf>
    <xf numFmtId="165" fontId="65" fillId="0" borderId="42" xfId="0" applyNumberFormat="1" applyFont="1" applyBorder="1" applyAlignment="1">
      <alignment wrapText="1"/>
    </xf>
    <xf numFmtId="0" fontId="66" fillId="0" borderId="42" xfId="0" applyFont="1" applyBorder="1" applyAlignment="1">
      <alignment wrapText="1"/>
    </xf>
    <xf numFmtId="0" fontId="66" fillId="0" borderId="43" xfId="0" applyFont="1" applyBorder="1" applyAlignment="1">
      <alignment wrapText="1"/>
    </xf>
    <xf numFmtId="0" fontId="44" fillId="0" borderId="3" xfId="0" applyFont="1" applyBorder="1" applyAlignment="1">
      <alignment wrapText="1"/>
    </xf>
    <xf numFmtId="49" fontId="44" fillId="0" borderId="3" xfId="0" applyNumberFormat="1" applyFont="1" applyBorder="1" applyAlignment="1">
      <alignment horizontal="center" wrapText="1"/>
    </xf>
    <xf numFmtId="165" fontId="44" fillId="0" borderId="3" xfId="0" applyNumberFormat="1" applyFont="1" applyBorder="1" applyAlignment="1">
      <alignment wrapText="1"/>
    </xf>
    <xf numFmtId="0" fontId="66" fillId="0" borderId="2" xfId="0" applyFont="1" applyBorder="1" applyAlignment="1">
      <alignment wrapText="1"/>
    </xf>
    <xf numFmtId="0" fontId="66" fillId="0" borderId="18" xfId="0" applyFont="1" applyBorder="1" applyAlignment="1">
      <alignment wrapText="1"/>
    </xf>
    <xf numFmtId="0" fontId="44" fillId="0" borderId="15" xfId="0" applyFont="1" applyBorder="1" applyAlignment="1">
      <alignment wrapText="1"/>
    </xf>
    <xf numFmtId="0" fontId="44" fillId="0" borderId="17" xfId="0" applyFont="1" applyBorder="1" applyAlignment="1">
      <alignment wrapText="1"/>
    </xf>
    <xf numFmtId="0" fontId="44" fillId="0" borderId="2" xfId="0" applyFont="1" applyBorder="1" applyAlignment="1">
      <alignment wrapText="1"/>
    </xf>
    <xf numFmtId="49" fontId="44" fillId="0" borderId="2" xfId="0" applyNumberFormat="1" applyFont="1" applyBorder="1" applyAlignment="1">
      <alignment horizontal="center" wrapText="1"/>
    </xf>
    <xf numFmtId="165" fontId="44" fillId="0" borderId="2" xfId="0" applyNumberFormat="1" applyFont="1" applyBorder="1" applyAlignment="1">
      <alignment wrapText="1"/>
    </xf>
    <xf numFmtId="0" fontId="44" fillId="0" borderId="26" xfId="0" applyFont="1" applyBorder="1" applyAlignment="1">
      <alignment wrapText="1"/>
    </xf>
    <xf numFmtId="0" fontId="26" fillId="0" borderId="7" xfId="0" applyFont="1" applyBorder="1"/>
    <xf numFmtId="49" fontId="44" fillId="0" borderId="2" xfId="0" applyNumberFormat="1" applyFont="1" applyBorder="1"/>
    <xf numFmtId="49" fontId="44" fillId="0" borderId="3" xfId="0" applyNumberFormat="1" applyFont="1" applyBorder="1"/>
    <xf numFmtId="49" fontId="44" fillId="0" borderId="7" xfId="0" applyNumberFormat="1" applyFont="1" applyBorder="1"/>
    <xf numFmtId="0" fontId="65" fillId="0" borderId="34" xfId="0" applyFont="1" applyBorder="1"/>
    <xf numFmtId="0" fontId="65" fillId="0" borderId="35" xfId="0" applyFont="1" applyBorder="1"/>
    <xf numFmtId="49" fontId="65" fillId="0" borderId="35" xfId="0" applyNumberFormat="1" applyFont="1" applyBorder="1"/>
    <xf numFmtId="165" fontId="65" fillId="0" borderId="35" xfId="0" applyNumberFormat="1" applyFont="1" applyBorder="1"/>
    <xf numFmtId="49" fontId="44" fillId="0" borderId="3" xfId="0" applyNumberFormat="1" applyFont="1" applyBorder="1" applyAlignment="1">
      <alignment horizontal="center"/>
    </xf>
    <xf numFmtId="0" fontId="0" fillId="0" borderId="2" xfId="0" applyBorder="1"/>
    <xf numFmtId="49" fontId="44" fillId="0" borderId="3" xfId="0" applyNumberFormat="1" applyFont="1" applyBorder="1" applyAlignment="1">
      <alignment wrapText="1"/>
    </xf>
    <xf numFmtId="165" fontId="65" fillId="0" borderId="21" xfId="0" applyNumberFormat="1" applyFont="1" applyBorder="1"/>
    <xf numFmtId="49" fontId="44" fillId="0" borderId="5" xfId="0" applyNumberFormat="1" applyFont="1" applyBorder="1"/>
    <xf numFmtId="0" fontId="48" fillId="0" borderId="22" xfId="0" applyFont="1" applyBorder="1"/>
    <xf numFmtId="0" fontId="48" fillId="0" borderId="23" xfId="0" applyFont="1" applyBorder="1"/>
    <xf numFmtId="0" fontId="44" fillId="0" borderId="20" xfId="0" applyFont="1" applyBorder="1"/>
    <xf numFmtId="49" fontId="44" fillId="0" borderId="4" xfId="0" applyNumberFormat="1" applyFont="1" applyBorder="1"/>
    <xf numFmtId="165" fontId="44" fillId="0" borderId="25" xfId="0" applyNumberFormat="1" applyFont="1" applyBorder="1"/>
    <xf numFmtId="0" fontId="44" fillId="0" borderId="36" xfId="0" applyFont="1" applyBorder="1"/>
    <xf numFmtId="0" fontId="44" fillId="0" borderId="21" xfId="0" applyFont="1" applyBorder="1"/>
    <xf numFmtId="49" fontId="44" fillId="0" borderId="21" xfId="0" applyNumberFormat="1" applyFont="1" applyBorder="1"/>
    <xf numFmtId="165" fontId="44" fillId="0" borderId="21" xfId="0" applyNumberFormat="1" applyFont="1" applyBorder="1"/>
    <xf numFmtId="0" fontId="25" fillId="0" borderId="3" xfId="0" applyFont="1" applyBorder="1"/>
    <xf numFmtId="0" fontId="25" fillId="0" borderId="2" xfId="0" applyFont="1" applyBorder="1"/>
    <xf numFmtId="0" fontId="0" fillId="0" borderId="21" xfId="0" applyBorder="1"/>
    <xf numFmtId="0" fontId="44" fillId="0" borderId="17" xfId="0" applyFont="1" applyBorder="1" applyAlignment="1">
      <alignment horizontal="center"/>
    </xf>
    <xf numFmtId="0" fontId="67" fillId="0" borderId="22" xfId="0" applyFont="1" applyBorder="1"/>
    <xf numFmtId="0" fontId="67" fillId="0" borderId="23" xfId="0" applyFont="1" applyBorder="1"/>
    <xf numFmtId="165" fontId="67" fillId="0" borderId="23" xfId="0" applyNumberFormat="1" applyFont="1" applyBorder="1"/>
    <xf numFmtId="165" fontId="67" fillId="0" borderId="33" xfId="0" applyNumberFormat="1" applyFont="1" applyBorder="1"/>
    <xf numFmtId="0" fontId="44" fillId="8" borderId="15" xfId="0" applyFont="1" applyFill="1" applyBorder="1"/>
    <xf numFmtId="0" fontId="50" fillId="8" borderId="3" xfId="0" applyFont="1" applyFill="1" applyBorder="1"/>
    <xf numFmtId="0" fontId="44" fillId="0" borderId="44" xfId="0" applyFont="1" applyBorder="1"/>
    <xf numFmtId="0" fontId="49" fillId="0" borderId="22" xfId="0" applyFont="1" applyBorder="1" applyAlignment="1">
      <alignment wrapText="1"/>
    </xf>
    <xf numFmtId="0" fontId="49" fillId="0" borderId="23" xfId="0" applyFont="1" applyBorder="1" applyAlignment="1">
      <alignment wrapText="1"/>
    </xf>
    <xf numFmtId="165" fontId="48" fillId="0" borderId="22" xfId="0" applyNumberFormat="1" applyFont="1" applyBorder="1"/>
    <xf numFmtId="49" fontId="48" fillId="0" borderId="23" xfId="0" applyNumberFormat="1" applyFont="1" applyBorder="1" applyAlignment="1">
      <alignment horizontal="center"/>
    </xf>
    <xf numFmtId="49" fontId="44" fillId="0" borderId="45" xfId="0" applyNumberFormat="1" applyFont="1" applyBorder="1"/>
    <xf numFmtId="165" fontId="44" fillId="0" borderId="46" xfId="0" applyNumberFormat="1" applyFont="1" applyBorder="1"/>
    <xf numFmtId="165" fontId="48" fillId="0" borderId="27" xfId="0" applyNumberFormat="1" applyFont="1" applyBorder="1"/>
    <xf numFmtId="165" fontId="48" fillId="0" borderId="41" xfId="0" applyNumberFormat="1" applyFont="1" applyBorder="1"/>
    <xf numFmtId="0" fontId="66" fillId="0" borderId="23" xfId="0" applyFont="1" applyBorder="1" applyAlignment="1">
      <alignment wrapText="1"/>
    </xf>
    <xf numFmtId="0" fontId="66" fillId="0" borderId="33" xfId="0" applyFont="1" applyBorder="1" applyAlignment="1">
      <alignment wrapText="1"/>
    </xf>
    <xf numFmtId="0" fontId="44" fillId="2" borderId="3" xfId="0" applyFont="1" applyFill="1" applyBorder="1"/>
    <xf numFmtId="16" fontId="44" fillId="0" borderId="3" xfId="0" quotePrefix="1" applyNumberFormat="1" applyFont="1" applyBorder="1" applyAlignment="1">
      <alignment horizontal="center" vertical="top" wrapText="1"/>
    </xf>
    <xf numFmtId="4" fontId="44" fillId="0" borderId="3" xfId="0" applyNumberFormat="1" applyFont="1" applyBorder="1" applyAlignment="1">
      <alignment horizontal="center" vertical="top" wrapText="1"/>
    </xf>
    <xf numFmtId="17" fontId="44" fillId="0" borderId="3" xfId="0" quotePrefix="1" applyNumberFormat="1" applyFont="1" applyBorder="1" applyAlignment="1">
      <alignment horizontal="center" vertical="top" wrapText="1"/>
    </xf>
    <xf numFmtId="0" fontId="44" fillId="9" borderId="3" xfId="0" applyFont="1" applyFill="1" applyBorder="1"/>
    <xf numFmtId="0" fontId="44" fillId="2" borderId="3" xfId="0" applyFont="1" applyFill="1" applyBorder="1" applyAlignment="1">
      <alignment horizontal="left"/>
    </xf>
    <xf numFmtId="0" fontId="50" fillId="2" borderId="3" xfId="0" applyFont="1" applyFill="1" applyBorder="1"/>
    <xf numFmtId="0" fontId="44" fillId="10" borderId="3" xfId="0" applyFont="1" applyFill="1" applyBorder="1"/>
    <xf numFmtId="0" fontId="44" fillId="0" borderId="2" xfId="0" applyFont="1" applyBorder="1" applyAlignment="1">
      <alignment horizontal="center" vertical="top" wrapText="1"/>
    </xf>
    <xf numFmtId="0" fontId="50" fillId="9" borderId="3" xfId="0" applyFont="1" applyFill="1" applyBorder="1"/>
    <xf numFmtId="0" fontId="68" fillId="2" borderId="3" xfId="0" applyFont="1" applyFill="1" applyBorder="1" applyAlignment="1">
      <alignment vertical="top" wrapText="1"/>
    </xf>
    <xf numFmtId="0" fontId="26" fillId="0" borderId="3" xfId="2" applyNumberFormat="1" applyFont="1" applyBorder="1" applyAlignment="1"/>
    <xf numFmtId="4" fontId="32" fillId="0" borderId="3" xfId="0" applyNumberFormat="1" applyFont="1" applyBorder="1" applyAlignment="1">
      <alignment horizontal="center" vertical="top" wrapText="1"/>
    </xf>
    <xf numFmtId="0" fontId="26" fillId="2" borderId="3" xfId="0" applyFont="1" applyFill="1" applyBorder="1"/>
    <xf numFmtId="0" fontId="43" fillId="2" borderId="3" xfId="0" applyFont="1" applyFill="1" applyBorder="1"/>
    <xf numFmtId="4" fontId="48" fillId="0" borderId="3" xfId="0" applyNumberFormat="1" applyFont="1" applyBorder="1" applyAlignment="1">
      <alignment horizontal="center" vertical="top" wrapText="1"/>
    </xf>
    <xf numFmtId="0" fontId="44" fillId="0" borderId="2" xfId="0" applyFont="1" applyBorder="1" applyAlignment="1">
      <alignment horizontal="left" vertical="top" wrapText="1"/>
    </xf>
    <xf numFmtId="0" fontId="65" fillId="0" borderId="23" xfId="0" applyFont="1" applyBorder="1"/>
    <xf numFmtId="49" fontId="44" fillId="0" borderId="23" xfId="0" applyNumberFormat="1" applyFont="1" applyBorder="1"/>
    <xf numFmtId="0" fontId="44" fillId="0" borderId="42" xfId="0" applyFont="1" applyBorder="1"/>
    <xf numFmtId="49" fontId="44" fillId="0" borderId="42" xfId="0" applyNumberFormat="1" applyFont="1" applyBorder="1"/>
    <xf numFmtId="165" fontId="44" fillId="0" borderId="42" xfId="0" applyNumberFormat="1" applyFont="1" applyBorder="1"/>
    <xf numFmtId="0" fontId="48" fillId="0" borderId="22" xfId="0" applyFont="1" applyBorder="1" applyAlignment="1">
      <alignment horizontal="right"/>
    </xf>
    <xf numFmtId="49" fontId="48" fillId="0" borderId="23" xfId="0" applyNumberFormat="1" applyFont="1" applyBorder="1"/>
    <xf numFmtId="165" fontId="44" fillId="0" borderId="37" xfId="0" applyNumberFormat="1" applyFont="1" applyBorder="1"/>
    <xf numFmtId="165" fontId="65" fillId="0" borderId="38" xfId="0" applyNumberFormat="1" applyFont="1" applyBorder="1"/>
    <xf numFmtId="165" fontId="44" fillId="0" borderId="24" xfId="0" applyNumberFormat="1" applyFont="1" applyBorder="1"/>
    <xf numFmtId="165" fontId="44" fillId="0" borderId="47" xfId="0" applyNumberFormat="1" applyFont="1" applyBorder="1"/>
    <xf numFmtId="165" fontId="44" fillId="0" borderId="48" xfId="0" applyNumberFormat="1" applyFont="1" applyBorder="1"/>
    <xf numFmtId="165" fontId="44" fillId="0" borderId="49" xfId="0" applyNumberFormat="1" applyFont="1" applyBorder="1"/>
    <xf numFmtId="0" fontId="66" fillId="0" borderId="3" xfId="0" applyFont="1" applyBorder="1"/>
    <xf numFmtId="0" fontId="44" fillId="0" borderId="34" xfId="0" applyFont="1" applyBorder="1"/>
    <xf numFmtId="0" fontId="44" fillId="0" borderId="35" xfId="0" applyFont="1" applyBorder="1"/>
    <xf numFmtId="49" fontId="44" fillId="0" borderId="35" xfId="0" applyNumberFormat="1" applyFont="1" applyBorder="1"/>
    <xf numFmtId="165" fontId="44" fillId="0" borderId="35" xfId="0" applyNumberFormat="1" applyFont="1" applyBorder="1"/>
    <xf numFmtId="0" fontId="65" fillId="0" borderId="44" xfId="0" applyFont="1" applyBorder="1"/>
    <xf numFmtId="0" fontId="66" fillId="0" borderId="2" xfId="0" applyFont="1" applyBorder="1"/>
    <xf numFmtId="0" fontId="48" fillId="0" borderId="42" xfId="0" applyFont="1" applyBorder="1"/>
    <xf numFmtId="165" fontId="48" fillId="0" borderId="42" xfId="0" applyNumberFormat="1" applyFont="1" applyBorder="1"/>
    <xf numFmtId="0" fontId="26" fillId="0" borderId="42" xfId="0" applyFont="1" applyBorder="1"/>
    <xf numFmtId="0" fontId="48" fillId="0" borderId="27" xfId="0" applyFont="1" applyBorder="1"/>
    <xf numFmtId="49" fontId="48" fillId="0" borderId="41" xfId="0" applyNumberFormat="1" applyFont="1" applyBorder="1"/>
    <xf numFmtId="0" fontId="66" fillId="0" borderId="49" xfId="0" applyFont="1" applyBorder="1" applyAlignment="1">
      <alignment wrapText="1"/>
    </xf>
    <xf numFmtId="0" fontId="44" fillId="8" borderId="20" xfId="0" applyFont="1" applyFill="1" applyBorder="1"/>
    <xf numFmtId="0" fontId="50" fillId="8" borderId="4" xfId="0" applyFont="1" applyFill="1" applyBorder="1"/>
    <xf numFmtId="0" fontId="49" fillId="0" borderId="33" xfId="0" applyFont="1" applyBorder="1" applyAlignment="1">
      <alignment wrapText="1"/>
    </xf>
    <xf numFmtId="165" fontId="10" fillId="0" borderId="3" xfId="1" applyFont="1" applyBorder="1" applyAlignment="1">
      <alignment vertical="center"/>
    </xf>
    <xf numFmtId="0" fontId="50" fillId="0" borderId="15" xfId="0" applyFont="1" applyBorder="1"/>
    <xf numFmtId="16" fontId="44" fillId="0" borderId="3" xfId="0" applyNumberFormat="1" applyFont="1" applyBorder="1"/>
    <xf numFmtId="0" fontId="50" fillId="0" borderId="3" xfId="0" applyFont="1" applyBorder="1"/>
    <xf numFmtId="0" fontId="49" fillId="0" borderId="38" xfId="0" applyFont="1" applyBorder="1" applyAlignment="1">
      <alignment wrapText="1"/>
    </xf>
    <xf numFmtId="165" fontId="10" fillId="0" borderId="3" xfId="1" applyFont="1" applyBorder="1" applyAlignment="1"/>
    <xf numFmtId="0" fontId="48" fillId="0" borderId="23" xfId="0" applyFont="1" applyBorder="1" applyAlignment="1">
      <alignment horizontal="center"/>
    </xf>
    <xf numFmtId="0" fontId="45" fillId="0" borderId="3" xfId="0" applyFont="1" applyBorder="1"/>
    <xf numFmtId="0" fontId="45" fillId="0" borderId="11" xfId="0" applyFont="1" applyBorder="1"/>
    <xf numFmtId="0" fontId="44" fillId="0" borderId="3" xfId="0" applyFont="1" applyBorder="1" applyAlignment="1">
      <alignment horizontal="center"/>
    </xf>
    <xf numFmtId="0" fontId="69" fillId="0" borderId="3" xfId="0" applyFont="1" applyBorder="1" applyAlignment="1">
      <alignment horizontal="left"/>
    </xf>
    <xf numFmtId="0" fontId="69" fillId="0" borderId="15" xfId="0" applyFont="1" applyBorder="1" applyAlignment="1">
      <alignment horizontal="right"/>
    </xf>
    <xf numFmtId="0" fontId="10" fillId="0" borderId="3" xfId="0" applyFont="1" applyBorder="1"/>
    <xf numFmtId="0" fontId="26" fillId="0" borderId="47" xfId="0" applyFont="1" applyBorder="1"/>
    <xf numFmtId="0" fontId="26" fillId="0" borderId="24" xfId="0" applyFont="1" applyBorder="1"/>
    <xf numFmtId="0" fontId="26" fillId="0" borderId="48" xfId="0" applyFont="1" applyBorder="1"/>
    <xf numFmtId="165" fontId="65" fillId="0" borderId="3" xfId="0" applyNumberFormat="1" applyFont="1" applyBorder="1"/>
    <xf numFmtId="0" fontId="48" fillId="0" borderId="3" xfId="0" applyFont="1" applyBorder="1" applyAlignment="1">
      <alignment wrapText="1"/>
    </xf>
    <xf numFmtId="0" fontId="32" fillId="0" borderId="3" xfId="0" applyFont="1" applyBorder="1" applyAlignment="1">
      <alignment horizontal="center" vertical="top" wrapText="1"/>
    </xf>
    <xf numFmtId="0" fontId="10" fillId="0" borderId="3" xfId="0" applyFont="1" applyBorder="1" applyAlignment="1">
      <alignment horizontal="center"/>
    </xf>
    <xf numFmtId="0" fontId="45" fillId="0" borderId="7" xfId="0" applyFont="1" applyBorder="1"/>
    <xf numFmtId="0" fontId="45" fillId="0" borderId="40" xfId="0" applyFont="1" applyBorder="1"/>
    <xf numFmtId="0" fontId="49" fillId="0" borderId="22" xfId="0" applyFont="1" applyBorder="1" applyAlignment="1">
      <alignment horizontal="center"/>
    </xf>
    <xf numFmtId="0" fontId="49" fillId="0" borderId="23" xfId="0" applyFont="1" applyBorder="1" applyAlignment="1">
      <alignment horizontal="center"/>
    </xf>
    <xf numFmtId="0" fontId="49" fillId="0" borderId="23" xfId="0" applyFont="1" applyBorder="1" applyAlignment="1">
      <alignment horizontal="center" wrapText="1"/>
    </xf>
    <xf numFmtId="0" fontId="49" fillId="0" borderId="33" xfId="0" applyFont="1" applyBorder="1" applyAlignment="1">
      <alignment horizontal="center" wrapText="1"/>
    </xf>
    <xf numFmtId="0" fontId="9" fillId="0" borderId="23" xfId="0" applyFont="1" applyBorder="1" applyAlignment="1">
      <alignment horizontal="center" wrapText="1"/>
    </xf>
    <xf numFmtId="0" fontId="49" fillId="0" borderId="35" xfId="0" applyFont="1" applyBorder="1"/>
    <xf numFmtId="165" fontId="49" fillId="0" borderId="35" xfId="0" applyNumberFormat="1" applyFont="1" applyBorder="1"/>
    <xf numFmtId="165" fontId="26" fillId="0" borderId="3" xfId="0" applyNumberFormat="1" applyFont="1" applyBorder="1"/>
    <xf numFmtId="165" fontId="26" fillId="0" borderId="7" xfId="0" applyNumberFormat="1" applyFont="1" applyBorder="1"/>
    <xf numFmtId="165" fontId="65" fillId="0" borderId="2" xfId="0" applyNumberFormat="1" applyFont="1" applyBorder="1" applyAlignment="1">
      <alignment wrapText="1"/>
    </xf>
    <xf numFmtId="0" fontId="49" fillId="0" borderId="22" xfId="0" applyFont="1" applyBorder="1"/>
    <xf numFmtId="0" fontId="49" fillId="0" borderId="17" xfId="0" applyFont="1" applyBorder="1"/>
    <xf numFmtId="0" fontId="49" fillId="0" borderId="2" xfId="0" applyFont="1" applyBorder="1"/>
    <xf numFmtId="0" fontId="48" fillId="0" borderId="41" xfId="0" applyFont="1" applyBorder="1"/>
    <xf numFmtId="0" fontId="48" fillId="0" borderId="41" xfId="0" applyFont="1" applyBorder="1" applyAlignment="1">
      <alignment wrapText="1"/>
    </xf>
    <xf numFmtId="0" fontId="70" fillId="0" borderId="0" xfId="0" applyFont="1" applyAlignment="1">
      <alignment horizontal="left"/>
    </xf>
    <xf numFmtId="0" fontId="9" fillId="0" borderId="23" xfId="0" applyFont="1" applyBorder="1" applyAlignment="1">
      <alignment horizontal="center"/>
    </xf>
    <xf numFmtId="0" fontId="44" fillId="0" borderId="25" xfId="0" applyFont="1" applyBorder="1"/>
    <xf numFmtId="0" fontId="45" fillId="0" borderId="23" xfId="0" applyFont="1" applyBorder="1"/>
    <xf numFmtId="0" fontId="45" fillId="0" borderId="33" xfId="0" applyFont="1" applyBorder="1"/>
    <xf numFmtId="49" fontId="44" fillId="0" borderId="4" xfId="0" applyNumberFormat="1" applyFont="1" applyBorder="1" applyAlignment="1">
      <alignment horizontal="center"/>
    </xf>
    <xf numFmtId="0" fontId="45" fillId="0" borderId="2" xfId="0" applyFont="1" applyBorder="1"/>
    <xf numFmtId="0" fontId="49" fillId="0" borderId="44" xfId="0" applyFont="1" applyBorder="1"/>
    <xf numFmtId="0" fontId="49" fillId="0" borderId="42" xfId="0" applyFont="1" applyBorder="1" applyAlignment="1">
      <alignment wrapText="1"/>
    </xf>
    <xf numFmtId="0" fontId="45" fillId="0" borderId="42" xfId="0" applyFont="1" applyBorder="1"/>
    <xf numFmtId="165" fontId="44" fillId="0" borderId="43" xfId="0" applyNumberFormat="1" applyFont="1" applyBorder="1"/>
    <xf numFmtId="0" fontId="44" fillId="0" borderId="26" xfId="0" applyFont="1" applyBorder="1" applyAlignment="1">
      <alignment horizontal="center"/>
    </xf>
    <xf numFmtId="0" fontId="44" fillId="0" borderId="7" xfId="0" applyFont="1" applyBorder="1" applyAlignment="1">
      <alignment horizontal="left"/>
    </xf>
    <xf numFmtId="0" fontId="48" fillId="0" borderId="44" xfId="0" applyFont="1" applyBorder="1" applyAlignment="1">
      <alignment horizontal="right"/>
    </xf>
    <xf numFmtId="0" fontId="67" fillId="0" borderId="47" xfId="0" applyFont="1" applyBorder="1"/>
    <xf numFmtId="0" fontId="67" fillId="0" borderId="2" xfId="0" applyFont="1" applyBorder="1"/>
    <xf numFmtId="165" fontId="44" fillId="0" borderId="50" xfId="0" applyNumberFormat="1" applyFont="1" applyBorder="1"/>
    <xf numFmtId="0" fontId="48" fillId="0" borderId="15" xfId="0" applyFont="1" applyBorder="1" applyAlignment="1">
      <alignment horizontal="center" vertical="top" wrapText="1"/>
    </xf>
    <xf numFmtId="0" fontId="48" fillId="0" borderId="15" xfId="0" applyFont="1" applyBorder="1" applyAlignment="1">
      <alignment horizontal="center"/>
    </xf>
    <xf numFmtId="0" fontId="44" fillId="0" borderId="23" xfId="0" applyFont="1" applyBorder="1" applyAlignment="1">
      <alignment horizontal="center"/>
    </xf>
    <xf numFmtId="1" fontId="3" fillId="2" borderId="34" xfId="0" applyNumberFormat="1" applyFont="1" applyFill="1" applyBorder="1" applyAlignment="1">
      <alignment horizontal="center" vertical="top" wrapText="1"/>
    </xf>
    <xf numFmtId="1" fontId="9" fillId="2" borderId="35" xfId="0" applyNumberFormat="1" applyFont="1" applyFill="1" applyBorder="1" applyAlignment="1">
      <alignment horizontal="center" vertical="center" wrapText="1"/>
    </xf>
    <xf numFmtId="1" fontId="3" fillId="2" borderId="35" xfId="0" applyNumberFormat="1" applyFont="1" applyFill="1" applyBorder="1" applyAlignment="1">
      <alignment horizontal="center" vertical="top" wrapText="1"/>
    </xf>
    <xf numFmtId="0" fontId="9" fillId="5" borderId="35" xfId="0" applyFont="1" applyFill="1" applyBorder="1" applyAlignment="1">
      <alignment horizontal="left" vertical="top" wrapText="1"/>
    </xf>
    <xf numFmtId="165" fontId="48" fillId="0" borderId="35" xfId="1" applyFont="1" applyBorder="1" applyAlignment="1">
      <alignment vertical="top" wrapText="1"/>
    </xf>
    <xf numFmtId="165" fontId="47" fillId="0" borderId="11" xfId="1" applyFont="1" applyBorder="1" applyAlignment="1">
      <alignment horizontal="left" vertical="center"/>
    </xf>
    <xf numFmtId="1" fontId="2" fillId="2" borderId="15" xfId="3" applyNumberFormat="1" applyFont="1" applyFill="1" applyBorder="1" applyAlignment="1">
      <alignment horizontal="center" vertical="top" wrapText="1"/>
    </xf>
    <xf numFmtId="1" fontId="2" fillId="2" borderId="26" xfId="0" applyNumberFormat="1"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10" fillId="2" borderId="7" xfId="0" applyFont="1" applyFill="1" applyBorder="1" applyAlignment="1">
      <alignment horizontal="left" vertical="top" wrapText="1"/>
    </xf>
    <xf numFmtId="0" fontId="9" fillId="0" borderId="23" xfId="0" applyFont="1" applyBorder="1"/>
    <xf numFmtId="165" fontId="29" fillId="0" borderId="3" xfId="1" applyFont="1" applyBorder="1" applyAlignment="1">
      <alignment horizontal="right" vertical="top" wrapText="1"/>
    </xf>
    <xf numFmtId="165" fontId="29" fillId="2" borderId="3" xfId="1" applyFont="1" applyFill="1" applyBorder="1" applyAlignment="1">
      <alignment horizontal="right" vertical="top" wrapText="1"/>
    </xf>
    <xf numFmtId="0" fontId="45" fillId="0" borderId="5" xfId="0" applyFont="1" applyBorder="1"/>
    <xf numFmtId="0" fontId="45" fillId="0" borderId="4" xfId="0" applyFont="1" applyBorder="1"/>
    <xf numFmtId="0" fontId="45" fillId="0" borderId="18" xfId="0" applyFont="1" applyBorder="1"/>
    <xf numFmtId="0" fontId="45" fillId="0" borderId="14" xfId="0" applyFont="1" applyBorder="1"/>
    <xf numFmtId="0" fontId="45" fillId="0" borderId="25" xfId="0" applyFont="1" applyBorder="1"/>
    <xf numFmtId="0" fontId="45" fillId="0" borderId="21" xfId="0" applyFont="1" applyBorder="1"/>
    <xf numFmtId="0" fontId="45" fillId="0" borderId="51" xfId="0" applyFont="1" applyBorder="1"/>
    <xf numFmtId="0" fontId="44" fillId="0" borderId="5" xfId="0" applyFont="1" applyBorder="1" applyAlignment="1">
      <alignment horizontal="center"/>
    </xf>
    <xf numFmtId="0" fontId="26" fillId="0" borderId="4" xfId="0" applyFont="1" applyBorder="1" applyAlignment="1">
      <alignment horizontal="center"/>
    </xf>
    <xf numFmtId="49" fontId="65" fillId="0" borderId="23" xfId="0" applyNumberFormat="1" applyFont="1" applyBorder="1" applyAlignment="1">
      <alignment horizontal="center"/>
    </xf>
    <xf numFmtId="0" fontId="45" fillId="0" borderId="43" xfId="0" applyFont="1" applyBorder="1"/>
    <xf numFmtId="0" fontId="48" fillId="0" borderId="17" xfId="0" applyFont="1" applyBorder="1" applyAlignment="1">
      <alignment horizontal="center"/>
    </xf>
    <xf numFmtId="0" fontId="48" fillId="0" borderId="2" xfId="0" applyFont="1" applyBorder="1" applyAlignment="1">
      <alignment horizontal="center"/>
    </xf>
    <xf numFmtId="0" fontId="44" fillId="0" borderId="4" xfId="0" applyFont="1" applyBorder="1" applyAlignment="1">
      <alignment horizontal="left"/>
    </xf>
    <xf numFmtId="49" fontId="65" fillId="0" borderId="4" xfId="0" applyNumberFormat="1" applyFont="1" applyBorder="1" applyAlignment="1">
      <alignment horizontal="center"/>
    </xf>
    <xf numFmtId="165" fontId="65" fillId="0" borderId="4" xfId="0" applyNumberFormat="1" applyFont="1" applyBorder="1"/>
    <xf numFmtId="49" fontId="26" fillId="0" borderId="23" xfId="0" applyNumberFormat="1" applyFont="1" applyBorder="1" applyAlignment="1">
      <alignment horizontal="center"/>
    </xf>
    <xf numFmtId="49" fontId="65" fillId="0" borderId="21" xfId="0" applyNumberFormat="1" applyFont="1" applyBorder="1" applyAlignment="1">
      <alignment horizontal="center"/>
    </xf>
    <xf numFmtId="0" fontId="65" fillId="0" borderId="20" xfId="0" applyFont="1" applyBorder="1" applyAlignment="1">
      <alignment horizontal="center"/>
    </xf>
    <xf numFmtId="0" fontId="70" fillId="0" borderId="0" xfId="0" applyFont="1"/>
    <xf numFmtId="0" fontId="71" fillId="0" borderId="5" xfId="0" applyFont="1" applyBorder="1" applyAlignment="1">
      <alignment horizontal="center"/>
    </xf>
    <xf numFmtId="165" fontId="70" fillId="0" borderId="5" xfId="0" applyNumberFormat="1" applyFont="1" applyBorder="1"/>
    <xf numFmtId="0" fontId="72" fillId="0" borderId="5" xfId="0" applyFont="1" applyBorder="1"/>
    <xf numFmtId="0" fontId="70" fillId="0" borderId="5" xfId="0" applyFont="1" applyBorder="1"/>
    <xf numFmtId="0" fontId="44" fillId="0" borderId="42" xfId="0" applyFont="1" applyBorder="1" applyAlignment="1">
      <alignment horizontal="center"/>
    </xf>
    <xf numFmtId="0" fontId="73" fillId="0" borderId="5" xfId="0" applyFont="1" applyBorder="1" applyAlignment="1">
      <alignment horizontal="center"/>
    </xf>
    <xf numFmtId="0" fontId="44" fillId="0" borderId="19" xfId="0" applyFont="1" applyBorder="1" applyAlignment="1">
      <alignment wrapText="1"/>
    </xf>
    <xf numFmtId="0" fontId="49" fillId="0" borderId="44" xfId="0" applyFont="1" applyBorder="1" applyAlignment="1">
      <alignment wrapText="1"/>
    </xf>
    <xf numFmtId="0" fontId="44" fillId="0" borderId="20" xfId="0" applyFont="1" applyBorder="1" applyAlignment="1">
      <alignment wrapText="1"/>
    </xf>
    <xf numFmtId="0" fontId="44" fillId="0" borderId="4" xfId="0" applyFont="1" applyBorder="1" applyAlignment="1">
      <alignment wrapText="1"/>
    </xf>
    <xf numFmtId="49" fontId="44" fillId="0" borderId="4" xfId="0" applyNumberFormat="1" applyFont="1" applyBorder="1" applyAlignment="1">
      <alignment wrapText="1"/>
    </xf>
    <xf numFmtId="165" fontId="44" fillId="0" borderId="4" xfId="0" applyNumberFormat="1" applyFont="1" applyBorder="1" applyAlignment="1">
      <alignment wrapText="1"/>
    </xf>
    <xf numFmtId="0" fontId="66" fillId="0" borderId="38" xfId="0" applyFont="1" applyBorder="1" applyAlignment="1">
      <alignment wrapText="1"/>
    </xf>
    <xf numFmtId="0" fontId="44" fillId="0" borderId="5" xfId="0" applyFont="1" applyBorder="1" applyAlignment="1">
      <alignment wrapText="1"/>
    </xf>
    <xf numFmtId="49" fontId="44" fillId="0" borderId="5" xfId="0" applyNumberFormat="1" applyFont="1" applyBorder="1" applyAlignment="1">
      <alignment horizontal="center" wrapText="1"/>
    </xf>
    <xf numFmtId="165" fontId="44" fillId="0" borderId="5" xfId="0" applyNumberFormat="1" applyFont="1" applyBorder="1" applyAlignment="1">
      <alignment wrapText="1"/>
    </xf>
    <xf numFmtId="0" fontId="66" fillId="0" borderId="5" xfId="0" applyFont="1" applyBorder="1" applyAlignment="1">
      <alignment wrapText="1"/>
    </xf>
    <xf numFmtId="49" fontId="65" fillId="0" borderId="23" xfId="0" applyNumberFormat="1" applyFont="1" applyBorder="1" applyAlignment="1">
      <alignment horizontal="center" wrapText="1"/>
    </xf>
    <xf numFmtId="165" fontId="65" fillId="0" borderId="35" xfId="0" applyNumberFormat="1" applyFont="1" applyBorder="1" applyAlignment="1">
      <alignment wrapText="1"/>
    </xf>
    <xf numFmtId="0" fontId="74" fillId="0" borderId="0" xfId="0" applyFont="1"/>
    <xf numFmtId="165" fontId="44" fillId="0" borderId="5" xfId="0" applyNumberFormat="1" applyFont="1" applyBorder="1" applyAlignment="1">
      <alignment horizontal="center" vertical="center" wrapText="1"/>
    </xf>
    <xf numFmtId="0" fontId="53" fillId="0" borderId="5" xfId="0" applyFont="1" applyBorder="1"/>
    <xf numFmtId="0" fontId="48" fillId="0" borderId="17" xfId="0" applyFont="1" applyBorder="1" applyAlignment="1">
      <alignment horizontal="center" wrapText="1"/>
    </xf>
    <xf numFmtId="0" fontId="48" fillId="0" borderId="2" xfId="0" applyFont="1" applyBorder="1" applyAlignment="1">
      <alignment horizontal="center" wrapText="1"/>
    </xf>
    <xf numFmtId="165" fontId="44" fillId="0" borderId="7" xfId="0" applyNumberFormat="1" applyFont="1" applyBorder="1" applyAlignment="1">
      <alignment horizontal="center" vertical="top" wrapText="1"/>
    </xf>
    <xf numFmtId="0" fontId="52" fillId="0" borderId="7" xfId="0" applyFont="1" applyBorder="1"/>
    <xf numFmtId="2" fontId="44" fillId="0" borderId="7" xfId="0" quotePrefix="1" applyNumberFormat="1" applyFont="1" applyBorder="1" applyAlignment="1">
      <alignment horizontal="center" vertical="top" wrapText="1"/>
    </xf>
    <xf numFmtId="0" fontId="32" fillId="0" borderId="7" xfId="0" applyFont="1" applyBorder="1"/>
    <xf numFmtId="0" fontId="63" fillId="0" borderId="7" xfId="0" applyFont="1" applyBorder="1"/>
    <xf numFmtId="165" fontId="48" fillId="0" borderId="33" xfId="0" applyNumberFormat="1" applyFont="1" applyBorder="1" applyAlignment="1">
      <alignment horizontal="center" vertical="top" wrapText="1"/>
    </xf>
    <xf numFmtId="0" fontId="75" fillId="0" borderId="2" xfId="0" applyFont="1" applyBorder="1"/>
    <xf numFmtId="0" fontId="44" fillId="0" borderId="2" xfId="0" applyFont="1" applyBorder="1" applyAlignment="1">
      <alignment horizontal="center"/>
    </xf>
    <xf numFmtId="0" fontId="48" fillId="0" borderId="42" xfId="0" applyFont="1" applyBorder="1" applyAlignment="1">
      <alignment horizontal="center"/>
    </xf>
    <xf numFmtId="165" fontId="48" fillId="0" borderId="43" xfId="0" applyNumberFormat="1" applyFont="1" applyBorder="1"/>
    <xf numFmtId="0" fontId="69" fillId="0" borderId="17" xfId="0" applyFont="1" applyBorder="1" applyAlignment="1">
      <alignment horizontal="right"/>
    </xf>
    <xf numFmtId="0" fontId="69" fillId="0" borderId="2" xfId="0" applyFont="1" applyBorder="1" applyAlignment="1">
      <alignment horizontal="left"/>
    </xf>
    <xf numFmtId="0" fontId="10" fillId="0" borderId="2" xfId="0" applyFont="1" applyBorder="1"/>
    <xf numFmtId="0" fontId="69" fillId="0" borderId="26" xfId="0" applyFont="1" applyBorder="1" applyAlignment="1">
      <alignment horizontal="right"/>
    </xf>
    <xf numFmtId="0" fontId="10" fillId="0" borderId="7" xfId="0" applyFont="1" applyBorder="1"/>
    <xf numFmtId="0" fontId="74" fillId="0" borderId="21" xfId="0" applyFont="1" applyBorder="1" applyAlignment="1">
      <alignment horizontal="left"/>
    </xf>
    <xf numFmtId="0" fontId="74" fillId="0" borderId="51" xfId="0" applyFont="1" applyBorder="1" applyAlignment="1">
      <alignment horizontal="left"/>
    </xf>
    <xf numFmtId="0" fontId="44" fillId="0" borderId="26" xfId="0" applyFont="1" applyBorder="1" applyAlignment="1">
      <alignment horizontal="right"/>
    </xf>
    <xf numFmtId="0" fontId="48" fillId="0" borderId="21" xfId="0" applyFont="1" applyBorder="1"/>
    <xf numFmtId="165" fontId="48" fillId="0" borderId="21" xfId="0" applyNumberFormat="1" applyFont="1" applyBorder="1"/>
    <xf numFmtId="165" fontId="65" fillId="0" borderId="39" xfId="0" applyNumberFormat="1" applyFont="1" applyBorder="1"/>
    <xf numFmtId="0" fontId="65" fillId="0" borderId="36" xfId="0" applyFont="1" applyBorder="1"/>
    <xf numFmtId="0" fontId="65" fillId="0" borderId="21" xfId="0" applyFont="1" applyBorder="1"/>
    <xf numFmtId="49" fontId="65" fillId="0" borderId="21" xfId="0" applyNumberFormat="1" applyFont="1" applyBorder="1"/>
    <xf numFmtId="165" fontId="65" fillId="0" borderId="51" xfId="0" applyNumberFormat="1" applyFont="1" applyBorder="1"/>
    <xf numFmtId="0" fontId="48" fillId="0" borderId="35" xfId="0" applyFont="1" applyBorder="1"/>
    <xf numFmtId="165" fontId="65" fillId="0" borderId="50" xfId="0" applyNumberFormat="1" applyFont="1" applyBorder="1"/>
    <xf numFmtId="0" fontId="48" fillId="0" borderId="44" xfId="0" applyFont="1" applyBorder="1"/>
    <xf numFmtId="0" fontId="25" fillId="0" borderId="42" xfId="0" applyFont="1" applyBorder="1"/>
    <xf numFmtId="4" fontId="44" fillId="0" borderId="7" xfId="0" applyNumberFormat="1" applyFont="1" applyBorder="1" applyAlignment="1">
      <alignment horizontal="center" vertical="top" wrapText="1"/>
    </xf>
    <xf numFmtId="0" fontId="0" fillId="0" borderId="7" xfId="0" applyBorder="1"/>
    <xf numFmtId="0" fontId="44" fillId="0" borderId="19" xfId="0" applyFont="1" applyBorder="1" applyAlignment="1">
      <alignment horizontal="center"/>
    </xf>
    <xf numFmtId="0" fontId="44" fillId="0" borderId="5" xfId="0" applyFont="1" applyBorder="1" applyAlignment="1">
      <alignment horizontal="center" vertical="top" wrapText="1"/>
    </xf>
    <xf numFmtId="0" fontId="44" fillId="2" borderId="5" xfId="0" applyFont="1" applyFill="1" applyBorder="1"/>
    <xf numFmtId="4" fontId="44" fillId="0" borderId="5" xfId="0" applyNumberFormat="1" applyFont="1" applyBorder="1" applyAlignment="1">
      <alignment horizontal="center" vertical="top" wrapText="1"/>
    </xf>
    <xf numFmtId="0" fontId="44" fillId="0" borderId="4" xfId="0" applyFont="1" applyBorder="1" applyAlignment="1">
      <alignment horizontal="center" vertical="top" wrapText="1"/>
    </xf>
    <xf numFmtId="0" fontId="44" fillId="0" borderId="4" xfId="0" applyFont="1" applyBorder="1" applyAlignment="1">
      <alignment horizontal="left" vertical="top" wrapText="1"/>
    </xf>
    <xf numFmtId="4" fontId="44" fillId="0" borderId="4" xfId="0" applyNumberFormat="1" applyFont="1" applyBorder="1" applyAlignment="1">
      <alignment horizontal="center" vertical="top" wrapText="1"/>
    </xf>
    <xf numFmtId="4" fontId="48" fillId="0" borderId="4" xfId="0" applyNumberFormat="1" applyFont="1" applyBorder="1" applyAlignment="1">
      <alignment horizontal="center" vertical="top" wrapText="1"/>
    </xf>
    <xf numFmtId="4" fontId="48" fillId="0" borderId="23" xfId="0" applyNumberFormat="1" applyFont="1" applyBorder="1" applyAlignment="1">
      <alignment horizontal="center" vertical="top" wrapText="1"/>
    </xf>
    <xf numFmtId="0" fontId="50" fillId="2" borderId="5" xfId="0" applyFont="1" applyFill="1" applyBorder="1"/>
    <xf numFmtId="0" fontId="44" fillId="2" borderId="4" xfId="0" applyFont="1" applyFill="1" applyBorder="1"/>
    <xf numFmtId="16" fontId="44" fillId="0" borderId="4" xfId="0" quotePrefix="1" applyNumberFormat="1" applyFont="1" applyBorder="1" applyAlignment="1">
      <alignment horizontal="center" vertical="top" wrapText="1"/>
    </xf>
    <xf numFmtId="0" fontId="32" fillId="0" borderId="5" xfId="0" applyFont="1" applyBorder="1" applyAlignment="1">
      <alignment horizontal="center" vertical="top" wrapText="1"/>
    </xf>
    <xf numFmtId="4" fontId="32" fillId="0" borderId="5" xfId="0" applyNumberFormat="1" applyFont="1" applyBorder="1" applyAlignment="1">
      <alignment horizontal="center" vertical="top" wrapText="1"/>
    </xf>
    <xf numFmtId="165" fontId="10" fillId="0" borderId="2" xfId="1" applyFont="1" applyBorder="1" applyAlignment="1"/>
    <xf numFmtId="165" fontId="10" fillId="0" borderId="7" xfId="1" applyFont="1" applyBorder="1" applyAlignment="1"/>
    <xf numFmtId="0" fontId="48" fillId="0" borderId="34" xfId="0" applyFont="1" applyBorder="1"/>
    <xf numFmtId="0" fontId="49" fillId="0" borderId="35" xfId="0" applyFont="1" applyBorder="1" applyAlignment="1">
      <alignment horizontal="center"/>
    </xf>
    <xf numFmtId="0" fontId="49" fillId="0" borderId="21" xfId="0" applyFont="1" applyBorder="1"/>
    <xf numFmtId="0" fontId="49" fillId="0" borderId="21" xfId="0" applyFont="1" applyBorder="1" applyAlignment="1">
      <alignment horizontal="center"/>
    </xf>
    <xf numFmtId="165" fontId="49" fillId="0" borderId="21" xfId="0" applyNumberFormat="1" applyFont="1" applyBorder="1"/>
    <xf numFmtId="165" fontId="49" fillId="0" borderId="51" xfId="0" applyNumberFormat="1" applyFont="1" applyBorder="1"/>
    <xf numFmtId="0" fontId="50" fillId="0" borderId="52" xfId="0" applyFont="1" applyBorder="1"/>
    <xf numFmtId="0" fontId="50" fillId="0" borderId="53" xfId="0" applyFont="1" applyBorder="1"/>
    <xf numFmtId="0" fontId="50" fillId="0" borderId="54" xfId="0" applyFont="1" applyBorder="1"/>
    <xf numFmtId="0" fontId="50" fillId="0" borderId="17" xfId="0" applyFont="1" applyBorder="1"/>
    <xf numFmtId="16" fontId="44" fillId="0" borderId="2" xfId="0" applyNumberFormat="1" applyFont="1" applyBorder="1"/>
    <xf numFmtId="0" fontId="49" fillId="0" borderId="34" xfId="0" applyFont="1" applyBorder="1"/>
    <xf numFmtId="0" fontId="50" fillId="0" borderId="2" xfId="0" applyFont="1" applyBorder="1"/>
    <xf numFmtId="0" fontId="50" fillId="0" borderId="26" xfId="0" applyFont="1" applyBorder="1"/>
    <xf numFmtId="0" fontId="65" fillId="0" borderId="42" xfId="0" applyFont="1" applyBorder="1"/>
    <xf numFmtId="49" fontId="65" fillId="0" borderId="42" xfId="0" applyNumberFormat="1" applyFont="1" applyBorder="1"/>
    <xf numFmtId="165" fontId="65" fillId="0" borderId="42" xfId="0" applyNumberFormat="1" applyFont="1" applyBorder="1"/>
    <xf numFmtId="49" fontId="52" fillId="0" borderId="17" xfId="0" applyNumberFormat="1" applyFont="1" applyBorder="1" applyAlignment="1">
      <alignment horizontal="center"/>
    </xf>
    <xf numFmtId="49" fontId="52" fillId="0" borderId="2" xfId="0" applyNumberFormat="1" applyFont="1" applyBorder="1" applyAlignment="1">
      <alignment horizontal="center"/>
    </xf>
    <xf numFmtId="49" fontId="52" fillId="0" borderId="18" xfId="0" applyNumberFormat="1" applyFont="1" applyBorder="1" applyAlignment="1">
      <alignment horizontal="center"/>
    </xf>
    <xf numFmtId="49" fontId="52" fillId="0" borderId="15" xfId="0" applyNumberFormat="1" applyFont="1" applyBorder="1" applyAlignment="1">
      <alignment horizontal="center"/>
    </xf>
    <xf numFmtId="165" fontId="52" fillId="0" borderId="3" xfId="0" applyNumberFormat="1" applyFont="1" applyBorder="1"/>
    <xf numFmtId="165" fontId="52" fillId="0" borderId="11" xfId="0" applyNumberFormat="1" applyFont="1" applyBorder="1"/>
    <xf numFmtId="49" fontId="52" fillId="0" borderId="26" xfId="0" applyNumberFormat="1" applyFont="1" applyBorder="1" applyAlignment="1">
      <alignment horizontal="center"/>
    </xf>
    <xf numFmtId="165" fontId="52" fillId="0" borderId="7" xfId="0" applyNumberFormat="1" applyFont="1" applyBorder="1"/>
    <xf numFmtId="165" fontId="52" fillId="0" borderId="40" xfId="0" applyNumberFormat="1" applyFont="1" applyBorder="1"/>
    <xf numFmtId="165" fontId="33" fillId="6" borderId="11" xfId="1" applyFont="1" applyFill="1" applyBorder="1" applyAlignment="1">
      <alignment horizontal="right" vertical="top" wrapText="1"/>
    </xf>
    <xf numFmtId="165" fontId="44" fillId="0" borderId="33" xfId="1" applyFont="1" applyBorder="1" applyAlignment="1">
      <alignment horizontal="right" vertical="top" wrapText="1"/>
    </xf>
    <xf numFmtId="1" fontId="19" fillId="2" borderId="15" xfId="3" applyNumberFormat="1" applyFont="1" applyFill="1" applyBorder="1" applyAlignment="1">
      <alignment horizontal="center" vertical="top"/>
    </xf>
    <xf numFmtId="49" fontId="19" fillId="2" borderId="3" xfId="3" quotePrefix="1" applyNumberFormat="1" applyFont="1" applyFill="1" applyBorder="1" applyAlignment="1">
      <alignment horizontal="center" vertical="center" wrapText="1"/>
    </xf>
    <xf numFmtId="1" fontId="19" fillId="2" borderId="3" xfId="0" applyNumberFormat="1" applyFont="1" applyFill="1" applyBorder="1" applyAlignment="1">
      <alignment horizontal="center" vertical="center" wrapText="1"/>
    </xf>
    <xf numFmtId="49" fontId="76" fillId="0" borderId="3" xfId="0" applyNumberFormat="1" applyFont="1" applyBorder="1" applyAlignment="1">
      <alignment horizontal="center" vertical="center" wrapText="1"/>
    </xf>
    <xf numFmtId="0" fontId="19" fillId="0" borderId="3" xfId="3" applyFont="1" applyBorder="1" applyAlignment="1">
      <alignment vertical="top" wrapText="1"/>
    </xf>
    <xf numFmtId="165" fontId="76" fillId="0" borderId="3" xfId="1" applyFont="1" applyBorder="1" applyAlignment="1">
      <alignment horizontal="right" vertical="top"/>
    </xf>
    <xf numFmtId="165" fontId="76" fillId="0" borderId="11" xfId="1" applyFont="1" applyBorder="1" applyAlignment="1">
      <alignment horizontal="right" vertical="top" wrapText="1"/>
    </xf>
    <xf numFmtId="165" fontId="76" fillId="0" borderId="3" xfId="1" applyFont="1" applyBorder="1" applyAlignment="1">
      <alignment horizontal="right" vertical="top" wrapText="1"/>
    </xf>
    <xf numFmtId="0" fontId="19" fillId="0" borderId="3" xfId="3" applyFont="1" applyBorder="1" applyAlignment="1">
      <alignment horizontal="justify" vertical="top" wrapText="1"/>
    </xf>
    <xf numFmtId="49" fontId="13" fillId="2" borderId="5" xfId="3" applyNumberFormat="1" applyFont="1" applyFill="1" applyBorder="1" applyAlignment="1">
      <alignment horizontal="center" vertical="top"/>
    </xf>
    <xf numFmtId="165" fontId="27" fillId="0" borderId="5" xfId="1" applyFont="1" applyBorder="1" applyAlignment="1">
      <alignment horizontal="right" vertical="top" wrapText="1"/>
    </xf>
    <xf numFmtId="165" fontId="33" fillId="0" borderId="5" xfId="1" applyFont="1" applyBorder="1" applyAlignment="1">
      <alignment horizontal="right" vertical="top" wrapText="1"/>
    </xf>
    <xf numFmtId="0" fontId="14" fillId="0" borderId="4" xfId="3" applyFont="1" applyBorder="1" applyAlignment="1">
      <alignment vertical="top"/>
    </xf>
    <xf numFmtId="0" fontId="76" fillId="0" borderId="3" xfId="0" applyFont="1" applyBorder="1" applyAlignment="1">
      <alignment wrapText="1"/>
    </xf>
    <xf numFmtId="165" fontId="76" fillId="0" borderId="3" xfId="0" applyNumberFormat="1" applyFont="1" applyBorder="1"/>
    <xf numFmtId="0" fontId="21" fillId="0" borderId="3" xfId="0" applyFont="1" applyBorder="1" applyAlignment="1">
      <alignment horizontal="left" vertical="top" wrapText="1"/>
    </xf>
    <xf numFmtId="165" fontId="77" fillId="0" borderId="3" xfId="1" applyFont="1" applyBorder="1" applyAlignment="1">
      <alignment horizontal="right" vertical="center" wrapText="1"/>
    </xf>
    <xf numFmtId="165" fontId="77" fillId="0" borderId="3" xfId="1" applyFont="1" applyBorder="1" applyAlignment="1">
      <alignment horizontal="right" vertical="top" wrapText="1"/>
    </xf>
    <xf numFmtId="165" fontId="77" fillId="0" borderId="3" xfId="1" applyFont="1" applyBorder="1" applyAlignment="1">
      <alignment vertical="top" wrapText="1"/>
    </xf>
    <xf numFmtId="165" fontId="77" fillId="0" borderId="11" xfId="1" applyFont="1" applyBorder="1" applyAlignment="1">
      <alignment horizontal="right" vertical="top" wrapText="1"/>
    </xf>
    <xf numFmtId="49" fontId="21" fillId="5" borderId="12"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78" fillId="0" borderId="3" xfId="0" applyNumberFormat="1" applyFont="1" applyBorder="1" applyAlignment="1">
      <alignment horizontal="center" vertical="top" wrapText="1"/>
    </xf>
    <xf numFmtId="0" fontId="78" fillId="7" borderId="15" xfId="0" applyFont="1" applyFill="1" applyBorder="1" applyAlignment="1">
      <alignment horizontal="center" vertical="top" wrapText="1"/>
    </xf>
    <xf numFmtId="49" fontId="21" fillId="7" borderId="12" xfId="0" applyNumberFormat="1" applyFont="1" applyFill="1" applyBorder="1" applyAlignment="1">
      <alignment horizontal="center" vertical="center" wrapText="1"/>
    </xf>
    <xf numFmtId="49" fontId="78" fillId="7" borderId="3" xfId="0" applyNumberFormat="1" applyFont="1" applyFill="1" applyBorder="1" applyAlignment="1">
      <alignment horizontal="center" vertical="top" wrapText="1"/>
    </xf>
    <xf numFmtId="49" fontId="21" fillId="7" borderId="3" xfId="0" applyNumberFormat="1" applyFont="1" applyFill="1" applyBorder="1" applyAlignment="1">
      <alignment horizontal="center" vertical="center" wrapText="1"/>
    </xf>
    <xf numFmtId="0" fontId="21" fillId="7" borderId="3" xfId="0" applyFont="1" applyFill="1" applyBorder="1" applyAlignment="1">
      <alignment horizontal="left" vertical="top" wrapText="1"/>
    </xf>
    <xf numFmtId="165" fontId="77" fillId="7" borderId="3" xfId="1" applyFont="1" applyFill="1" applyBorder="1" applyAlignment="1">
      <alignment horizontal="right" vertical="center" wrapText="1"/>
    </xf>
    <xf numFmtId="165" fontId="77" fillId="7" borderId="3" xfId="1" applyFont="1" applyFill="1" applyBorder="1" applyAlignment="1">
      <alignment horizontal="right" vertical="top" wrapText="1"/>
    </xf>
    <xf numFmtId="165" fontId="77" fillId="7" borderId="3" xfId="1" applyFont="1" applyFill="1" applyBorder="1" applyAlignment="1">
      <alignment vertical="top" wrapText="1"/>
    </xf>
    <xf numFmtId="165" fontId="77" fillId="7" borderId="11" xfId="1" applyFont="1" applyFill="1" applyBorder="1" applyAlignment="1">
      <alignment horizontal="right" vertical="top" wrapText="1"/>
    </xf>
    <xf numFmtId="165" fontId="48" fillId="0" borderId="39" xfId="1" applyFont="1" applyBorder="1" applyAlignment="1">
      <alignment horizontal="right" vertical="top" wrapText="1"/>
    </xf>
    <xf numFmtId="0" fontId="59" fillId="2" borderId="15" xfId="0" applyFont="1" applyFill="1" applyBorder="1" applyAlignment="1">
      <alignment horizontal="center" vertical="center" wrapText="1"/>
    </xf>
    <xf numFmtId="49" fontId="21" fillId="5" borderId="3" xfId="0" applyNumberFormat="1" applyFont="1" applyFill="1" applyBorder="1" applyAlignment="1">
      <alignment horizontal="center" vertical="center" wrapText="1"/>
    </xf>
    <xf numFmtId="0" fontId="77" fillId="0" borderId="0" xfId="0" applyFont="1"/>
    <xf numFmtId="1" fontId="21" fillId="7" borderId="15" xfId="0" applyNumberFormat="1" applyFont="1" applyFill="1" applyBorder="1" applyAlignment="1">
      <alignment horizontal="center" vertical="top" wrapText="1"/>
    </xf>
    <xf numFmtId="49" fontId="78" fillId="0" borderId="15" xfId="0" applyNumberFormat="1" applyFont="1" applyBorder="1" applyAlignment="1">
      <alignment horizontal="center" vertical="top" wrapText="1"/>
    </xf>
    <xf numFmtId="49" fontId="78" fillId="7" borderId="15" xfId="0" applyNumberFormat="1" applyFont="1" applyFill="1" applyBorder="1" applyAlignment="1">
      <alignment horizontal="center" vertical="top" wrapText="1"/>
    </xf>
    <xf numFmtId="165" fontId="48" fillId="7" borderId="24" xfId="1" applyFont="1" applyFill="1" applyBorder="1" applyAlignment="1">
      <alignment horizontal="right" vertical="center" wrapText="1"/>
    </xf>
    <xf numFmtId="165" fontId="48" fillId="7" borderId="3" xfId="1" applyFont="1" applyFill="1" applyBorder="1" applyAlignment="1">
      <alignment vertical="top" wrapText="1"/>
    </xf>
    <xf numFmtId="165" fontId="77" fillId="7" borderId="11" xfId="1" applyFont="1" applyFill="1" applyBorder="1" applyAlignment="1">
      <alignment vertical="top" wrapText="1"/>
    </xf>
    <xf numFmtId="0" fontId="21" fillId="7" borderId="12" xfId="0" applyFont="1" applyFill="1" applyBorder="1" applyAlignment="1">
      <alignment horizontal="left" vertical="top" wrapText="1"/>
    </xf>
    <xf numFmtId="165" fontId="77" fillId="0" borderId="12" xfId="1" applyFont="1" applyBorder="1" applyAlignment="1">
      <alignment horizontal="right" vertical="top" wrapText="1"/>
    </xf>
    <xf numFmtId="165" fontId="77" fillId="0" borderId="11" xfId="1" applyFont="1" applyBorder="1" applyAlignment="1">
      <alignment horizontal="right" vertical="center" wrapText="1"/>
    </xf>
    <xf numFmtId="49" fontId="78" fillId="0" borderId="15" xfId="0" applyNumberFormat="1" applyFont="1" applyBorder="1" applyAlignment="1">
      <alignment horizontal="center" vertical="center" wrapText="1"/>
    </xf>
    <xf numFmtId="49" fontId="78" fillId="7" borderId="15" xfId="0" applyNumberFormat="1" applyFont="1" applyFill="1" applyBorder="1" applyAlignment="1">
      <alignment horizontal="center" vertical="center" wrapText="1"/>
    </xf>
    <xf numFmtId="0" fontId="21" fillId="7" borderId="3" xfId="0" applyFont="1" applyFill="1" applyBorder="1" applyAlignment="1">
      <alignment horizontal="justify" vertical="center" wrapText="1"/>
    </xf>
    <xf numFmtId="165" fontId="77" fillId="7" borderId="11" xfId="1" applyFont="1" applyFill="1" applyBorder="1" applyAlignment="1">
      <alignment horizontal="right" vertical="center" wrapText="1"/>
    </xf>
    <xf numFmtId="165" fontId="77" fillId="7" borderId="3" xfId="1" applyFont="1" applyFill="1" applyBorder="1" applyAlignment="1">
      <alignment vertical="center"/>
    </xf>
    <xf numFmtId="0" fontId="78" fillId="0" borderId="3" xfId="0" applyFont="1" applyBorder="1" applyAlignment="1">
      <alignment vertical="center" wrapText="1"/>
    </xf>
    <xf numFmtId="165" fontId="77" fillId="0" borderId="3" xfId="1" applyFont="1" applyBorder="1" applyAlignment="1">
      <alignment horizontal="right" vertical="center"/>
    </xf>
    <xf numFmtId="0" fontId="78" fillId="0" borderId="15" xfId="0" applyFont="1" applyBorder="1" applyAlignment="1">
      <alignment horizontal="center" vertical="top" wrapText="1"/>
    </xf>
    <xf numFmtId="165" fontId="77" fillId="0" borderId="11" xfId="1" applyFont="1" applyBorder="1" applyAlignment="1">
      <alignment vertical="top" wrapText="1"/>
    </xf>
    <xf numFmtId="165" fontId="77" fillId="0" borderId="12" xfId="1" applyFont="1" applyBorder="1" applyAlignment="1">
      <alignment horizontal="left" vertical="center"/>
    </xf>
    <xf numFmtId="165" fontId="77" fillId="0" borderId="12" xfId="1" applyFont="1" applyBorder="1" applyAlignment="1">
      <alignment horizontal="right" vertical="center" wrapText="1"/>
    </xf>
    <xf numFmtId="0" fontId="78" fillId="2" borderId="15" xfId="0" applyFont="1" applyFill="1" applyBorder="1" applyAlignment="1">
      <alignment horizontal="center" vertical="top" wrapText="1"/>
    </xf>
    <xf numFmtId="49" fontId="78" fillId="2" borderId="3" xfId="0" applyNumberFormat="1" applyFont="1" applyFill="1" applyBorder="1" applyAlignment="1">
      <alignment horizontal="center" vertical="top" wrapText="1"/>
    </xf>
    <xf numFmtId="165" fontId="77" fillId="0" borderId="3" xfId="1" applyFont="1" applyBorder="1" applyAlignment="1">
      <alignment horizontal="left" vertical="center"/>
    </xf>
    <xf numFmtId="165" fontId="77" fillId="0" borderId="3" xfId="1" applyFont="1" applyBorder="1" applyAlignment="1">
      <alignment horizontal="right" wrapText="1"/>
    </xf>
    <xf numFmtId="0" fontId="31" fillId="7" borderId="15" xfId="0" applyFont="1" applyFill="1" applyBorder="1" applyAlignment="1">
      <alignment horizontal="center" vertical="top" wrapText="1"/>
    </xf>
    <xf numFmtId="0" fontId="79" fillId="7" borderId="15" xfId="0" applyFont="1" applyFill="1" applyBorder="1" applyAlignment="1">
      <alignment horizontal="center" vertical="top" wrapText="1"/>
    </xf>
    <xf numFmtId="49" fontId="22" fillId="7" borderId="12" xfId="0" applyNumberFormat="1" applyFont="1" applyFill="1" applyBorder="1" applyAlignment="1">
      <alignment horizontal="center" vertical="center" wrapText="1"/>
    </xf>
    <xf numFmtId="49" fontId="79" fillId="7" borderId="3" xfId="0" applyNumberFormat="1" applyFont="1" applyFill="1" applyBorder="1" applyAlignment="1">
      <alignment horizontal="center" vertical="top" wrapText="1"/>
    </xf>
    <xf numFmtId="49" fontId="22" fillId="7" borderId="3" xfId="0" applyNumberFormat="1" applyFont="1" applyFill="1" applyBorder="1" applyAlignment="1">
      <alignment horizontal="center" vertical="center" wrapText="1"/>
    </xf>
    <xf numFmtId="0" fontId="22" fillId="7" borderId="3" xfId="0" applyFont="1" applyFill="1" applyBorder="1" applyAlignment="1">
      <alignment horizontal="left" vertical="top" wrapText="1"/>
    </xf>
    <xf numFmtId="165" fontId="80" fillId="7" borderId="3" xfId="1" applyFont="1" applyFill="1" applyBorder="1" applyAlignment="1">
      <alignment horizontal="right" vertical="center" wrapText="1"/>
    </xf>
    <xf numFmtId="165" fontId="80" fillId="7" borderId="3" xfId="1" applyFont="1" applyFill="1" applyBorder="1" applyAlignment="1">
      <alignment horizontal="right" vertical="top" wrapText="1"/>
    </xf>
    <xf numFmtId="165" fontId="80" fillId="7" borderId="3" xfId="1" applyFont="1" applyFill="1" applyBorder="1" applyAlignment="1">
      <alignment vertical="top" wrapText="1"/>
    </xf>
    <xf numFmtId="165" fontId="80" fillId="7" borderId="11" xfId="1" applyFont="1" applyFill="1" applyBorder="1" applyAlignment="1">
      <alignment horizontal="right" vertical="top" wrapText="1"/>
    </xf>
    <xf numFmtId="0" fontId="21" fillId="7" borderId="24" xfId="0" applyFont="1" applyFill="1" applyBorder="1" applyAlignment="1">
      <alignment horizontal="left" vertical="top" wrapText="1"/>
    </xf>
    <xf numFmtId="165" fontId="77" fillId="7" borderId="3" xfId="1" applyFont="1" applyFill="1" applyBorder="1" applyAlignment="1">
      <alignment horizontal="center" vertical="top" wrapText="1"/>
    </xf>
    <xf numFmtId="165" fontId="77" fillId="7" borderId="12" xfId="1" applyFont="1" applyFill="1" applyBorder="1" applyAlignment="1">
      <alignment horizontal="right" vertical="top" wrapText="1"/>
    </xf>
    <xf numFmtId="0" fontId="37" fillId="0" borderId="0" xfId="0" applyFont="1"/>
    <xf numFmtId="0" fontId="81" fillId="0" borderId="1" xfId="0" applyFont="1" applyBorder="1"/>
    <xf numFmtId="0" fontId="81" fillId="0" borderId="41" xfId="0" applyFont="1" applyBorder="1"/>
    <xf numFmtId="0" fontId="37" fillId="0" borderId="41" xfId="0" applyFont="1" applyBorder="1"/>
    <xf numFmtId="0" fontId="37" fillId="0" borderId="10" xfId="0" applyFont="1" applyBorder="1"/>
    <xf numFmtId="0" fontId="81" fillId="0" borderId="21" xfId="0" applyFont="1" applyBorder="1" applyAlignment="1">
      <alignment horizontal="center"/>
    </xf>
    <xf numFmtId="0" fontId="81" fillId="0" borderId="0" xfId="0" applyFont="1" applyAlignment="1">
      <alignment horizontal="center"/>
    </xf>
    <xf numFmtId="0" fontId="37" fillId="0" borderId="21" xfId="0" applyFont="1" applyBorder="1"/>
    <xf numFmtId="0" fontId="81" fillId="0" borderId="4" xfId="0" applyFont="1" applyBorder="1" applyAlignment="1">
      <alignment horizontal="center"/>
    </xf>
    <xf numFmtId="165" fontId="37" fillId="0" borderId="3" xfId="0" applyNumberFormat="1" applyFont="1" applyBorder="1"/>
    <xf numFmtId="165" fontId="37" fillId="0" borderId="5" xfId="0" applyNumberFormat="1" applyFont="1" applyBorder="1"/>
    <xf numFmtId="165" fontId="81" fillId="11" borderId="42" xfId="0" applyNumberFormat="1" applyFont="1" applyFill="1" applyBorder="1"/>
    <xf numFmtId="165" fontId="37" fillId="0" borderId="2" xfId="0" applyNumberFormat="1" applyFont="1" applyBorder="1"/>
    <xf numFmtId="165" fontId="47" fillId="0" borderId="2" xfId="0" applyNumberFormat="1" applyFont="1" applyBorder="1"/>
    <xf numFmtId="165" fontId="47" fillId="0" borderId="3" xfId="0" applyNumberFormat="1" applyFont="1" applyBorder="1"/>
    <xf numFmtId="165" fontId="37" fillId="0" borderId="7" xfId="0" applyNumberFormat="1" applyFont="1" applyBorder="1"/>
    <xf numFmtId="165" fontId="47" fillId="0" borderId="7" xfId="0" applyNumberFormat="1" applyFont="1" applyBorder="1"/>
    <xf numFmtId="165" fontId="81" fillId="11" borderId="34" xfId="0" applyNumberFormat="1" applyFont="1" applyFill="1" applyBorder="1"/>
    <xf numFmtId="0" fontId="81" fillId="0" borderId="0" xfId="0" applyFont="1" applyAlignment="1">
      <alignment horizontal="left"/>
    </xf>
    <xf numFmtId="0" fontId="82" fillId="0" borderId="0" xfId="0" applyFont="1"/>
    <xf numFmtId="0" fontId="83" fillId="0" borderId="0" xfId="0" applyFont="1"/>
    <xf numFmtId="0" fontId="81" fillId="0" borderId="0" xfId="0" applyFont="1"/>
    <xf numFmtId="0" fontId="81" fillId="0" borderId="0" xfId="0" applyFont="1" applyAlignment="1">
      <alignment horizontal="center" vertical="center" wrapText="1"/>
    </xf>
    <xf numFmtId="165" fontId="37" fillId="0" borderId="0" xfId="0" applyNumberFormat="1" applyFont="1"/>
    <xf numFmtId="0" fontId="37" fillId="0" borderId="0" xfId="0" applyFont="1" applyAlignment="1">
      <alignment horizontal="left"/>
    </xf>
    <xf numFmtId="165" fontId="83" fillId="0" borderId="0" xfId="0" applyNumberFormat="1" applyFont="1"/>
    <xf numFmtId="0" fontId="0" fillId="0" borderId="0" xfId="0" applyAlignment="1">
      <alignment horizontal="left"/>
    </xf>
    <xf numFmtId="0" fontId="81" fillId="0" borderId="1" xfId="0" applyFont="1" applyBorder="1" applyAlignment="1">
      <alignment horizontal="center" vertical="center" wrapText="1"/>
    </xf>
    <xf numFmtId="0" fontId="81" fillId="0" borderId="10" xfId="0" applyFont="1" applyBorder="1" applyAlignment="1">
      <alignment horizontal="center" vertical="center" wrapText="1"/>
    </xf>
    <xf numFmtId="0" fontId="37" fillId="0" borderId="4" xfId="0" applyFont="1" applyBorder="1" applyAlignment="1">
      <alignment horizontal="left"/>
    </xf>
    <xf numFmtId="0" fontId="37" fillId="0" borderId="4" xfId="0" applyFont="1" applyBorder="1"/>
    <xf numFmtId="165" fontId="37" fillId="0" borderId="4" xfId="0" applyNumberFormat="1" applyFont="1" applyBorder="1"/>
    <xf numFmtId="165" fontId="47" fillId="0" borderId="4" xfId="0" applyNumberFormat="1" applyFont="1" applyBorder="1"/>
    <xf numFmtId="0" fontId="37" fillId="0" borderId="5" xfId="0" applyFont="1" applyBorder="1" applyAlignment="1">
      <alignment horizontal="left"/>
    </xf>
    <xf numFmtId="0" fontId="37" fillId="0" borderId="5" xfId="0" applyFont="1" applyBorder="1"/>
    <xf numFmtId="0" fontId="0" fillId="0" borderId="5" xfId="0" applyBorder="1" applyAlignment="1">
      <alignment horizontal="left"/>
    </xf>
    <xf numFmtId="165" fontId="81" fillId="11" borderId="23" xfId="0" applyNumberFormat="1" applyFont="1" applyFill="1" applyBorder="1"/>
    <xf numFmtId="165" fontId="37" fillId="2" borderId="4" xfId="0" applyNumberFormat="1" applyFont="1" applyFill="1" applyBorder="1"/>
    <xf numFmtId="165" fontId="37" fillId="2" borderId="3" xfId="0" applyNumberFormat="1" applyFont="1" applyFill="1" applyBorder="1"/>
    <xf numFmtId="0" fontId="81" fillId="11" borderId="24" xfId="0" applyFont="1" applyFill="1" applyBorder="1" applyAlignment="1">
      <alignment horizontal="center"/>
    </xf>
    <xf numFmtId="0" fontId="81" fillId="11" borderId="12" xfId="0" applyFont="1" applyFill="1" applyBorder="1" applyAlignment="1">
      <alignment horizontal="center"/>
    </xf>
    <xf numFmtId="165" fontId="81" fillId="11" borderId="3" xfId="0" applyNumberFormat="1" applyFont="1" applyFill="1" applyBorder="1"/>
    <xf numFmtId="0" fontId="81" fillId="0" borderId="16" xfId="0" applyFont="1" applyBorder="1" applyAlignment="1">
      <alignment horizontal="center" vertical="center" wrapText="1"/>
    </xf>
    <xf numFmtId="0" fontId="81" fillId="0" borderId="55" xfId="0" applyFont="1" applyBorder="1" applyAlignment="1">
      <alignment horizontal="center" vertical="center" wrapText="1"/>
    </xf>
    <xf numFmtId="165" fontId="84" fillId="11" borderId="23" xfId="0" applyNumberFormat="1" applyFont="1" applyFill="1" applyBorder="1"/>
    <xf numFmtId="0" fontId="83" fillId="0" borderId="0" xfId="0" applyFont="1" applyAlignment="1">
      <alignment horizontal="left" wrapText="1"/>
    </xf>
    <xf numFmtId="165" fontId="0" fillId="0" borderId="0" xfId="0" applyNumberFormat="1"/>
    <xf numFmtId="165" fontId="85" fillId="0" borderId="3" xfId="0" applyNumberFormat="1" applyFont="1" applyBorder="1"/>
    <xf numFmtId="165" fontId="86" fillId="0" borderId="3" xfId="0" applyNumberFormat="1" applyFont="1" applyBorder="1"/>
    <xf numFmtId="0" fontId="81" fillId="2" borderId="0" xfId="0" applyFont="1" applyFill="1" applyAlignment="1">
      <alignment horizontal="left"/>
    </xf>
    <xf numFmtId="0" fontId="81" fillId="2" borderId="0" xfId="0" applyFont="1" applyFill="1" applyAlignment="1">
      <alignment horizontal="center"/>
    </xf>
    <xf numFmtId="165" fontId="87" fillId="2" borderId="0" xfId="1" applyFont="1" applyFill="1" applyBorder="1"/>
    <xf numFmtId="165" fontId="81" fillId="2" borderId="0" xfId="1" applyFont="1" applyFill="1" applyBorder="1"/>
    <xf numFmtId="0" fontId="87" fillId="0" borderId="0" xfId="0" applyFont="1" applyAlignment="1">
      <alignment horizontal="right"/>
    </xf>
    <xf numFmtId="0" fontId="83" fillId="12" borderId="0" xfId="0" applyFont="1" applyFill="1"/>
    <xf numFmtId="0" fontId="37" fillId="12" borderId="0" xfId="0" applyFont="1" applyFill="1"/>
    <xf numFmtId="0" fontId="88" fillId="12" borderId="0" xfId="0" applyFont="1" applyFill="1"/>
    <xf numFmtId="0" fontId="87" fillId="2" borderId="0" xfId="0" applyFont="1" applyFill="1" applyAlignment="1">
      <alignment horizontal="center"/>
    </xf>
    <xf numFmtId="0" fontId="83" fillId="2" borderId="0" xfId="0" applyFont="1" applyFill="1"/>
    <xf numFmtId="0" fontId="83" fillId="2" borderId="5" xfId="0" applyFont="1" applyFill="1" applyBorder="1"/>
    <xf numFmtId="0" fontId="37" fillId="2" borderId="5" xfId="0" applyFont="1" applyFill="1" applyBorder="1"/>
    <xf numFmtId="0" fontId="33" fillId="0" borderId="0" xfId="0" applyFont="1" applyAlignment="1">
      <alignment horizontal="center"/>
    </xf>
    <xf numFmtId="165" fontId="37" fillId="0" borderId="3" xfId="1" applyFont="1" applyBorder="1"/>
    <xf numFmtId="165" fontId="85" fillId="0" borderId="3" xfId="1" applyFont="1" applyBorder="1"/>
    <xf numFmtId="165" fontId="37" fillId="0" borderId="3" xfId="0" applyNumberFormat="1" applyFont="1" applyBorder="1" applyAlignment="1">
      <alignment horizontal="right"/>
    </xf>
    <xf numFmtId="165" fontId="81" fillId="11" borderId="4" xfId="1" applyFont="1" applyFill="1" applyBorder="1"/>
    <xf numFmtId="165" fontId="84" fillId="11" borderId="4" xfId="1" applyFont="1" applyFill="1" applyBorder="1"/>
    <xf numFmtId="165" fontId="37" fillId="0" borderId="5" xfId="1" applyFont="1" applyBorder="1"/>
    <xf numFmtId="165" fontId="81" fillId="0" borderId="5" xfId="1" applyFont="1" applyBorder="1"/>
    <xf numFmtId="165" fontId="37" fillId="0" borderId="0" xfId="1" applyFont="1" applyBorder="1"/>
    <xf numFmtId="165" fontId="81" fillId="0" borderId="0" xfId="1" applyFont="1" applyBorder="1"/>
    <xf numFmtId="0" fontId="37" fillId="0" borderId="0" xfId="0" applyFont="1" applyAlignment="1">
      <alignment horizontal="right"/>
    </xf>
    <xf numFmtId="0" fontId="37" fillId="0" borderId="5" xfId="0" applyFont="1" applyBorder="1" applyAlignment="1">
      <alignment horizontal="left" wrapText="1"/>
    </xf>
    <xf numFmtId="49" fontId="21" fillId="5" borderId="13" xfId="0" applyNumberFormat="1"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0" fontId="21" fillId="0" borderId="5" xfId="3" applyFont="1" applyBorder="1" applyAlignment="1">
      <alignment wrapText="1"/>
    </xf>
    <xf numFmtId="1" fontId="21" fillId="0" borderId="5" xfId="3" applyNumberFormat="1" applyFont="1" applyBorder="1" applyAlignment="1">
      <alignment horizontal="center"/>
    </xf>
    <xf numFmtId="49" fontId="78" fillId="0" borderId="5" xfId="0" applyNumberFormat="1" applyFont="1" applyBorder="1" applyAlignment="1">
      <alignment horizontal="center" vertical="top" wrapText="1"/>
    </xf>
    <xf numFmtId="0" fontId="12" fillId="2" borderId="59" xfId="0" applyFont="1" applyFill="1" applyBorder="1" applyAlignment="1" applyProtection="1">
      <alignment horizontal="center" vertical="center"/>
      <protection locked="0"/>
    </xf>
    <xf numFmtId="0" fontId="12" fillId="2" borderId="60" xfId="0" applyFont="1" applyFill="1" applyBorder="1" applyAlignment="1" applyProtection="1">
      <alignment horizontal="center" vertical="center"/>
      <protection locked="0"/>
    </xf>
    <xf numFmtId="0" fontId="12" fillId="2" borderId="55"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89" fillId="0" borderId="45" xfId="0" applyFont="1" applyBorder="1" applyAlignment="1" applyProtection="1">
      <alignment horizontal="center" vertical="center" wrapText="1"/>
      <protection locked="0"/>
    </xf>
    <xf numFmtId="0" fontId="89" fillId="0" borderId="0" xfId="0" applyFont="1" applyAlignment="1" applyProtection="1">
      <alignment horizontal="center" vertical="center" wrapText="1"/>
      <protection locked="0"/>
    </xf>
    <xf numFmtId="0" fontId="89" fillId="0" borderId="46" xfId="0" applyFont="1" applyBorder="1" applyAlignment="1" applyProtection="1">
      <alignment horizontal="center" vertical="center" wrapText="1"/>
      <protection locked="0"/>
    </xf>
    <xf numFmtId="0" fontId="12" fillId="2" borderId="45"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46" xfId="0" applyFont="1" applyFill="1" applyBorder="1" applyAlignment="1" applyProtection="1">
      <alignment horizontal="center" vertical="center"/>
      <protection locked="0"/>
    </xf>
    <xf numFmtId="10" fontId="33" fillId="0" borderId="27" xfId="1" applyNumberFormat="1" applyFont="1" applyBorder="1" applyAlignment="1" applyProtection="1">
      <alignment horizontal="center"/>
      <protection locked="0"/>
    </xf>
    <xf numFmtId="10" fontId="33" fillId="0" borderId="41" xfId="1" applyNumberFormat="1" applyFont="1" applyBorder="1" applyAlignment="1" applyProtection="1">
      <alignment horizontal="center"/>
      <protection locked="0"/>
    </xf>
    <xf numFmtId="0" fontId="33" fillId="0" borderId="60" xfId="0" applyFont="1" applyBorder="1" applyAlignment="1" applyProtection="1">
      <alignment horizontal="center"/>
      <protection locked="0"/>
    </xf>
    <xf numFmtId="0" fontId="33" fillId="0" borderId="55" xfId="0" applyFont="1" applyBorder="1" applyAlignment="1" applyProtection="1">
      <alignment horizontal="center"/>
      <protection locked="0"/>
    </xf>
    <xf numFmtId="165" fontId="33" fillId="0" borderId="27" xfId="1" applyFont="1" applyBorder="1" applyAlignment="1" applyProtection="1">
      <alignment horizontal="center"/>
      <protection locked="0"/>
    </xf>
    <xf numFmtId="165" fontId="33" fillId="0" borderId="10" xfId="1" applyFont="1" applyBorder="1" applyAlignment="1" applyProtection="1">
      <alignment horizontal="center"/>
      <protection locked="0"/>
    </xf>
    <xf numFmtId="0" fontId="89" fillId="0" borderId="56" xfId="0" applyFont="1" applyBorder="1" applyAlignment="1" applyProtection="1">
      <alignment horizontal="center" vertical="center" wrapText="1"/>
      <protection locked="0"/>
    </xf>
    <xf numFmtId="0" fontId="89" fillId="0" borderId="57" xfId="0" applyFont="1" applyBorder="1" applyAlignment="1" applyProtection="1">
      <alignment horizontal="center" vertical="center" wrapText="1"/>
      <protection locked="0"/>
    </xf>
    <xf numFmtId="0" fontId="89" fillId="0" borderId="58" xfId="0" applyFont="1" applyBorder="1" applyAlignment="1" applyProtection="1">
      <alignment horizontal="center" vertical="center" wrapText="1"/>
      <protection locked="0"/>
    </xf>
    <xf numFmtId="49" fontId="33" fillId="0" borderId="27" xfId="0" applyNumberFormat="1" applyFont="1" applyBorder="1" applyAlignment="1" applyProtection="1">
      <alignment horizontal="center" vertical="center"/>
      <protection locked="0"/>
    </xf>
    <xf numFmtId="49" fontId="33" fillId="0" borderId="41"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0" fontId="33" fillId="0" borderId="27" xfId="0" applyFont="1" applyBorder="1" applyAlignment="1" applyProtection="1">
      <alignment horizontal="left"/>
      <protection locked="0"/>
    </xf>
    <xf numFmtId="0" fontId="33" fillId="0" borderId="41" xfId="0" applyFont="1" applyBorder="1" applyAlignment="1" applyProtection="1">
      <alignment horizontal="left"/>
      <protection locked="0"/>
    </xf>
    <xf numFmtId="0" fontId="33" fillId="0" borderId="10" xfId="0" applyFont="1" applyBorder="1" applyAlignment="1" applyProtection="1">
      <alignment horizontal="left"/>
      <protection locked="0"/>
    </xf>
    <xf numFmtId="0" fontId="5" fillId="2" borderId="4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7" fillId="2" borderId="59" xfId="0" applyFont="1" applyFill="1" applyBorder="1" applyAlignment="1">
      <alignment horizontal="center"/>
    </xf>
    <xf numFmtId="0" fontId="7" fillId="2" borderId="60" xfId="0" applyFont="1" applyFill="1" applyBorder="1" applyAlignment="1">
      <alignment horizontal="center"/>
    </xf>
    <xf numFmtId="0" fontId="7" fillId="2" borderId="55" xfId="0" applyFont="1" applyFill="1" applyBorder="1" applyAlignment="1">
      <alignment horizontal="center"/>
    </xf>
    <xf numFmtId="0" fontId="4" fillId="2" borderId="45" xfId="0" applyFont="1" applyFill="1" applyBorder="1" applyAlignment="1">
      <alignment horizontal="center"/>
    </xf>
    <xf numFmtId="0" fontId="4" fillId="2" borderId="0" xfId="0" applyFont="1" applyFill="1" applyAlignment="1">
      <alignment horizontal="center"/>
    </xf>
    <xf numFmtId="0" fontId="4" fillId="2" borderId="46" xfId="0" applyFont="1" applyFill="1" applyBorder="1" applyAlignment="1">
      <alignment horizontal="center"/>
    </xf>
    <xf numFmtId="0" fontId="5" fillId="2" borderId="45" xfId="0" applyFont="1" applyFill="1" applyBorder="1" applyAlignment="1">
      <alignment horizontal="center"/>
    </xf>
    <xf numFmtId="0" fontId="5" fillId="2" borderId="0" xfId="0" applyFont="1" applyFill="1" applyAlignment="1">
      <alignment horizontal="center"/>
    </xf>
    <xf numFmtId="0" fontId="5" fillId="2" borderId="46" xfId="0" applyFont="1" applyFill="1" applyBorder="1" applyAlignment="1">
      <alignment horizontal="center"/>
    </xf>
    <xf numFmtId="0" fontId="89" fillId="0" borderId="56" xfId="0" applyFont="1" applyBorder="1" applyAlignment="1">
      <alignment horizontal="center" vertical="top" wrapText="1"/>
    </xf>
    <xf numFmtId="0" fontId="89" fillId="0" borderId="57" xfId="0" applyFont="1" applyBorder="1" applyAlignment="1">
      <alignment horizontal="center" vertical="top" wrapText="1"/>
    </xf>
    <xf numFmtId="0" fontId="89" fillId="0" borderId="58" xfId="0" applyFont="1" applyBorder="1" applyAlignment="1">
      <alignment horizontal="center" vertical="top" wrapText="1"/>
    </xf>
    <xf numFmtId="0" fontId="48" fillId="0" borderId="56" xfId="0" applyFont="1" applyBorder="1" applyAlignment="1">
      <alignment horizontal="center" vertical="top" wrapText="1"/>
    </xf>
    <xf numFmtId="0" fontId="48" fillId="0" borderId="57" xfId="0" applyFont="1" applyBorder="1" applyAlignment="1">
      <alignment horizontal="center" vertical="top" wrapText="1"/>
    </xf>
    <xf numFmtId="0" fontId="48" fillId="0" borderId="58" xfId="0" applyFont="1" applyBorder="1" applyAlignment="1">
      <alignment horizontal="center" vertical="top" wrapText="1"/>
    </xf>
    <xf numFmtId="0" fontId="90" fillId="0" borderId="56" xfId="0" applyFont="1" applyBorder="1" applyAlignment="1">
      <alignment horizontal="center" vertical="top" wrapText="1"/>
    </xf>
    <xf numFmtId="0" fontId="90" fillId="0" borderId="57" xfId="0" applyFont="1" applyBorder="1" applyAlignment="1">
      <alignment horizontal="center" vertical="top" wrapText="1"/>
    </xf>
    <xf numFmtId="0" fontId="90" fillId="0" borderId="58" xfId="0" applyFont="1" applyBorder="1" applyAlignment="1">
      <alignment horizontal="center" vertical="top" wrapText="1"/>
    </xf>
    <xf numFmtId="0" fontId="8" fillId="2" borderId="45" xfId="0" applyFont="1" applyFill="1" applyBorder="1" applyAlignment="1">
      <alignment horizontal="center"/>
    </xf>
    <xf numFmtId="0" fontId="8" fillId="2" borderId="0" xfId="0" applyFont="1" applyFill="1" applyAlignment="1">
      <alignment horizontal="center"/>
    </xf>
    <xf numFmtId="0" fontId="8" fillId="2" borderId="46" xfId="0" applyFont="1" applyFill="1" applyBorder="1" applyAlignment="1">
      <alignment horizontal="center"/>
    </xf>
    <xf numFmtId="0" fontId="8" fillId="2" borderId="59" xfId="0" applyFont="1" applyFill="1" applyBorder="1" applyAlignment="1">
      <alignment horizontal="center"/>
    </xf>
    <xf numFmtId="0" fontId="8" fillId="2" borderId="60" xfId="0" applyFont="1" applyFill="1" applyBorder="1" applyAlignment="1">
      <alignment horizontal="center"/>
    </xf>
    <xf numFmtId="0" fontId="8" fillId="2" borderId="55" xfId="0" applyFont="1" applyFill="1" applyBorder="1" applyAlignment="1">
      <alignment horizontal="center"/>
    </xf>
    <xf numFmtId="0" fontId="65" fillId="0" borderId="27" xfId="0" applyFont="1" applyBorder="1" applyAlignment="1">
      <alignment horizontal="center" vertical="top" wrapText="1"/>
    </xf>
    <xf numFmtId="0" fontId="65" fillId="0" borderId="41" xfId="0" applyFont="1" applyBorder="1" applyAlignment="1">
      <alignment horizontal="center" vertical="top" wrapText="1"/>
    </xf>
    <xf numFmtId="0" fontId="65" fillId="0" borderId="10" xfId="0" applyFont="1" applyBorder="1" applyAlignment="1">
      <alignment horizontal="center" vertical="top" wrapText="1"/>
    </xf>
    <xf numFmtId="1" fontId="9" fillId="2" borderId="27" xfId="0" applyNumberFormat="1" applyFont="1" applyFill="1" applyBorder="1" applyAlignment="1">
      <alignment horizontal="center" vertical="top" wrapText="1"/>
    </xf>
    <xf numFmtId="1" fontId="9" fillId="2" borderId="41"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0" fontId="48" fillId="0" borderId="27" xfId="0" applyFont="1" applyBorder="1" applyAlignment="1">
      <alignment horizontal="left" vertical="top" wrapText="1"/>
    </xf>
    <xf numFmtId="0" fontId="48" fillId="0" borderId="41" xfId="0" applyFont="1" applyBorder="1" applyAlignment="1">
      <alignment horizontal="left" vertical="top" wrapText="1"/>
    </xf>
    <xf numFmtId="0" fontId="48" fillId="0" borderId="10" xfId="0" applyFont="1" applyBorder="1" applyAlignment="1">
      <alignment horizontal="left" vertical="top" wrapText="1"/>
    </xf>
    <xf numFmtId="1" fontId="9" fillId="2" borderId="27" xfId="0" applyNumberFormat="1" applyFont="1" applyFill="1" applyBorder="1" applyAlignment="1">
      <alignment horizontal="center" vertical="center" wrapText="1"/>
    </xf>
    <xf numFmtId="1" fontId="9" fillId="2" borderId="41"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48" fillId="0" borderId="27" xfId="0" applyFont="1" applyBorder="1" applyAlignment="1">
      <alignment vertical="top" wrapText="1"/>
    </xf>
    <xf numFmtId="0" fontId="48" fillId="0" borderId="41" xfId="0" applyFont="1" applyBorder="1" applyAlignment="1">
      <alignment vertical="top" wrapText="1"/>
    </xf>
    <xf numFmtId="0" fontId="48" fillId="0" borderId="10" xfId="0" applyFont="1" applyBorder="1" applyAlignment="1">
      <alignment vertical="top" wrapText="1"/>
    </xf>
    <xf numFmtId="0" fontId="48" fillId="0" borderId="27" xfId="0" applyFont="1" applyBorder="1" applyAlignment="1">
      <alignment horizontal="center" vertical="top" wrapText="1"/>
    </xf>
    <xf numFmtId="0" fontId="48" fillId="0" borderId="41" xfId="0" applyFont="1" applyBorder="1" applyAlignment="1">
      <alignment horizontal="center" vertical="top" wrapText="1"/>
    </xf>
    <xf numFmtId="0" fontId="48" fillId="0" borderId="10" xfId="0" applyFont="1" applyBorder="1" applyAlignment="1">
      <alignment horizontal="center" vertical="top" wrapText="1"/>
    </xf>
    <xf numFmtId="0" fontId="8" fillId="2" borderId="56" xfId="0" applyFont="1" applyFill="1" applyBorder="1" applyAlignment="1">
      <alignment horizontal="center"/>
    </xf>
    <xf numFmtId="0" fontId="8" fillId="2" borderId="57" xfId="0" applyFont="1" applyFill="1" applyBorder="1" applyAlignment="1">
      <alignment horizontal="center"/>
    </xf>
    <xf numFmtId="0" fontId="8" fillId="2" borderId="58" xfId="0" applyFont="1" applyFill="1" applyBorder="1" applyAlignment="1">
      <alignment horizontal="center"/>
    </xf>
    <xf numFmtId="49" fontId="9" fillId="2" borderId="27" xfId="0" applyNumberFormat="1" applyFont="1" applyFill="1" applyBorder="1" applyAlignment="1">
      <alignment horizontal="center" vertical="top" wrapText="1"/>
    </xf>
    <xf numFmtId="49" fontId="9" fillId="2" borderId="41" xfId="0" applyNumberFormat="1" applyFont="1" applyFill="1" applyBorder="1" applyAlignment="1">
      <alignment horizontal="center" vertical="top" wrapText="1"/>
    </xf>
    <xf numFmtId="49" fontId="9" fillId="2" borderId="10" xfId="0" applyNumberFormat="1" applyFont="1" applyFill="1" applyBorder="1" applyAlignment="1">
      <alignment horizontal="center" vertical="top" wrapText="1"/>
    </xf>
    <xf numFmtId="49" fontId="9" fillId="2" borderId="54" xfId="0" applyNumberFormat="1" applyFont="1" applyFill="1" applyBorder="1" applyAlignment="1">
      <alignment horizontal="center" vertical="center" wrapText="1"/>
    </xf>
    <xf numFmtId="49" fontId="9" fillId="2" borderId="61" xfId="0" applyNumberFormat="1" applyFont="1" applyFill="1" applyBorder="1" applyAlignment="1">
      <alignment horizontal="center" vertical="center" wrapText="1"/>
    </xf>
    <xf numFmtId="49" fontId="9" fillId="2" borderId="31" xfId="0" applyNumberFormat="1" applyFont="1" applyFill="1" applyBorder="1" applyAlignment="1">
      <alignment horizontal="center" vertical="center" wrapText="1"/>
    </xf>
    <xf numFmtId="49" fontId="9" fillId="2" borderId="27" xfId="0" applyNumberFormat="1" applyFont="1" applyFill="1" applyBorder="1" applyAlignment="1">
      <alignment horizontal="center" vertical="center" wrapText="1"/>
    </xf>
    <xf numFmtId="49" fontId="9" fillId="2" borderId="41" xfId="0" applyNumberFormat="1"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49" fontId="9" fillId="2" borderId="59" xfId="0" applyNumberFormat="1" applyFont="1" applyFill="1" applyBorder="1" applyAlignment="1">
      <alignment horizontal="center" vertical="top" wrapText="1"/>
    </xf>
    <xf numFmtId="49" fontId="9" fillId="2" borderId="60" xfId="0" applyNumberFormat="1" applyFont="1" applyFill="1" applyBorder="1" applyAlignment="1">
      <alignment horizontal="center" vertical="top" wrapText="1"/>
    </xf>
    <xf numFmtId="49" fontId="9" fillId="2" borderId="55" xfId="0" applyNumberFormat="1" applyFont="1" applyFill="1" applyBorder="1" applyAlignment="1">
      <alignment horizontal="center" vertical="top" wrapText="1"/>
    </xf>
    <xf numFmtId="0" fontId="12" fillId="2" borderId="59" xfId="0" applyFont="1" applyFill="1" applyBorder="1" applyAlignment="1">
      <alignment horizontal="center"/>
    </xf>
    <xf numFmtId="0" fontId="12" fillId="2" borderId="60" xfId="0" applyFont="1" applyFill="1" applyBorder="1" applyAlignment="1">
      <alignment horizontal="center"/>
    </xf>
    <xf numFmtId="0" fontId="12" fillId="2" borderId="55" xfId="0" applyFont="1" applyFill="1" applyBorder="1" applyAlignment="1">
      <alignment horizontal="center"/>
    </xf>
    <xf numFmtId="0" fontId="55" fillId="0" borderId="27" xfId="0" applyFont="1" applyBorder="1" applyAlignment="1">
      <alignment horizontal="center" vertical="center" wrapText="1"/>
    </xf>
    <xf numFmtId="0" fontId="55" fillId="0" borderId="41" xfId="0" applyFont="1" applyBorder="1" applyAlignment="1">
      <alignment horizontal="center" vertical="center" wrapText="1"/>
    </xf>
    <xf numFmtId="0" fontId="55" fillId="0" borderId="10" xfId="0" applyFont="1" applyBorder="1" applyAlignment="1">
      <alignment horizontal="center" vertical="center" wrapText="1"/>
    </xf>
    <xf numFmtId="0" fontId="48" fillId="0" borderId="22" xfId="0" applyFont="1" applyBorder="1" applyAlignment="1">
      <alignment horizontal="center" vertical="top" wrapText="1"/>
    </xf>
    <xf numFmtId="0" fontId="48" fillId="0" borderId="23" xfId="0" applyFont="1" applyBorder="1" applyAlignment="1">
      <alignment horizontal="center" vertical="top" wrapText="1"/>
    </xf>
    <xf numFmtId="0" fontId="53" fillId="0" borderId="19" xfId="0" applyFont="1" applyBorder="1" applyAlignment="1">
      <alignment horizontal="left"/>
    </xf>
    <xf numFmtId="0" fontId="53" fillId="0" borderId="5" xfId="0" applyFont="1" applyBorder="1" applyAlignment="1">
      <alignment horizontal="left"/>
    </xf>
    <xf numFmtId="0" fontId="91" fillId="0" borderId="0" xfId="0" applyFont="1" applyAlignment="1">
      <alignment horizontal="center"/>
    </xf>
    <xf numFmtId="0" fontId="49" fillId="0" borderId="0" xfId="0" applyFont="1" applyAlignment="1">
      <alignment horizontal="center" vertical="center"/>
    </xf>
    <xf numFmtId="0" fontId="48" fillId="0" borderId="0" xfId="0" applyFont="1" applyAlignment="1">
      <alignment horizontal="center"/>
    </xf>
    <xf numFmtId="0" fontId="53" fillId="0" borderId="0" xfId="0" applyFont="1" applyAlignment="1">
      <alignment horizontal="left"/>
    </xf>
    <xf numFmtId="0" fontId="65" fillId="0" borderId="22" xfId="0" applyFont="1" applyBorder="1" applyAlignment="1">
      <alignment horizontal="center" wrapText="1"/>
    </xf>
    <xf numFmtId="0" fontId="65" fillId="0" borderId="23" xfId="0" applyFont="1" applyBorder="1" applyAlignment="1">
      <alignment horizontal="center" wrapText="1"/>
    </xf>
    <xf numFmtId="0" fontId="65" fillId="0" borderId="22" xfId="0" applyFont="1" applyBorder="1" applyAlignment="1">
      <alignment horizontal="center"/>
    </xf>
    <xf numFmtId="0" fontId="65" fillId="0" borderId="23" xfId="0" applyFont="1" applyBorder="1" applyAlignment="1">
      <alignment horizontal="center"/>
    </xf>
    <xf numFmtId="0" fontId="48" fillId="0" borderId="22" xfId="0" applyFont="1" applyBorder="1" applyAlignment="1">
      <alignment horizontal="center"/>
    </xf>
    <xf numFmtId="0" fontId="48" fillId="0" borderId="23" xfId="0" applyFont="1" applyBorder="1" applyAlignment="1">
      <alignment horizontal="center"/>
    </xf>
    <xf numFmtId="0" fontId="49" fillId="0" borderId="0" xfId="0" applyFont="1" applyAlignment="1">
      <alignment horizontal="center"/>
    </xf>
    <xf numFmtId="0" fontId="97" fillId="0" borderId="0" xfId="0" applyFont="1" applyAlignment="1">
      <alignment horizontal="center"/>
    </xf>
    <xf numFmtId="0" fontId="96" fillId="0" borderId="0" xfId="0" applyFont="1" applyAlignment="1">
      <alignment horizontal="left"/>
    </xf>
    <xf numFmtId="0" fontId="65" fillId="0" borderId="0" xfId="0" applyFont="1" applyAlignment="1">
      <alignment horizontal="left"/>
    </xf>
    <xf numFmtId="0" fontId="96" fillId="0" borderId="21" xfId="0" applyFont="1" applyBorder="1" applyAlignment="1">
      <alignment horizontal="left"/>
    </xf>
    <xf numFmtId="0" fontId="48" fillId="0" borderId="44" xfId="0" applyFont="1" applyBorder="1" applyAlignment="1">
      <alignment horizontal="center"/>
    </xf>
    <xf numFmtId="0" fontId="48" fillId="0" borderId="42" xfId="0" applyFont="1" applyBorder="1" applyAlignment="1">
      <alignment horizontal="center"/>
    </xf>
    <xf numFmtId="0" fontId="48" fillId="0" borderId="34" xfId="0" applyFont="1" applyBorder="1" applyAlignment="1">
      <alignment horizontal="center"/>
    </xf>
    <xf numFmtId="0" fontId="48" fillId="0" borderId="35" xfId="0" applyFont="1" applyBorder="1" applyAlignment="1">
      <alignment horizontal="center"/>
    </xf>
    <xf numFmtId="0" fontId="74" fillId="0" borderId="22" xfId="0" applyFont="1" applyBorder="1" applyAlignment="1">
      <alignment horizontal="left"/>
    </xf>
    <xf numFmtId="0" fontId="74" fillId="0" borderId="23" xfId="0" applyFont="1" applyBorder="1" applyAlignment="1">
      <alignment horizontal="left"/>
    </xf>
    <xf numFmtId="0" fontId="91" fillId="0" borderId="61" xfId="0" applyFont="1" applyBorder="1" applyAlignment="1">
      <alignment horizontal="center"/>
    </xf>
    <xf numFmtId="0" fontId="74" fillId="0" borderId="5" xfId="0" applyFont="1" applyBorder="1" applyAlignment="1">
      <alignment horizontal="left"/>
    </xf>
    <xf numFmtId="0" fontId="44" fillId="0" borderId="22" xfId="0" applyFont="1" applyBorder="1" applyAlignment="1">
      <alignment horizontal="center"/>
    </xf>
    <xf numFmtId="0" fontId="44" fillId="0" borderId="23" xfId="0" applyFont="1" applyBorder="1" applyAlignment="1">
      <alignment horizontal="center"/>
    </xf>
    <xf numFmtId="0" fontId="96" fillId="0" borderId="4" xfId="0" applyFont="1" applyBorder="1" applyAlignment="1">
      <alignment horizontal="left"/>
    </xf>
    <xf numFmtId="0" fontId="99" fillId="0" borderId="0" xfId="0" applyFont="1" applyAlignment="1">
      <alignment horizontal="left"/>
    </xf>
    <xf numFmtId="0" fontId="48" fillId="0" borderId="34" xfId="0" applyFont="1" applyBorder="1" applyAlignment="1">
      <alignment horizontal="left"/>
    </xf>
    <xf numFmtId="0" fontId="48" fillId="0" borderId="35" xfId="0" applyFont="1" applyBorder="1" applyAlignment="1">
      <alignment horizontal="left"/>
    </xf>
    <xf numFmtId="0" fontId="48" fillId="0" borderId="22" xfId="0" applyFont="1" applyBorder="1" applyAlignment="1">
      <alignment horizontal="left"/>
    </xf>
    <xf numFmtId="0" fontId="48" fillId="0" borderId="23" xfId="0" applyFont="1" applyBorder="1" applyAlignment="1">
      <alignment horizontal="left"/>
    </xf>
    <xf numFmtId="0" fontId="74" fillId="0" borderId="37" xfId="0" applyFont="1" applyBorder="1" applyAlignment="1">
      <alignment horizontal="left"/>
    </xf>
    <xf numFmtId="0" fontId="74" fillId="0" borderId="61" xfId="0" applyFont="1" applyBorder="1" applyAlignment="1">
      <alignment horizontal="left"/>
    </xf>
    <xf numFmtId="0" fontId="74" fillId="0" borderId="13" xfId="0" applyFont="1" applyBorder="1" applyAlignment="1">
      <alignment horizontal="left"/>
    </xf>
    <xf numFmtId="0" fontId="53" fillId="0" borderId="22" xfId="0" applyFont="1" applyBorder="1" applyAlignment="1">
      <alignment horizontal="center"/>
    </xf>
    <xf numFmtId="0" fontId="53" fillId="0" borderId="23" xfId="0" applyFont="1" applyBorder="1" applyAlignment="1">
      <alignment horizontal="center"/>
    </xf>
    <xf numFmtId="0" fontId="98" fillId="0" borderId="0" xfId="0" applyFont="1" applyAlignment="1">
      <alignment horizontal="center"/>
    </xf>
    <xf numFmtId="0" fontId="74" fillId="0" borderId="45" xfId="0" applyFont="1" applyBorder="1" applyAlignment="1">
      <alignment horizontal="left"/>
    </xf>
    <xf numFmtId="0" fontId="74" fillId="0" borderId="0" xfId="0" applyFont="1" applyAlignment="1">
      <alignment horizontal="left"/>
    </xf>
    <xf numFmtId="0" fontId="74" fillId="0" borderId="32" xfId="0" applyFont="1" applyBorder="1" applyAlignment="1">
      <alignment horizontal="left"/>
    </xf>
    <xf numFmtId="0" fontId="91" fillId="0" borderId="60" xfId="0" applyFont="1" applyBorder="1" applyAlignment="1">
      <alignment horizontal="center"/>
    </xf>
    <xf numFmtId="0" fontId="65" fillId="0" borderId="45" xfId="0" applyFont="1" applyBorder="1" applyAlignment="1">
      <alignment horizontal="left"/>
    </xf>
    <xf numFmtId="0" fontId="65" fillId="0" borderId="32" xfId="0" applyFont="1" applyBorder="1" applyAlignment="1">
      <alignment horizontal="left"/>
    </xf>
    <xf numFmtId="0" fontId="74" fillId="0" borderId="36" xfId="0" applyFont="1" applyBorder="1" applyAlignment="1">
      <alignment horizontal="left"/>
    </xf>
    <xf numFmtId="0" fontId="74" fillId="0" borderId="21" xfId="0" applyFont="1" applyBorder="1" applyAlignment="1">
      <alignment horizontal="left"/>
    </xf>
    <xf numFmtId="0" fontId="74" fillId="0" borderId="20" xfId="0" applyFont="1" applyBorder="1" applyAlignment="1">
      <alignment horizontal="left"/>
    </xf>
    <xf numFmtId="0" fontId="74" fillId="0" borderId="4" xfId="0" applyFont="1" applyBorder="1" applyAlignment="1">
      <alignment horizontal="left"/>
    </xf>
    <xf numFmtId="0" fontId="95" fillId="0" borderId="0" xfId="0" applyFont="1" applyAlignment="1">
      <alignment horizontal="left"/>
    </xf>
    <xf numFmtId="0" fontId="95" fillId="0" borderId="0" xfId="0" applyFont="1" applyAlignment="1">
      <alignment horizontal="center"/>
    </xf>
    <xf numFmtId="0" fontId="92" fillId="0" borderId="0" xfId="0" applyFont="1" applyAlignment="1">
      <alignment horizontal="center"/>
    </xf>
    <xf numFmtId="0" fontId="49" fillId="0" borderId="57" xfId="0" applyFont="1" applyBorder="1" applyAlignment="1">
      <alignment horizontal="center"/>
    </xf>
    <xf numFmtId="0" fontId="91" fillId="0" borderId="0" xfId="0" applyFont="1" applyAlignment="1">
      <alignment horizontal="center" vertical="center"/>
    </xf>
    <xf numFmtId="0" fontId="48" fillId="0" borderId="0" xfId="0" applyFont="1" applyAlignment="1">
      <alignment horizontal="left"/>
    </xf>
    <xf numFmtId="0" fontId="93" fillId="0" borderId="0" xfId="0" applyFont="1" applyAlignment="1">
      <alignment horizontal="center"/>
    </xf>
    <xf numFmtId="0" fontId="94" fillId="0" borderId="0" xfId="0" applyFont="1" applyAlignment="1">
      <alignment horizont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0" xfId="0" applyFont="1" applyAlignment="1">
      <alignment horizontal="center" vertical="center"/>
    </xf>
    <xf numFmtId="0" fontId="103" fillId="0" borderId="0" xfId="0" applyFont="1" applyAlignment="1">
      <alignment horizontal="center"/>
    </xf>
    <xf numFmtId="0" fontId="87" fillId="12" borderId="0" xfId="0" applyFont="1" applyFill="1" applyAlignment="1">
      <alignment horizontal="center"/>
    </xf>
    <xf numFmtId="0" fontId="81" fillId="11" borderId="28" xfId="0" applyFont="1" applyFill="1" applyBorder="1" applyAlignment="1">
      <alignment horizontal="center"/>
    </xf>
    <xf numFmtId="0" fontId="81" fillId="11" borderId="64" xfId="0" applyFont="1" applyFill="1" applyBorder="1" applyAlignment="1">
      <alignment horizontal="center"/>
    </xf>
    <xf numFmtId="0" fontId="81" fillId="11" borderId="29" xfId="0" applyFont="1" applyFill="1" applyBorder="1" applyAlignment="1">
      <alignment horizontal="center"/>
    </xf>
    <xf numFmtId="165" fontId="81" fillId="11" borderId="28" xfId="1" applyFont="1" applyFill="1" applyBorder="1" applyAlignment="1">
      <alignment horizontal="center"/>
    </xf>
    <xf numFmtId="165" fontId="81" fillId="11" borderId="64" xfId="1" applyFont="1" applyFill="1" applyBorder="1" applyAlignment="1">
      <alignment horizontal="center"/>
    </xf>
    <xf numFmtId="165" fontId="81" fillId="11" borderId="29" xfId="1" applyFont="1" applyFill="1" applyBorder="1" applyAlignment="1">
      <alignment horizontal="center"/>
    </xf>
    <xf numFmtId="0" fontId="81" fillId="0" borderId="19" xfId="0" applyFont="1" applyBorder="1" applyAlignment="1">
      <alignment horizontal="center"/>
    </xf>
    <xf numFmtId="0" fontId="81" fillId="0" borderId="20" xfId="0" applyFont="1" applyBorder="1" applyAlignment="1">
      <alignment horizontal="center"/>
    </xf>
    <xf numFmtId="0" fontId="87" fillId="0" borderId="54" xfId="0" applyFont="1" applyBorder="1" applyAlignment="1">
      <alignment horizontal="left" wrapText="1"/>
    </xf>
    <xf numFmtId="0" fontId="87" fillId="0" borderId="61" xfId="0" applyFont="1" applyBorder="1" applyAlignment="1">
      <alignment horizontal="left" wrapText="1"/>
    </xf>
    <xf numFmtId="0" fontId="87" fillId="0" borderId="13" xfId="0" applyFont="1" applyBorder="1" applyAlignment="1">
      <alignment horizontal="left" wrapText="1"/>
    </xf>
    <xf numFmtId="0" fontId="33" fillId="0" borderId="0" xfId="0" applyFont="1" applyAlignment="1">
      <alignment horizontal="center"/>
    </xf>
    <xf numFmtId="0" fontId="104" fillId="0" borderId="0" xfId="0" applyFont="1" applyAlignment="1">
      <alignment horizontal="center"/>
    </xf>
    <xf numFmtId="0" fontId="81" fillId="0" borderId="27" xfId="0" applyFont="1" applyBorder="1"/>
    <xf numFmtId="0" fontId="81" fillId="0" borderId="41" xfId="0" applyFont="1" applyBorder="1"/>
    <xf numFmtId="0" fontId="81" fillId="0" borderId="10" xfId="0" applyFont="1" applyBorder="1"/>
    <xf numFmtId="0" fontId="81" fillId="0" borderId="16" xfId="0" applyFont="1" applyBorder="1" applyAlignment="1">
      <alignment horizontal="justify" vertical="center" wrapText="1"/>
    </xf>
    <xf numFmtId="0" fontId="81" fillId="0" borderId="6" xfId="0" applyFont="1" applyBorder="1" applyAlignment="1">
      <alignment horizontal="justify" vertical="center" wrapText="1"/>
    </xf>
    <xf numFmtId="0" fontId="81" fillId="0" borderId="16" xfId="0" applyFont="1" applyBorder="1" applyAlignment="1">
      <alignment horizontal="center" vertical="center" wrapText="1"/>
    </xf>
    <xf numFmtId="0" fontId="81" fillId="0" borderId="6" xfId="0" applyFont="1" applyBorder="1" applyAlignment="1">
      <alignment horizontal="center" vertical="center" wrapText="1"/>
    </xf>
    <xf numFmtId="0" fontId="81" fillId="11" borderId="27" xfId="0" applyFont="1" applyFill="1" applyBorder="1" applyAlignment="1">
      <alignment horizontal="center"/>
    </xf>
    <xf numFmtId="0" fontId="81" fillId="11" borderId="63" xfId="0" applyFont="1" applyFill="1" applyBorder="1" applyAlignment="1">
      <alignment horizontal="center"/>
    </xf>
    <xf numFmtId="0" fontId="0" fillId="0" borderId="0" xfId="0" applyAlignment="1">
      <alignment horizontal="center"/>
    </xf>
    <xf numFmtId="0" fontId="81" fillId="0" borderId="45" xfId="0" applyFont="1" applyBorder="1" applyAlignment="1">
      <alignment horizontal="center"/>
    </xf>
    <xf numFmtId="0" fontId="81" fillId="0" borderId="32" xfId="0" applyFont="1" applyBorder="1" applyAlignment="1">
      <alignment horizontal="center"/>
    </xf>
    <xf numFmtId="0" fontId="81" fillId="0" borderId="52" xfId="0" applyFont="1" applyBorder="1" applyAlignment="1">
      <alignment horizontal="center"/>
    </xf>
    <xf numFmtId="0" fontId="81" fillId="0" borderId="29" xfId="0" applyFont="1" applyBorder="1" applyAlignment="1">
      <alignment horizontal="center"/>
    </xf>
    <xf numFmtId="0" fontId="37" fillId="0" borderId="24" xfId="0" applyFont="1" applyBorder="1"/>
    <xf numFmtId="0" fontId="37" fillId="0" borderId="12" xfId="0" applyFont="1" applyBorder="1"/>
    <xf numFmtId="0" fontId="37" fillId="0" borderId="37" xfId="0" applyFont="1" applyBorder="1"/>
    <xf numFmtId="0" fontId="37" fillId="0" borderId="13" xfId="0" applyFont="1" applyBorder="1"/>
    <xf numFmtId="0" fontId="81" fillId="11" borderId="59" xfId="0" applyFont="1" applyFill="1" applyBorder="1" applyAlignment="1">
      <alignment horizontal="center"/>
    </xf>
    <xf numFmtId="0" fontId="81" fillId="11" borderId="62" xfId="0" applyFont="1" applyFill="1" applyBorder="1" applyAlignment="1">
      <alignment horizontal="center"/>
    </xf>
    <xf numFmtId="0" fontId="37" fillId="0" borderId="17" xfId="0" applyFont="1" applyBorder="1"/>
    <xf numFmtId="0" fontId="37" fillId="0" borderId="2" xfId="0" applyFont="1" applyBorder="1"/>
    <xf numFmtId="0" fontId="37" fillId="0" borderId="15" xfId="0" applyFont="1" applyBorder="1"/>
    <xf numFmtId="0" fontId="37" fillId="0" borderId="3" xfId="0" applyFont="1" applyBorder="1"/>
    <xf numFmtId="0" fontId="37" fillId="0" borderId="26" xfId="0" applyFont="1" applyBorder="1"/>
    <xf numFmtId="0" fontId="37" fillId="0" borderId="7" xfId="0" applyFont="1" applyBorder="1"/>
    <xf numFmtId="0" fontId="81" fillId="11" borderId="56" xfId="0" applyFont="1" applyFill="1" applyBorder="1" applyAlignment="1">
      <alignment horizontal="center"/>
    </xf>
    <xf numFmtId="0" fontId="81" fillId="11" borderId="57" xfId="0" applyFont="1" applyFill="1" applyBorder="1" applyAlignment="1">
      <alignment horizontal="center"/>
    </xf>
    <xf numFmtId="0" fontId="6" fillId="4" borderId="3" xfId="0" applyFont="1" applyFill="1" applyBorder="1" applyAlignment="1">
      <alignment horizontal="center"/>
    </xf>
  </cellXfs>
  <cellStyles count="4">
    <cellStyle name="Comma" xfId="1" builtinId="3"/>
    <cellStyle name="Currency" xfId="2" builtinId="4"/>
    <cellStyle name="Normal" xfId="0" builtinId="0"/>
    <cellStyle name="Normal 3" xfId="3" xr:uid="{F95769F9-F3D1-4483-BE59-B76EC4A794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142875</xdr:rowOff>
    </xdr:from>
    <xdr:to>
      <xdr:col>9</xdr:col>
      <xdr:colOff>495300</xdr:colOff>
      <xdr:row>15</xdr:row>
      <xdr:rowOff>114300</xdr:rowOff>
    </xdr:to>
    <xdr:pic>
      <xdr:nvPicPr>
        <xdr:cNvPr id="1835" name="Picture 2">
          <a:extLst>
            <a:ext uri="{FF2B5EF4-FFF2-40B4-BE49-F238E27FC236}">
              <a16:creationId xmlns:a16="http://schemas.microsoft.com/office/drawing/2014/main" id="{AD95EF8F-C30C-9255-16BD-5C20A722A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33375"/>
          <a:ext cx="2933700"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5068-D041-4407-8298-9893B5083180}">
  <dimension ref="A1:H53"/>
  <sheetViews>
    <sheetView view="pageBreakPreview" topLeftCell="G32" zoomScale="85" zoomScaleNormal="56" zoomScaleSheetLayoutView="85" zoomScalePageLayoutView="50" workbookViewId="0">
      <selection activeCell="E19" sqref="E19"/>
    </sheetView>
  </sheetViews>
  <sheetFormatPr defaultColWidth="9.1796875" defaultRowHeight="20.149999999999999" customHeight="1" x14ac:dyDescent="0.45"/>
  <cols>
    <col min="1" max="1" width="17.08984375" style="64" customWidth="1"/>
    <col min="2" max="2" width="14.81640625" style="65" customWidth="1"/>
    <col min="3" max="3" width="13.453125" style="65" customWidth="1"/>
    <col min="4" max="4" width="40.90625" style="62" customWidth="1"/>
    <col min="5" max="5" width="29.08984375" style="62" customWidth="1"/>
    <col min="6" max="6" width="29.1796875" style="62" customWidth="1"/>
    <col min="7" max="7" width="29.6328125" style="62" customWidth="1"/>
    <col min="8" max="8" width="30.90625" style="62" customWidth="1"/>
    <col min="9" max="16384" width="9.1796875" style="62"/>
  </cols>
  <sheetData>
    <row r="1" spans="1:8" ht="25.5" x14ac:dyDescent="0.45">
      <c r="A1" s="1389" t="s">
        <v>1792</v>
      </c>
      <c r="B1" s="1390"/>
      <c r="C1" s="1390"/>
      <c r="D1" s="1390"/>
      <c r="E1" s="1390"/>
      <c r="F1" s="1390"/>
      <c r="G1" s="1390"/>
      <c r="H1" s="1391"/>
    </row>
    <row r="2" spans="1:8" ht="23" x14ac:dyDescent="0.45">
      <c r="A2" s="1392" t="s">
        <v>484</v>
      </c>
      <c r="B2" s="1393"/>
      <c r="C2" s="1393"/>
      <c r="D2" s="1393"/>
      <c r="E2" s="1393"/>
      <c r="F2" s="1393"/>
      <c r="G2" s="1393"/>
      <c r="H2" s="1394"/>
    </row>
    <row r="3" spans="1:8" ht="24" customHeight="1" thickBot="1" x14ac:dyDescent="0.5">
      <c r="A3" s="1395" t="s">
        <v>3088</v>
      </c>
      <c r="B3" s="1396"/>
      <c r="C3" s="1396"/>
      <c r="D3" s="1396"/>
      <c r="E3" s="1396"/>
      <c r="F3" s="1396"/>
      <c r="G3" s="1396"/>
      <c r="H3" s="1397"/>
    </row>
    <row r="4" spans="1:8" s="63" customFormat="1" ht="36.5" thickBot="1" x14ac:dyDescent="0.4">
      <c r="A4" s="187" t="s">
        <v>456</v>
      </c>
      <c r="B4" s="187" t="s">
        <v>452</v>
      </c>
      <c r="C4" s="187" t="s">
        <v>457</v>
      </c>
      <c r="D4" s="187" t="s">
        <v>453</v>
      </c>
      <c r="E4" s="187" t="s">
        <v>3083</v>
      </c>
      <c r="F4" s="187" t="s">
        <v>3078</v>
      </c>
      <c r="G4" s="187" t="s">
        <v>3089</v>
      </c>
      <c r="H4" s="187" t="s">
        <v>3090</v>
      </c>
    </row>
    <row r="5" spans="1:8" s="63" customFormat="1" ht="25" customHeight="1" x14ac:dyDescent="0.35">
      <c r="A5" s="768" t="s">
        <v>650</v>
      </c>
      <c r="B5" s="827"/>
      <c r="C5" s="611"/>
      <c r="D5" s="769" t="s">
        <v>320</v>
      </c>
      <c r="E5" s="770"/>
      <c r="F5" s="771"/>
      <c r="G5" s="772"/>
      <c r="H5" s="771"/>
    </row>
    <row r="6" spans="1:8" s="63" customFormat="1" ht="25" customHeight="1" x14ac:dyDescent="0.35">
      <c r="A6" s="773" t="s">
        <v>651</v>
      </c>
      <c r="B6" s="828"/>
      <c r="C6" s="611"/>
      <c r="D6" s="737" t="s">
        <v>342</v>
      </c>
      <c r="E6" s="775"/>
      <c r="F6" s="775"/>
      <c r="G6" s="775"/>
      <c r="H6" s="775"/>
    </row>
    <row r="7" spans="1:8" s="63" customFormat="1" ht="25" customHeight="1" x14ac:dyDescent="0.35">
      <c r="A7" s="773"/>
      <c r="B7" s="828"/>
      <c r="C7" s="774"/>
      <c r="D7" s="776" t="s">
        <v>321</v>
      </c>
      <c r="E7" s="777"/>
      <c r="F7" s="777"/>
      <c r="G7" s="778"/>
      <c r="H7" s="779"/>
    </row>
    <row r="8" spans="1:8" s="63" customFormat="1" ht="25" customHeight="1" x14ac:dyDescent="0.35">
      <c r="A8" s="773" t="s">
        <v>652</v>
      </c>
      <c r="B8" s="828" t="s">
        <v>648</v>
      </c>
      <c r="C8" s="611" t="s">
        <v>1817</v>
      </c>
      <c r="D8" s="737" t="s">
        <v>322</v>
      </c>
      <c r="E8" s="775">
        <f>E49</f>
        <v>56351907.390000001</v>
      </c>
      <c r="F8" s="775">
        <f>F49</f>
        <v>352390052.51999998</v>
      </c>
      <c r="G8" s="775">
        <f>G49</f>
        <v>124117195.23999999</v>
      </c>
      <c r="H8" s="775">
        <f>H49</f>
        <v>409287000</v>
      </c>
    </row>
    <row r="9" spans="1:8" s="63" customFormat="1" ht="25" customHeight="1" x14ac:dyDescent="0.35">
      <c r="A9" s="773"/>
      <c r="B9" s="828"/>
      <c r="C9" s="774"/>
      <c r="D9" s="776" t="s">
        <v>323</v>
      </c>
      <c r="E9" s="777"/>
      <c r="F9" s="777"/>
      <c r="G9" s="778"/>
      <c r="H9" s="779"/>
    </row>
    <row r="10" spans="1:8" s="63" customFormat="1" ht="25" customHeight="1" x14ac:dyDescent="0.35">
      <c r="A10" s="773" t="s">
        <v>653</v>
      </c>
      <c r="B10" s="828" t="s">
        <v>646</v>
      </c>
      <c r="C10" s="611" t="s">
        <v>1817</v>
      </c>
      <c r="D10" s="737" t="s">
        <v>324</v>
      </c>
      <c r="E10" s="775">
        <f>Revenue!E8</f>
        <v>2345667898</v>
      </c>
      <c r="F10" s="775">
        <f>Revenue!F8</f>
        <v>5752000898</v>
      </c>
      <c r="G10" s="775">
        <f>Revenue!G8</f>
        <v>1298435135.1818252</v>
      </c>
      <c r="H10" s="775">
        <f>Revenue!H8</f>
        <v>4586665421</v>
      </c>
    </row>
    <row r="11" spans="1:8" s="63" customFormat="1" ht="25" customHeight="1" x14ac:dyDescent="0.35">
      <c r="A11" s="773" t="s">
        <v>654</v>
      </c>
      <c r="B11" s="828" t="s">
        <v>647</v>
      </c>
      <c r="C11" s="611" t="s">
        <v>1817</v>
      </c>
      <c r="D11" s="737" t="s">
        <v>325</v>
      </c>
      <c r="E11" s="775">
        <f>Revenue!E11</f>
        <v>3213442323</v>
      </c>
      <c r="F11" s="775">
        <f>Revenue!F11</f>
        <v>4804442106</v>
      </c>
      <c r="G11" s="775">
        <f>Revenue!G11</f>
        <v>5250957815.5050001</v>
      </c>
      <c r="H11" s="775">
        <f>Revenue!H11</f>
        <v>6582776098</v>
      </c>
    </row>
    <row r="12" spans="1:8" s="63" customFormat="1" ht="33.75" customHeight="1" x14ac:dyDescent="0.35">
      <c r="A12" s="773" t="s">
        <v>655</v>
      </c>
      <c r="B12" s="828" t="s">
        <v>661</v>
      </c>
      <c r="C12" s="611" t="s">
        <v>1817</v>
      </c>
      <c r="D12" s="780" t="s">
        <v>5</v>
      </c>
      <c r="E12" s="775">
        <f>Revenue!E9</f>
        <v>1234567342</v>
      </c>
      <c r="F12" s="775">
        <f>Revenue!F9</f>
        <v>1349102971.1800001</v>
      </c>
      <c r="G12" s="775">
        <f>Revenue!G9</f>
        <v>1858097039.8800001</v>
      </c>
      <c r="H12" s="775">
        <f>Revenue!H9</f>
        <v>2724556890</v>
      </c>
    </row>
    <row r="13" spans="1:8" s="63" customFormat="1" ht="25" customHeight="1" x14ac:dyDescent="0.35">
      <c r="A13" s="773" t="s">
        <v>656</v>
      </c>
      <c r="B13" s="828" t="s">
        <v>662</v>
      </c>
      <c r="C13" s="611" t="s">
        <v>1817</v>
      </c>
      <c r="D13" s="737" t="s">
        <v>326</v>
      </c>
      <c r="E13" s="775"/>
      <c r="F13" s="775">
        <f>Revenue!F13</f>
        <v>90000000</v>
      </c>
      <c r="G13" s="775">
        <v>28000000</v>
      </c>
      <c r="H13" s="775">
        <f>Revenue!H13</f>
        <v>100000000</v>
      </c>
    </row>
    <row r="14" spans="1:8" s="63" customFormat="1" ht="25" customHeight="1" thickBot="1" x14ac:dyDescent="0.4">
      <c r="A14" s="781" t="s">
        <v>657</v>
      </c>
      <c r="B14" s="829"/>
      <c r="C14" s="611"/>
      <c r="D14" s="782" t="s">
        <v>422</v>
      </c>
      <c r="E14" s="783">
        <f>Revenue!E16</f>
        <v>0</v>
      </c>
      <c r="F14" s="783">
        <f>Revenue!F16</f>
        <v>0</v>
      </c>
      <c r="G14" s="783">
        <f>Revenue!G16</f>
        <v>0</v>
      </c>
      <c r="H14" s="783">
        <f>Revenue!H16</f>
        <v>400878990</v>
      </c>
    </row>
    <row r="15" spans="1:8" s="63" customFormat="1" ht="25" customHeight="1" thickBot="1" x14ac:dyDescent="0.4">
      <c r="A15" s="784"/>
      <c r="B15" s="785"/>
      <c r="C15" s="785"/>
      <c r="D15" s="786" t="s">
        <v>332</v>
      </c>
      <c r="E15" s="787">
        <f>SUM(E5:E14)</f>
        <v>6850029470.3899994</v>
      </c>
      <c r="F15" s="850">
        <f>SUM(F5:F14)</f>
        <v>12347936027.700001</v>
      </c>
      <c r="G15" s="787">
        <f>SUM(G5:G14)</f>
        <v>8559607185.8068256</v>
      </c>
      <c r="H15" s="787">
        <f>SUM(H5:H14)</f>
        <v>14804164399</v>
      </c>
    </row>
    <row r="16" spans="1:8" s="63" customFormat="1" ht="25" customHeight="1" x14ac:dyDescent="0.35">
      <c r="A16" s="788"/>
      <c r="B16" s="789"/>
      <c r="C16" s="789"/>
      <c r="D16" s="790" t="s">
        <v>327</v>
      </c>
      <c r="E16" s="791"/>
      <c r="F16" s="791"/>
      <c r="G16" s="792"/>
      <c r="H16" s="793"/>
    </row>
    <row r="17" spans="1:8" s="63" customFormat="1" ht="25" customHeight="1" x14ac:dyDescent="0.35">
      <c r="A17" s="773" t="s">
        <v>658</v>
      </c>
      <c r="B17" s="774" t="s">
        <v>646</v>
      </c>
      <c r="C17" s="611" t="s">
        <v>1817</v>
      </c>
      <c r="D17" s="737" t="s">
        <v>328</v>
      </c>
      <c r="E17" s="775">
        <f>Recurrent!F21</f>
        <v>3463043797.6561995</v>
      </c>
      <c r="F17" s="775">
        <f>Recurrent!G21</f>
        <v>4753168010.5640001</v>
      </c>
      <c r="G17" s="775">
        <f>Recurrent!H21</f>
        <v>2464159506.0669999</v>
      </c>
      <c r="H17" s="775">
        <f>Recurrent!I21</f>
        <v>5557540261.3060017</v>
      </c>
    </row>
    <row r="18" spans="1:8" s="63" customFormat="1" ht="25" customHeight="1" x14ac:dyDescent="0.35">
      <c r="A18" s="773" t="s">
        <v>659</v>
      </c>
      <c r="B18" s="774" t="s">
        <v>646</v>
      </c>
      <c r="C18" s="611" t="s">
        <v>1817</v>
      </c>
      <c r="D18" s="737" t="s">
        <v>329</v>
      </c>
      <c r="E18" s="775">
        <f>Recurrent!F22</f>
        <v>945113611.20000005</v>
      </c>
      <c r="F18" s="775">
        <f>Recurrent!G22</f>
        <v>1421095648.28</v>
      </c>
      <c r="G18" s="775">
        <f>Recurrent!H22</f>
        <v>1005130950.91</v>
      </c>
      <c r="H18" s="775">
        <f>Recurrent!I22</f>
        <v>1844945648.28</v>
      </c>
    </row>
    <row r="19" spans="1:8" s="63" customFormat="1" ht="25" customHeight="1" thickBot="1" x14ac:dyDescent="0.4">
      <c r="A19" s="794" t="s">
        <v>660</v>
      </c>
      <c r="B19" s="795"/>
      <c r="C19" s="611" t="s">
        <v>1817</v>
      </c>
      <c r="D19" s="796" t="s">
        <v>330</v>
      </c>
      <c r="E19" s="797">
        <f>Capital!F13</f>
        <v>1157525875.4400001</v>
      </c>
      <c r="F19" s="797">
        <f>Capital!G13</f>
        <v>6173672368.8520012</v>
      </c>
      <c r="G19" s="797">
        <f>Capital!H13</f>
        <v>1032141640.4699999</v>
      </c>
      <c r="H19" s="797">
        <f>Capital!I13</f>
        <v>7401678489.4099998</v>
      </c>
    </row>
    <row r="20" spans="1:8" s="63" customFormat="1" ht="25" customHeight="1" thickBot="1" x14ac:dyDescent="0.4">
      <c r="A20" s="784"/>
      <c r="B20" s="785"/>
      <c r="C20" s="785"/>
      <c r="D20" s="786" t="s">
        <v>331</v>
      </c>
      <c r="E20" s="787">
        <f>SUM(E17:E19)</f>
        <v>5565683284.2961998</v>
      </c>
      <c r="F20" s="850">
        <f>SUM(F17:F19)</f>
        <v>12347936027.696001</v>
      </c>
      <c r="G20" s="787">
        <f>SUM(G17:G19)</f>
        <v>4501432097.4469995</v>
      </c>
      <c r="H20" s="787">
        <f>SUM(H17:H19)</f>
        <v>14804164398.996002</v>
      </c>
    </row>
    <row r="21" spans="1:8" s="63" customFormat="1" ht="25" customHeight="1" thickBot="1" x14ac:dyDescent="0.4">
      <c r="A21" s="1413" t="s">
        <v>509</v>
      </c>
      <c r="B21" s="1414"/>
      <c r="C21" s="1414"/>
      <c r="D21" s="1414"/>
      <c r="E21" s="1414"/>
      <c r="F21" s="1415"/>
      <c r="G21" s="1405">
        <f>H15-H20</f>
        <v>3.997802734375E-3</v>
      </c>
      <c r="H21" s="1406"/>
    </row>
    <row r="22" spans="1:8" s="63" customFormat="1" ht="25" customHeight="1" thickBot="1" x14ac:dyDescent="0.4">
      <c r="A22" s="1410" t="s">
        <v>645</v>
      </c>
      <c r="B22" s="1411"/>
      <c r="C22" s="1411"/>
      <c r="D22" s="1411"/>
      <c r="E22" s="1411"/>
      <c r="F22" s="1411"/>
      <c r="G22" s="1411"/>
      <c r="H22" s="1412"/>
    </row>
    <row r="23" spans="1:8" s="63" customFormat="1" ht="25" customHeight="1" thickBot="1" x14ac:dyDescent="0.4">
      <c r="A23" s="1410" t="s">
        <v>3091</v>
      </c>
      <c r="B23" s="1411"/>
      <c r="C23" s="1411"/>
      <c r="D23" s="1412"/>
      <c r="E23" s="1403" t="s">
        <v>3092</v>
      </c>
      <c r="F23" s="1403"/>
      <c r="G23" s="1403"/>
      <c r="H23" s="1404"/>
    </row>
    <row r="24" spans="1:8" s="63" customFormat="1" ht="25" customHeight="1" thickBot="1" x14ac:dyDescent="0.4">
      <c r="A24" s="798" t="s">
        <v>163</v>
      </c>
      <c r="B24" s="1410" t="s">
        <v>664</v>
      </c>
      <c r="C24" s="1411"/>
      <c r="D24" s="1412"/>
      <c r="E24" s="799" t="s">
        <v>163</v>
      </c>
      <c r="F24" s="799" t="s">
        <v>3093</v>
      </c>
      <c r="G24" s="799" t="s">
        <v>3094</v>
      </c>
      <c r="H24" s="799" t="s">
        <v>665</v>
      </c>
    </row>
    <row r="25" spans="1:8" s="63" customFormat="1" ht="25" customHeight="1" thickBot="1" x14ac:dyDescent="0.4">
      <c r="A25" s="800" t="s">
        <v>335</v>
      </c>
      <c r="B25" s="1401">
        <f>H17/H20</f>
        <v>0.37540384661513931</v>
      </c>
      <c r="C25" s="1402"/>
      <c r="D25" s="801" t="s">
        <v>508</v>
      </c>
      <c r="E25" s="802" t="s">
        <v>164</v>
      </c>
      <c r="F25" s="803">
        <f t="shared" ref="F25:G27" si="0">F17</f>
        <v>4753168010.5640001</v>
      </c>
      <c r="G25" s="803">
        <f t="shared" si="0"/>
        <v>2464159506.0669999</v>
      </c>
      <c r="H25" s="804">
        <f>SUM(G25/G28)</f>
        <v>0.63682006049215145</v>
      </c>
    </row>
    <row r="26" spans="1:8" s="63" customFormat="1" ht="25" customHeight="1" thickBot="1" x14ac:dyDescent="0.4">
      <c r="A26" s="800" t="s">
        <v>506</v>
      </c>
      <c r="B26" s="1401">
        <f>H18/H20</f>
        <v>0.12462342342031284</v>
      </c>
      <c r="C26" s="1402"/>
      <c r="D26" s="801" t="s">
        <v>508</v>
      </c>
      <c r="E26" s="802" t="s">
        <v>501</v>
      </c>
      <c r="F26" s="775">
        <f t="shared" si="0"/>
        <v>1421095648.28</v>
      </c>
      <c r="G26" s="803">
        <f>G18</f>
        <v>1005130950.91</v>
      </c>
      <c r="H26" s="804">
        <f>SUM(G26/G28)</f>
        <v>0.25975897720301067</v>
      </c>
    </row>
    <row r="27" spans="1:8" s="63" customFormat="1" ht="25" customHeight="1" thickBot="1" x14ac:dyDescent="0.4">
      <c r="A27" s="800" t="s">
        <v>507</v>
      </c>
      <c r="B27" s="1401">
        <f>H19/H20</f>
        <v>0.49997272996454778</v>
      </c>
      <c r="C27" s="1402"/>
      <c r="D27" s="801" t="s">
        <v>508</v>
      </c>
      <c r="E27" s="802" t="s">
        <v>507</v>
      </c>
      <c r="F27" s="797">
        <f t="shared" si="0"/>
        <v>6173672368.8520012</v>
      </c>
      <c r="G27" s="797">
        <v>400184861</v>
      </c>
      <c r="H27" s="804">
        <f>SUM(G27/G28)</f>
        <v>0.10342096230483791</v>
      </c>
    </row>
    <row r="28" spans="1:8" s="63" customFormat="1" ht="25" customHeight="1" thickBot="1" x14ac:dyDescent="0.4">
      <c r="A28" s="805" t="s">
        <v>298</v>
      </c>
      <c r="B28" s="806">
        <f>SUM(B25:C27)</f>
        <v>0.99999999999999989</v>
      </c>
      <c r="C28" s="807"/>
      <c r="D28" s="801" t="s">
        <v>508</v>
      </c>
      <c r="E28" s="808" t="s">
        <v>298</v>
      </c>
      <c r="F28" s="787">
        <f>SUM(F25:F27)</f>
        <v>12347936027.696001</v>
      </c>
      <c r="G28" s="787">
        <f>SUM(G25:G27)</f>
        <v>3869475317.9769998</v>
      </c>
      <c r="H28" s="804">
        <f>SUM(H25:H27)</f>
        <v>1</v>
      </c>
    </row>
    <row r="29" spans="1:8" ht="25.5" x14ac:dyDescent="0.45">
      <c r="A29" s="1398" t="s">
        <v>1792</v>
      </c>
      <c r="B29" s="1399"/>
      <c r="C29" s="1399"/>
      <c r="D29" s="1399"/>
      <c r="E29" s="1399"/>
      <c r="F29" s="1399"/>
      <c r="G29" s="1399"/>
      <c r="H29" s="1400"/>
    </row>
    <row r="30" spans="1:8" ht="23" x14ac:dyDescent="0.45">
      <c r="A30" s="1392" t="s">
        <v>484</v>
      </c>
      <c r="B30" s="1393"/>
      <c r="C30" s="1393"/>
      <c r="D30" s="1393"/>
      <c r="E30" s="1393"/>
      <c r="F30" s="1393"/>
      <c r="G30" s="1393"/>
      <c r="H30" s="1394"/>
    </row>
    <row r="31" spans="1:8" ht="22.5" x14ac:dyDescent="0.45">
      <c r="A31" s="1416" t="s">
        <v>3079</v>
      </c>
      <c r="B31" s="1417"/>
      <c r="C31" s="1417"/>
      <c r="D31" s="1417"/>
      <c r="E31" s="1417"/>
      <c r="F31" s="1417"/>
      <c r="G31" s="1417"/>
      <c r="H31" s="1418"/>
    </row>
    <row r="32" spans="1:8" ht="23.25" customHeight="1" thickBot="1" x14ac:dyDescent="0.5">
      <c r="A32" s="1407" t="s">
        <v>488</v>
      </c>
      <c r="B32" s="1408"/>
      <c r="C32" s="1408"/>
      <c r="D32" s="1408"/>
      <c r="E32" s="1408"/>
      <c r="F32" s="1408"/>
      <c r="G32" s="1408"/>
      <c r="H32" s="1409"/>
    </row>
    <row r="33" spans="1:8" s="63" customFormat="1" ht="35.5" thickBot="1" x14ac:dyDescent="0.4">
      <c r="A33" s="809" t="s">
        <v>456</v>
      </c>
      <c r="B33" s="810" t="s">
        <v>452</v>
      </c>
      <c r="C33" s="810" t="s">
        <v>457</v>
      </c>
      <c r="D33" s="811" t="s">
        <v>333</v>
      </c>
      <c r="E33" s="809" t="s">
        <v>3083</v>
      </c>
      <c r="F33" s="809" t="s">
        <v>3078</v>
      </c>
      <c r="G33" s="809" t="s">
        <v>3095</v>
      </c>
      <c r="H33" s="809" t="s">
        <v>3082</v>
      </c>
    </row>
    <row r="34" spans="1:8" s="63" customFormat="1" ht="25" customHeight="1" x14ac:dyDescent="0.35">
      <c r="A34" s="812">
        <v>12010000</v>
      </c>
      <c r="B34" s="774" t="s">
        <v>648</v>
      </c>
      <c r="C34" s="611" t="s">
        <v>1817</v>
      </c>
      <c r="D34" s="813" t="s">
        <v>275</v>
      </c>
      <c r="E34" s="772">
        <f>Revenue!E24</f>
        <v>15361802.039999999</v>
      </c>
      <c r="F34" s="772">
        <f>Revenue!F24</f>
        <v>20000000</v>
      </c>
      <c r="G34" s="772">
        <f>Revenue!G24</f>
        <v>4830000</v>
      </c>
      <c r="H34" s="772">
        <f>Revenue!H24</f>
        <v>45000000</v>
      </c>
    </row>
    <row r="35" spans="1:8" s="63" customFormat="1" ht="25" customHeight="1" x14ac:dyDescent="0.35">
      <c r="A35" s="814">
        <v>12010200</v>
      </c>
      <c r="B35" s="774" t="s">
        <v>648</v>
      </c>
      <c r="C35" s="611" t="s">
        <v>1817</v>
      </c>
      <c r="D35" s="737" t="s">
        <v>276</v>
      </c>
      <c r="E35" s="775">
        <f>Revenue!E30</f>
        <v>0</v>
      </c>
      <c r="F35" s="775">
        <f>Revenue!F30</f>
        <v>0</v>
      </c>
      <c r="G35" s="775">
        <f>Revenue!G30</f>
        <v>0</v>
      </c>
      <c r="H35" s="775">
        <f>Revenue!H30</f>
        <v>0</v>
      </c>
    </row>
    <row r="36" spans="1:8" s="63" customFormat="1" ht="25" customHeight="1" x14ac:dyDescent="0.35">
      <c r="A36" s="814">
        <v>12020100</v>
      </c>
      <c r="B36" s="774" t="s">
        <v>648</v>
      </c>
      <c r="C36" s="611" t="s">
        <v>1817</v>
      </c>
      <c r="D36" s="737" t="s">
        <v>343</v>
      </c>
      <c r="E36" s="775">
        <f>Revenue!E118</f>
        <v>17703515.350000001</v>
      </c>
      <c r="F36" s="775">
        <f>Revenue!F118</f>
        <v>39950000</v>
      </c>
      <c r="G36" s="775">
        <f>Revenue!G118</f>
        <v>6865763.2400000002</v>
      </c>
      <c r="H36" s="775">
        <f>Revenue!H118</f>
        <v>46750000</v>
      </c>
    </row>
    <row r="37" spans="1:8" s="63" customFormat="1" ht="25" customHeight="1" x14ac:dyDescent="0.35">
      <c r="A37" s="814" t="s">
        <v>788</v>
      </c>
      <c r="B37" s="774" t="s">
        <v>648</v>
      </c>
      <c r="C37" s="611" t="s">
        <v>1817</v>
      </c>
      <c r="D37" s="737" t="s">
        <v>344</v>
      </c>
      <c r="E37" s="775">
        <f>Revenue!E186</f>
        <v>4594590</v>
      </c>
      <c r="F37" s="775">
        <f>Revenue!F186</f>
        <v>151640052.51999998</v>
      </c>
      <c r="G37" s="775">
        <f>Revenue!G186</f>
        <v>103421432</v>
      </c>
      <c r="H37" s="775">
        <f>Revenue!H186</f>
        <v>167937000</v>
      </c>
    </row>
    <row r="38" spans="1:8" s="63" customFormat="1" ht="25" customHeight="1" x14ac:dyDescent="0.35">
      <c r="A38" s="814">
        <v>12020500</v>
      </c>
      <c r="B38" s="774" t="s">
        <v>648</v>
      </c>
      <c r="C38" s="611" t="s">
        <v>1817</v>
      </c>
      <c r="D38" s="737" t="s">
        <v>345</v>
      </c>
      <c r="E38" s="775">
        <f>Revenue!E195</f>
        <v>0</v>
      </c>
      <c r="F38" s="775">
        <f>Revenue!F195</f>
        <v>0</v>
      </c>
      <c r="G38" s="775">
        <f>Revenue!G195</f>
        <v>0</v>
      </c>
      <c r="H38" s="775">
        <f>Revenue!H195</f>
        <v>0</v>
      </c>
    </row>
    <row r="39" spans="1:8" s="63" customFormat="1" ht="25" customHeight="1" x14ac:dyDescent="0.35">
      <c r="A39" s="814">
        <v>12020600</v>
      </c>
      <c r="B39" s="774" t="s">
        <v>648</v>
      </c>
      <c r="C39" s="611" t="s">
        <v>1817</v>
      </c>
      <c r="D39" s="737" t="s">
        <v>346</v>
      </c>
      <c r="E39" s="775">
        <f>Revenue!E219</f>
        <v>1800000</v>
      </c>
      <c r="F39" s="775">
        <f>Revenue!F219</f>
        <v>4100000</v>
      </c>
      <c r="G39" s="775">
        <f>Revenue!G219</f>
        <v>0</v>
      </c>
      <c r="H39" s="775">
        <f>Revenue!H219</f>
        <v>3000000</v>
      </c>
    </row>
    <row r="40" spans="1:8" s="63" customFormat="1" ht="25" customHeight="1" x14ac:dyDescent="0.35">
      <c r="A40" s="814">
        <v>12020700</v>
      </c>
      <c r="B40" s="774" t="s">
        <v>648</v>
      </c>
      <c r="C40" s="611" t="s">
        <v>1817</v>
      </c>
      <c r="D40" s="737" t="s">
        <v>347</v>
      </c>
      <c r="E40" s="775">
        <f>Revenue!E262</f>
        <v>4902000</v>
      </c>
      <c r="F40" s="775">
        <f>Revenue!F262</f>
        <v>55500000</v>
      </c>
      <c r="G40" s="775">
        <f>Revenue!G262</f>
        <v>4360500</v>
      </c>
      <c r="H40" s="775">
        <f>Revenue!H262</f>
        <v>55400000</v>
      </c>
    </row>
    <row r="41" spans="1:8" s="63" customFormat="1" ht="25" customHeight="1" x14ac:dyDescent="0.35">
      <c r="A41" s="814" t="s">
        <v>643</v>
      </c>
      <c r="B41" s="815"/>
      <c r="C41" s="816"/>
      <c r="D41" s="737" t="s">
        <v>638</v>
      </c>
      <c r="E41" s="775">
        <f>Revenue!E268</f>
        <v>0</v>
      </c>
      <c r="F41" s="775">
        <f>Revenue!F268</f>
        <v>0</v>
      </c>
      <c r="G41" s="775">
        <f>Revenue!G268</f>
        <v>0</v>
      </c>
      <c r="H41" s="775">
        <f>Revenue!H268</f>
        <v>0</v>
      </c>
    </row>
    <row r="42" spans="1:8" s="63" customFormat="1" ht="25" customHeight="1" x14ac:dyDescent="0.35">
      <c r="A42" s="814">
        <v>12621000</v>
      </c>
      <c r="B42" s="815"/>
      <c r="C42" s="816"/>
      <c r="D42" s="737" t="s">
        <v>348</v>
      </c>
      <c r="E42" s="775">
        <f>Revenue!E276</f>
        <v>0</v>
      </c>
      <c r="F42" s="775">
        <f>Revenue!F276</f>
        <v>0</v>
      </c>
      <c r="G42" s="775">
        <f>Revenue!G276</f>
        <v>0</v>
      </c>
      <c r="H42" s="775">
        <f>Revenue!H276</f>
        <v>0</v>
      </c>
    </row>
    <row r="43" spans="1:8" s="63" customFormat="1" ht="25" customHeight="1" x14ac:dyDescent="0.35">
      <c r="A43" s="814">
        <v>12021100</v>
      </c>
      <c r="B43" s="774" t="s">
        <v>648</v>
      </c>
      <c r="C43" s="611" t="s">
        <v>1817</v>
      </c>
      <c r="D43" s="737" t="s">
        <v>342</v>
      </c>
      <c r="E43" s="775">
        <f>Revenue!E286</f>
        <v>8990000</v>
      </c>
      <c r="F43" s="775">
        <f>Revenue!F286</f>
        <v>60700000</v>
      </c>
      <c r="G43" s="775">
        <f>Revenue!G286</f>
        <v>4639500</v>
      </c>
      <c r="H43" s="775">
        <f>Revenue!H286</f>
        <v>70700000</v>
      </c>
    </row>
    <row r="44" spans="1:8" s="63" customFormat="1" ht="25" customHeight="1" x14ac:dyDescent="0.35">
      <c r="A44" s="814">
        <v>12021200</v>
      </c>
      <c r="B44" s="774" t="s">
        <v>648</v>
      </c>
      <c r="C44" s="611" t="s">
        <v>1817</v>
      </c>
      <c r="D44" s="737" t="s">
        <v>349</v>
      </c>
      <c r="E44" s="775">
        <f>Revenue!E294</f>
        <v>0</v>
      </c>
      <c r="F44" s="775">
        <f>Revenue!F294</f>
        <v>500000</v>
      </c>
      <c r="G44" s="775">
        <f>Revenue!G294</f>
        <v>0</v>
      </c>
      <c r="H44" s="775">
        <f>Revenue!H294</f>
        <v>500000</v>
      </c>
    </row>
    <row r="45" spans="1:8" s="63" customFormat="1" ht="25" customHeight="1" x14ac:dyDescent="0.35">
      <c r="A45" s="814">
        <v>13010100</v>
      </c>
      <c r="B45" s="774" t="s">
        <v>648</v>
      </c>
      <c r="C45" s="611" t="s">
        <v>1817</v>
      </c>
      <c r="D45" s="737" t="s">
        <v>155</v>
      </c>
      <c r="E45" s="775">
        <f>Revenue!E300</f>
        <v>0</v>
      </c>
      <c r="F45" s="775">
        <f>Revenue!F300</f>
        <v>10000000</v>
      </c>
      <c r="G45" s="775">
        <f>Revenue!G300</f>
        <v>0</v>
      </c>
      <c r="H45" s="775">
        <f>Revenue!H300</f>
        <v>10000000</v>
      </c>
    </row>
    <row r="46" spans="1:8" s="63" customFormat="1" ht="36.75" customHeight="1" x14ac:dyDescent="0.35">
      <c r="A46" s="814" t="s">
        <v>2390</v>
      </c>
      <c r="B46" s="774"/>
      <c r="C46" s="611"/>
      <c r="D46" s="817" t="s">
        <v>158</v>
      </c>
      <c r="E46" s="775"/>
      <c r="F46" s="775"/>
      <c r="G46" s="775">
        <f>Revenue!G303</f>
        <v>0</v>
      </c>
      <c r="H46" s="775">
        <f>Revenue!H304</f>
        <v>0</v>
      </c>
    </row>
    <row r="47" spans="1:8" s="63" customFormat="1" ht="25" customHeight="1" x14ac:dyDescent="0.35">
      <c r="A47" s="814" t="s">
        <v>641</v>
      </c>
      <c r="B47" s="815"/>
      <c r="C47" s="816"/>
      <c r="D47" s="737" t="s">
        <v>639</v>
      </c>
      <c r="E47" s="775">
        <f>Revenue!E309</f>
        <v>3000000</v>
      </c>
      <c r="F47" s="775">
        <f>Revenue!F309</f>
        <v>10000000</v>
      </c>
      <c r="G47" s="775">
        <f>Revenue!G309</f>
        <v>0</v>
      </c>
      <c r="H47" s="775">
        <f>Revenue!H309</f>
        <v>10000000</v>
      </c>
    </row>
    <row r="48" spans="1:8" s="63" customFormat="1" ht="25" customHeight="1" thickBot="1" x14ac:dyDescent="0.4">
      <c r="A48" s="818" t="s">
        <v>642</v>
      </c>
      <c r="B48" s="819"/>
      <c r="C48" s="816"/>
      <c r="D48" s="796" t="s">
        <v>640</v>
      </c>
      <c r="E48" s="797">
        <f>Revenue!E314</f>
        <v>0</v>
      </c>
      <c r="F48" s="797">
        <f>Revenue!F314</f>
        <v>0</v>
      </c>
      <c r="G48" s="797">
        <f>Revenue!G314</f>
        <v>0</v>
      </c>
      <c r="H48" s="797">
        <f>Revenue!H314</f>
        <v>0</v>
      </c>
    </row>
    <row r="49" spans="1:8" s="63" customFormat="1" ht="25" customHeight="1" thickBot="1" x14ac:dyDescent="0.4">
      <c r="A49" s="820"/>
      <c r="B49" s="798"/>
      <c r="C49" s="798"/>
      <c r="D49" s="821" t="s">
        <v>350</v>
      </c>
      <c r="E49" s="787">
        <f>SUM(E34:E48)</f>
        <v>56351907.390000001</v>
      </c>
      <c r="F49" s="787">
        <f>SUM(F34:F48)</f>
        <v>352390052.51999998</v>
      </c>
      <c r="G49" s="787">
        <f>SUM(G34:G48)</f>
        <v>124117195.23999999</v>
      </c>
      <c r="H49" s="787">
        <f>SUM(H34:H48)</f>
        <v>409287000</v>
      </c>
    </row>
    <row r="50" spans="1:8" s="63" customFormat="1" ht="25" customHeight="1" x14ac:dyDescent="0.35">
      <c r="A50" s="822">
        <v>11010101</v>
      </c>
      <c r="B50" s="823"/>
      <c r="C50" s="611" t="s">
        <v>1817</v>
      </c>
      <c r="D50" s="824" t="s">
        <v>274</v>
      </c>
      <c r="E50" s="803">
        <f>Revenue!E8+Revenue!E9+Revenue!E11</f>
        <v>6793677563</v>
      </c>
      <c r="F50" s="803">
        <f>Revenue!F8+Revenue!F9+Revenue!F11</f>
        <v>11905545975.18</v>
      </c>
      <c r="G50" s="803">
        <f>Revenue!G8+Revenue!G9+Revenue!G11</f>
        <v>8407489990.5668259</v>
      </c>
      <c r="H50" s="803">
        <f>Revenue!H8+Revenue!H9+Revenue!H11</f>
        <v>13893998409</v>
      </c>
    </row>
    <row r="51" spans="1:8" s="63" customFormat="1" ht="25" customHeight="1" x14ac:dyDescent="0.35">
      <c r="A51" s="814" t="s">
        <v>647</v>
      </c>
      <c r="B51" s="815"/>
      <c r="C51" s="611" t="s">
        <v>1817</v>
      </c>
      <c r="D51" s="825" t="s">
        <v>351</v>
      </c>
      <c r="E51" s="775">
        <f>Revenue!E13</f>
        <v>0</v>
      </c>
      <c r="F51" s="775">
        <f>Revenue!F13</f>
        <v>90000000</v>
      </c>
      <c r="G51" s="775">
        <f>Revenue!G13</f>
        <v>0</v>
      </c>
      <c r="H51" s="775">
        <f>Revenue!H13</f>
        <v>100000000</v>
      </c>
    </row>
    <row r="52" spans="1:8" s="63" customFormat="1" ht="25" customHeight="1" thickBot="1" x14ac:dyDescent="0.4">
      <c r="A52" s="818"/>
      <c r="B52" s="819"/>
      <c r="C52" s="819"/>
      <c r="D52" s="826" t="s">
        <v>450</v>
      </c>
      <c r="E52" s="775">
        <f>Revenue!E16</f>
        <v>0</v>
      </c>
      <c r="F52" s="775">
        <f>Revenue!F16</f>
        <v>0</v>
      </c>
      <c r="G52" s="775">
        <f>Revenue!G16</f>
        <v>0</v>
      </c>
      <c r="H52" s="775">
        <f>Revenue!H16</f>
        <v>400878990</v>
      </c>
    </row>
    <row r="53" spans="1:8" s="63" customFormat="1" ht="25" customHeight="1" thickBot="1" x14ac:dyDescent="0.4">
      <c r="A53" s="820"/>
      <c r="B53" s="798"/>
      <c r="C53" s="798"/>
      <c r="D53" s="821" t="s">
        <v>352</v>
      </c>
      <c r="E53" s="787">
        <f>SUM(E49:E52)+E5</f>
        <v>6850029470.3900003</v>
      </c>
      <c r="F53" s="787">
        <f>SUM(F49:F52)+F5</f>
        <v>12347936027.700001</v>
      </c>
      <c r="G53" s="787">
        <f>SUM(G49:G52)+G5</f>
        <v>8531607185.8068256</v>
      </c>
      <c r="H53" s="787">
        <f>SUM(H49:H52)+H5</f>
        <v>14804164399</v>
      </c>
    </row>
  </sheetData>
  <sheetProtection selectLockedCells="1"/>
  <mergeCells count="16">
    <mergeCell ref="A32:H32"/>
    <mergeCell ref="B24:D24"/>
    <mergeCell ref="A23:D23"/>
    <mergeCell ref="A22:H22"/>
    <mergeCell ref="A21:F21"/>
    <mergeCell ref="A31:H31"/>
    <mergeCell ref="A1:H1"/>
    <mergeCell ref="A2:H2"/>
    <mergeCell ref="A3:H3"/>
    <mergeCell ref="A29:H29"/>
    <mergeCell ref="A30:H30"/>
    <mergeCell ref="B26:C26"/>
    <mergeCell ref="B27:C27"/>
    <mergeCell ref="E23:H23"/>
    <mergeCell ref="B25:C25"/>
    <mergeCell ref="G21:H21"/>
  </mergeCells>
  <pageMargins left="0.23622047244094499" right="0.23622047244094499" top="0.39370078740157499" bottom="0.35433070866141703" header="0.31496062992126" footer="0.31496062992126"/>
  <pageSetup paperSize="9" scale="60" orientation="landscape" r:id="rId1"/>
  <headerFooter>
    <oddFooter>&amp;C&amp;"Arial Narrow,Regular"Page &amp;P&amp;R&amp;"Arial Narrow,Regular"&amp;14&amp;A</oddFooter>
  </headerFooter>
  <rowBreaks count="1" manualBreakCount="1">
    <brk id="28"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E0D89-025F-4BF1-A2A9-88D855D95153}">
  <dimension ref="A1:G274"/>
  <sheetViews>
    <sheetView topLeftCell="A189" workbookViewId="0">
      <selection activeCell="C176" sqref="C176"/>
    </sheetView>
  </sheetViews>
  <sheetFormatPr defaultColWidth="9.1796875" defaultRowHeight="15.5" x14ac:dyDescent="0.35"/>
  <cols>
    <col min="1" max="1" width="15.453125" style="1311" customWidth="1"/>
    <col min="2" max="2" width="20" style="1311" customWidth="1"/>
    <col min="3" max="3" width="21.26953125" style="1311" customWidth="1"/>
    <col min="4" max="4" width="20.453125" style="1311" customWidth="1"/>
    <col min="5" max="5" width="19.7265625" style="1311" customWidth="1"/>
    <col min="6" max="6" width="18" style="1311" customWidth="1"/>
    <col min="7" max="7" width="23" style="1311" customWidth="1"/>
    <col min="8" max="16384" width="9.1796875" style="1311"/>
  </cols>
  <sheetData>
    <row r="1" spans="1:7" ht="17.5" x14ac:dyDescent="0.35">
      <c r="A1" s="1557" t="s">
        <v>3319</v>
      </c>
      <c r="B1" s="1557"/>
      <c r="C1" s="1557"/>
      <c r="D1" s="1557"/>
      <c r="E1" s="1557"/>
      <c r="F1" s="1557"/>
      <c r="G1" s="1557"/>
    </row>
    <row r="2" spans="1:7" x14ac:dyDescent="0.35">
      <c r="A2" s="1558" t="s">
        <v>3470</v>
      </c>
      <c r="B2" s="1558"/>
      <c r="C2" s="1558"/>
      <c r="D2" s="1558"/>
      <c r="E2" s="1558"/>
      <c r="F2" s="1558"/>
      <c r="G2" s="1558"/>
    </row>
    <row r="3" spans="1:7" ht="16" thickBot="1" x14ac:dyDescent="0.4"/>
    <row r="4" spans="1:7" ht="16" thickBot="1" x14ac:dyDescent="0.4">
      <c r="A4" s="1312" t="s">
        <v>504</v>
      </c>
      <c r="B4" s="1313"/>
      <c r="C4" s="1314"/>
      <c r="D4" s="1314"/>
      <c r="E4" s="1314"/>
      <c r="F4" s="1314"/>
      <c r="G4" s="1315"/>
    </row>
    <row r="5" spans="1:7" x14ac:dyDescent="0.35">
      <c r="A5" s="1569" t="s">
        <v>1</v>
      </c>
      <c r="B5" s="1570"/>
      <c r="C5" s="1316" t="s">
        <v>3321</v>
      </c>
      <c r="D5" s="1316" t="s">
        <v>3322</v>
      </c>
      <c r="E5" s="1316" t="s">
        <v>3323</v>
      </c>
      <c r="F5" s="1317" t="s">
        <v>3324</v>
      </c>
      <c r="G5" s="1316" t="s">
        <v>3325</v>
      </c>
    </row>
    <row r="6" spans="1:7" x14ac:dyDescent="0.35">
      <c r="A6" s="1569"/>
      <c r="B6" s="1570"/>
      <c r="C6" s="1316" t="s">
        <v>3326</v>
      </c>
      <c r="D6" s="1316" t="s">
        <v>3327</v>
      </c>
      <c r="E6" s="1316">
        <v>2025</v>
      </c>
      <c r="F6" s="1317">
        <v>2025</v>
      </c>
      <c r="G6" s="1316" t="s">
        <v>3328</v>
      </c>
    </row>
    <row r="7" spans="1:7" x14ac:dyDescent="0.35">
      <c r="A7" s="1571"/>
      <c r="B7" s="1572"/>
      <c r="C7" s="1316">
        <v>2025</v>
      </c>
      <c r="D7" s="1316" t="s">
        <v>3471</v>
      </c>
      <c r="E7" s="1318"/>
      <c r="G7" s="1319">
        <v>2025</v>
      </c>
    </row>
    <row r="8" spans="1:7" x14ac:dyDescent="0.35">
      <c r="A8" s="1573" t="s">
        <v>3329</v>
      </c>
      <c r="B8" s="1574"/>
      <c r="C8" s="1320">
        <f>C38</f>
        <v>14804164399</v>
      </c>
      <c r="D8" s="1320">
        <f>D31+D32+D33</f>
        <v>0</v>
      </c>
      <c r="E8" s="1320">
        <f>C8-D8</f>
        <v>14804164399</v>
      </c>
      <c r="F8" s="1320"/>
      <c r="G8" s="1320">
        <f>G38</f>
        <v>14804164399</v>
      </c>
    </row>
    <row r="9" spans="1:7" x14ac:dyDescent="0.35">
      <c r="A9" s="1575" t="s">
        <v>3330</v>
      </c>
      <c r="B9" s="1576"/>
      <c r="C9" s="1321">
        <f>C78</f>
        <v>409287000</v>
      </c>
      <c r="D9" s="1321">
        <f>D78</f>
        <v>0</v>
      </c>
      <c r="E9" s="1320">
        <f>C9-D9</f>
        <v>409287000</v>
      </c>
      <c r="F9" s="1321"/>
      <c r="G9" s="1321">
        <f>G78</f>
        <v>409287000</v>
      </c>
    </row>
    <row r="10" spans="1:7" ht="16" thickBot="1" x14ac:dyDescent="0.4">
      <c r="A10" s="1575" t="s">
        <v>3331</v>
      </c>
      <c r="B10" s="1576"/>
      <c r="C10" s="1321"/>
      <c r="D10" s="1321"/>
      <c r="E10" s="1321"/>
      <c r="F10" s="1321"/>
      <c r="G10" s="1321"/>
    </row>
    <row r="11" spans="1:7" ht="16" thickBot="1" x14ac:dyDescent="0.4">
      <c r="A11" s="1577" t="s">
        <v>298</v>
      </c>
      <c r="B11" s="1578"/>
      <c r="C11" s="1322">
        <f>SUM(C8:C10)</f>
        <v>15213451399</v>
      </c>
      <c r="D11" s="1322">
        <f>SUM(D8:D10)</f>
        <v>0</v>
      </c>
      <c r="E11" s="1322">
        <f>SUM(E8:E10)</f>
        <v>15213451399</v>
      </c>
      <c r="F11" s="1322">
        <f>SUM(F8:F10)</f>
        <v>0</v>
      </c>
      <c r="G11" s="1322">
        <f>SUM(G8:G10)</f>
        <v>15213451399</v>
      </c>
    </row>
    <row r="12" spans="1:7" x14ac:dyDescent="0.35">
      <c r="A12" s="1579" t="s">
        <v>164</v>
      </c>
      <c r="B12" s="1580"/>
      <c r="C12" s="1323">
        <f>C135</f>
        <v>5557540261.3060007</v>
      </c>
      <c r="D12" s="1323">
        <f>D135</f>
        <v>0</v>
      </c>
      <c r="E12" s="1323">
        <f>E135</f>
        <v>0</v>
      </c>
      <c r="F12" s="1324">
        <f>F135</f>
        <v>0</v>
      </c>
      <c r="G12" s="1323">
        <f>G135</f>
        <v>5557540261.3060007</v>
      </c>
    </row>
    <row r="13" spans="1:7" x14ac:dyDescent="0.35">
      <c r="A13" s="1581" t="s">
        <v>204</v>
      </c>
      <c r="B13" s="1582"/>
      <c r="C13" s="1320">
        <f>C201</f>
        <v>1844945648.28</v>
      </c>
      <c r="D13" s="1320">
        <f>D201</f>
        <v>319326368.27000004</v>
      </c>
      <c r="E13" s="1320">
        <f>E201</f>
        <v>1353619280.0099998</v>
      </c>
      <c r="F13" s="1325">
        <f>F201</f>
        <v>400000000</v>
      </c>
      <c r="G13" s="1320">
        <f>G201</f>
        <v>2244945648.2799997</v>
      </c>
    </row>
    <row r="14" spans="1:7" ht="16" thickBot="1" x14ac:dyDescent="0.4">
      <c r="A14" s="1583" t="s">
        <v>266</v>
      </c>
      <c r="B14" s="1584"/>
      <c r="C14" s="1326">
        <f>C239</f>
        <v>6173672368.8620005</v>
      </c>
      <c r="D14" s="1326">
        <f>D239</f>
        <v>662187163.25999999</v>
      </c>
      <c r="E14" s="1326">
        <f>E239</f>
        <v>5511485205.6020002</v>
      </c>
      <c r="F14" s="1327">
        <f>F239</f>
        <v>-1234734473.77</v>
      </c>
      <c r="G14" s="1326">
        <f>G239</f>
        <v>4938937895.092001</v>
      </c>
    </row>
    <row r="15" spans="1:7" ht="16" thickBot="1" x14ac:dyDescent="0.4">
      <c r="A15" s="1585" t="s">
        <v>298</v>
      </c>
      <c r="B15" s="1586"/>
      <c r="C15" s="1328">
        <f>SUM(C12:C14)</f>
        <v>13576158278.448002</v>
      </c>
      <c r="D15" s="1328">
        <f>SUM(D12:D14)</f>
        <v>981513531.52999997</v>
      </c>
      <c r="E15" s="1328">
        <f>SUM(E12:E14)</f>
        <v>6865104485.6119995</v>
      </c>
      <c r="F15" s="1328">
        <f>SUM(F12:F14)</f>
        <v>-834734473.76999998</v>
      </c>
      <c r="G15" s="1328">
        <f>SUM(G12:G14)</f>
        <v>12741423804.678001</v>
      </c>
    </row>
    <row r="16" spans="1:7" x14ac:dyDescent="0.35">
      <c r="A16" s="1335"/>
      <c r="B16"/>
      <c r="C16" s="1336"/>
      <c r="D16" s="1334"/>
      <c r="E16" s="1334"/>
      <c r="F16" s="1334"/>
      <c r="G16" s="1336"/>
    </row>
    <row r="17" spans="1:7" x14ac:dyDescent="0.35">
      <c r="A17" s="1335"/>
      <c r="C17" s="1334"/>
      <c r="D17" s="1334"/>
      <c r="E17" s="1334"/>
      <c r="F17" s="1334"/>
      <c r="G17" s="1334"/>
    </row>
    <row r="18" spans="1:7" x14ac:dyDescent="0.35">
      <c r="A18" s="1335"/>
      <c r="C18" s="1334"/>
      <c r="D18" s="1334"/>
      <c r="E18" s="1334"/>
      <c r="F18" s="1334"/>
      <c r="G18" s="1334"/>
    </row>
    <row r="19" spans="1:7" x14ac:dyDescent="0.35">
      <c r="A19" s="1335"/>
      <c r="C19" s="1334"/>
      <c r="D19" s="1334"/>
      <c r="E19" s="1334"/>
      <c r="F19" s="1334"/>
      <c r="G19" s="1334"/>
    </row>
    <row r="20" spans="1:7" x14ac:dyDescent="0.35">
      <c r="A20" s="1335"/>
      <c r="B20" s="1337"/>
      <c r="C20" s="1334"/>
      <c r="D20" s="1334"/>
      <c r="E20" s="1334"/>
      <c r="F20" s="1334"/>
      <c r="G20" s="1334"/>
    </row>
    <row r="21" spans="1:7" x14ac:dyDescent="0.35">
      <c r="A21" s="1335"/>
      <c r="B21" s="1335"/>
      <c r="D21" s="1334"/>
      <c r="E21" s="1334"/>
      <c r="F21" s="1334"/>
      <c r="G21" s="1334"/>
    </row>
    <row r="22" spans="1:7" x14ac:dyDescent="0.35">
      <c r="A22" s="1335"/>
      <c r="B22" s="1335"/>
      <c r="D22" s="1334"/>
      <c r="E22" s="1334"/>
      <c r="F22" s="1334"/>
      <c r="G22" s="1334"/>
    </row>
    <row r="23" spans="1:7" x14ac:dyDescent="0.35">
      <c r="A23" s="1335"/>
      <c r="B23" s="1335"/>
      <c r="D23" s="1334"/>
      <c r="E23" s="1334"/>
      <c r="F23" s="1334"/>
      <c r="G23" s="1334"/>
    </row>
    <row r="24" spans="1:7" x14ac:dyDescent="0.35">
      <c r="A24" s="1335"/>
      <c r="B24" s="1335"/>
      <c r="D24" s="1334"/>
      <c r="E24" s="1334"/>
      <c r="F24" s="1334"/>
      <c r="G24" s="1334"/>
    </row>
    <row r="25" spans="1:7" x14ac:dyDescent="0.35">
      <c r="A25" s="1335"/>
      <c r="B25" s="1335"/>
      <c r="D25" s="1334"/>
      <c r="E25" s="1334"/>
      <c r="F25" s="1334"/>
      <c r="G25" s="1334"/>
    </row>
    <row r="26" spans="1:7" x14ac:dyDescent="0.35">
      <c r="A26" s="1335"/>
      <c r="B26" s="1335"/>
      <c r="D26" s="1334"/>
      <c r="E26" s="1334"/>
      <c r="F26" s="1334"/>
      <c r="G26" s="1334"/>
    </row>
    <row r="27" spans="1:7" ht="17.5" x14ac:dyDescent="0.35">
      <c r="A27" s="1557" t="s">
        <v>3319</v>
      </c>
      <c r="B27" s="1557"/>
      <c r="C27" s="1557"/>
      <c r="D27" s="1557"/>
      <c r="E27" s="1557"/>
      <c r="F27" s="1557"/>
      <c r="G27" s="1557"/>
    </row>
    <row r="28" spans="1:7" x14ac:dyDescent="0.35">
      <c r="A28" s="1558" t="s">
        <v>3470</v>
      </c>
      <c r="B28" s="1558"/>
      <c r="C28" s="1558"/>
      <c r="D28" s="1558"/>
      <c r="E28" s="1558"/>
      <c r="F28" s="1558"/>
      <c r="G28" s="1558"/>
    </row>
    <row r="29" spans="1:7" ht="16" thickBot="1" x14ac:dyDescent="0.4">
      <c r="A29" s="1332" t="s">
        <v>2</v>
      </c>
      <c r="B29" s="1332"/>
    </row>
    <row r="30" spans="1:7" ht="31.5" thickBot="1" x14ac:dyDescent="0.4">
      <c r="A30" s="1338" t="s">
        <v>451</v>
      </c>
      <c r="B30" s="1339" t="s">
        <v>1</v>
      </c>
      <c r="C30" s="1339" t="s">
        <v>3472</v>
      </c>
      <c r="D30" s="1339" t="s">
        <v>3473</v>
      </c>
      <c r="E30" s="1339" t="s">
        <v>3334</v>
      </c>
      <c r="F30" s="1339" t="s">
        <v>3335</v>
      </c>
      <c r="G30" s="1339" t="s">
        <v>3474</v>
      </c>
    </row>
    <row r="31" spans="1:7" x14ac:dyDescent="0.35">
      <c r="A31" s="1340">
        <v>11010101</v>
      </c>
      <c r="B31" s="1341" t="s">
        <v>3336</v>
      </c>
      <c r="C31" s="1342">
        <f>Revenue!H8</f>
        <v>4586665421</v>
      </c>
      <c r="D31" s="1342"/>
      <c r="E31" s="1342">
        <f>C31-D31</f>
        <v>4586665421</v>
      </c>
      <c r="F31" s="1343"/>
      <c r="G31" s="1342">
        <f>E31+F31</f>
        <v>4586665421</v>
      </c>
    </row>
    <row r="32" spans="1:7" x14ac:dyDescent="0.35">
      <c r="A32" s="92">
        <v>11010201</v>
      </c>
      <c r="B32" s="82" t="s">
        <v>540</v>
      </c>
      <c r="C32" s="1320">
        <f>Revenue!H11</f>
        <v>6582776098</v>
      </c>
      <c r="D32" s="1320"/>
      <c r="E32" s="1342">
        <f t="shared" ref="E32:E37" si="0">C32-D32</f>
        <v>6582776098</v>
      </c>
      <c r="F32" s="1325"/>
      <c r="G32" s="1342">
        <f t="shared" ref="G32:G37" si="1">E32+F32</f>
        <v>6582776098</v>
      </c>
    </row>
    <row r="33" spans="1:7" x14ac:dyDescent="0.35">
      <c r="A33" s="92">
        <v>11010401</v>
      </c>
      <c r="B33" s="76" t="s">
        <v>3337</v>
      </c>
      <c r="C33" s="1320">
        <f>Revenue!H9</f>
        <v>2724556890</v>
      </c>
      <c r="D33" s="1320"/>
      <c r="E33" s="1342">
        <f t="shared" si="0"/>
        <v>2724556890</v>
      </c>
      <c r="F33" s="1320"/>
      <c r="G33" s="1342">
        <f t="shared" si="1"/>
        <v>2724556890</v>
      </c>
    </row>
    <row r="34" spans="1:7" x14ac:dyDescent="0.35">
      <c r="A34" s="92">
        <v>31030101</v>
      </c>
      <c r="B34" s="82" t="s">
        <v>3338</v>
      </c>
      <c r="C34" s="1321">
        <f>Revenue!H13</f>
        <v>100000000</v>
      </c>
      <c r="D34" s="1320"/>
      <c r="E34" s="1342">
        <f t="shared" si="0"/>
        <v>100000000</v>
      </c>
      <c r="F34" s="1320"/>
      <c r="G34" s="1342">
        <f t="shared" si="1"/>
        <v>100000000</v>
      </c>
    </row>
    <row r="35" spans="1:7" x14ac:dyDescent="0.35">
      <c r="A35" s="1344">
        <v>12000000</v>
      </c>
      <c r="B35" s="1345" t="s">
        <v>3339</v>
      </c>
      <c r="C35" s="1321">
        <f>Summary!H49</f>
        <v>409287000</v>
      </c>
      <c r="D35" s="1321"/>
      <c r="E35" s="1342">
        <f t="shared" si="0"/>
        <v>409287000</v>
      </c>
      <c r="F35" s="1321"/>
      <c r="G35" s="1342">
        <f t="shared" si="1"/>
        <v>409287000</v>
      </c>
    </row>
    <row r="36" spans="1:7" x14ac:dyDescent="0.35">
      <c r="A36" s="1344">
        <v>11010300</v>
      </c>
      <c r="B36" s="1345" t="s">
        <v>3340</v>
      </c>
      <c r="C36" s="1321">
        <f>Revenue!H16</f>
        <v>400878990</v>
      </c>
      <c r="D36" s="1321"/>
      <c r="E36" s="1342">
        <f t="shared" si="0"/>
        <v>400878990</v>
      </c>
      <c r="F36" s="1321"/>
      <c r="G36" s="1342">
        <f t="shared" si="1"/>
        <v>400878990</v>
      </c>
    </row>
    <row r="37" spans="1:7" ht="16" thickBot="1" x14ac:dyDescent="0.4">
      <c r="A37" s="1344">
        <v>14070102</v>
      </c>
      <c r="B37" s="1346" t="s">
        <v>3341</v>
      </c>
      <c r="C37" s="1321"/>
      <c r="D37" s="1321"/>
      <c r="E37" s="1342">
        <f t="shared" si="0"/>
        <v>0</v>
      </c>
      <c r="F37" s="1321"/>
      <c r="G37" s="1342">
        <f t="shared" si="1"/>
        <v>0</v>
      </c>
    </row>
    <row r="38" spans="1:7" ht="16" thickBot="1" x14ac:dyDescent="0.4">
      <c r="A38" s="1566" t="s">
        <v>298</v>
      </c>
      <c r="B38" s="1567"/>
      <c r="C38" s="1347">
        <f>SUM(C31:C37)</f>
        <v>14804164399</v>
      </c>
      <c r="D38" s="1347">
        <f>SUM(D30:D37)</f>
        <v>0</v>
      </c>
      <c r="E38" s="1347">
        <f>SUM(E30:E37)</f>
        <v>14804164399</v>
      </c>
      <c r="F38" s="1347">
        <f>SUM(F30:F37)</f>
        <v>0</v>
      </c>
      <c r="G38" s="1347">
        <f>SUM(G30:G37)</f>
        <v>14804164399</v>
      </c>
    </row>
    <row r="39" spans="1:7" x14ac:dyDescent="0.35">
      <c r="A39" s="1335"/>
      <c r="B39" s="1335"/>
      <c r="D39" s="1334"/>
      <c r="E39" s="1334"/>
      <c r="F39" s="1334"/>
      <c r="G39" s="1334"/>
    </row>
    <row r="40" spans="1:7" x14ac:dyDescent="0.35">
      <c r="A40" s="1335"/>
      <c r="B40" s="1335"/>
      <c r="D40" s="1334"/>
      <c r="E40" s="1334"/>
      <c r="F40" s="1334"/>
      <c r="G40" s="1334"/>
    </row>
    <row r="41" spans="1:7" x14ac:dyDescent="0.35">
      <c r="A41" s="1335"/>
      <c r="B41" s="1335"/>
      <c r="D41" s="1334"/>
      <c r="E41" s="1334"/>
      <c r="F41" s="1334"/>
      <c r="G41" s="1334"/>
    </row>
    <row r="42" spans="1:7" x14ac:dyDescent="0.35">
      <c r="A42" s="1335"/>
      <c r="B42" s="1335"/>
      <c r="D42" s="1334"/>
      <c r="E42" s="1334"/>
      <c r="F42" s="1334"/>
      <c r="G42" s="1334"/>
    </row>
    <row r="43" spans="1:7" x14ac:dyDescent="0.35">
      <c r="A43" s="1335"/>
      <c r="B43" s="1335"/>
      <c r="D43" s="1334"/>
      <c r="E43" s="1334"/>
      <c r="F43" s="1334"/>
      <c r="G43" s="1334"/>
    </row>
    <row r="44" spans="1:7" x14ac:dyDescent="0.35">
      <c r="A44" s="1335"/>
      <c r="B44" s="1335"/>
      <c r="D44" s="1334"/>
      <c r="E44" s="1334"/>
      <c r="F44" s="1334"/>
      <c r="G44" s="1334"/>
    </row>
    <row r="45" spans="1:7" x14ac:dyDescent="0.35">
      <c r="A45" s="1335"/>
      <c r="B45" s="1335"/>
      <c r="D45" s="1334"/>
      <c r="E45" s="1334"/>
      <c r="F45" s="1334"/>
      <c r="G45" s="1334"/>
    </row>
    <row r="46" spans="1:7" x14ac:dyDescent="0.35">
      <c r="A46" s="1335"/>
      <c r="B46" s="1335"/>
      <c r="D46" s="1334"/>
      <c r="E46" s="1334"/>
      <c r="F46" s="1334"/>
      <c r="G46" s="1334"/>
    </row>
    <row r="47" spans="1:7" x14ac:dyDescent="0.35">
      <c r="A47" s="1332"/>
      <c r="B47" s="1332"/>
    </row>
    <row r="48" spans="1:7" x14ac:dyDescent="0.35">
      <c r="A48" s="1332"/>
      <c r="B48" s="1335"/>
      <c r="D48" s="1334"/>
      <c r="E48" s="1334"/>
      <c r="F48" s="1334"/>
      <c r="G48" s="1334"/>
    </row>
    <row r="49" spans="1:7" x14ac:dyDescent="0.35">
      <c r="A49" s="1333"/>
      <c r="B49" s="1333"/>
      <c r="C49" s="1333"/>
      <c r="D49" s="1333"/>
      <c r="E49" s="1333"/>
      <c r="F49" s="1333"/>
      <c r="G49" s="1333"/>
    </row>
    <row r="50" spans="1:7" x14ac:dyDescent="0.35">
      <c r="A50" s="1335"/>
      <c r="B50" s="1335"/>
      <c r="C50" s="1334"/>
      <c r="D50" s="1334"/>
      <c r="E50" s="1334"/>
      <c r="F50" s="1334"/>
      <c r="G50" s="1334"/>
    </row>
    <row r="51" spans="1:7" x14ac:dyDescent="0.35">
      <c r="A51" s="1335"/>
      <c r="B51" s="1335"/>
      <c r="C51" s="1334"/>
      <c r="D51" s="1334"/>
      <c r="E51" s="1334"/>
      <c r="F51" s="1334"/>
      <c r="G51" s="1334"/>
    </row>
    <row r="52" spans="1:7" x14ac:dyDescent="0.35">
      <c r="A52" s="1335"/>
      <c r="B52" s="1335"/>
      <c r="C52" s="1334"/>
      <c r="D52" s="1334"/>
      <c r="E52" s="1334"/>
      <c r="F52" s="1334"/>
      <c r="G52" s="1334"/>
    </row>
    <row r="53" spans="1:7" x14ac:dyDescent="0.35">
      <c r="A53" s="1335"/>
      <c r="B53" s="1335"/>
      <c r="C53" s="1334"/>
      <c r="D53" s="1334"/>
      <c r="E53" s="1334"/>
      <c r="F53" s="1334"/>
      <c r="G53" s="1334"/>
    </row>
    <row r="54" spans="1:7" x14ac:dyDescent="0.35">
      <c r="A54" s="1335"/>
      <c r="B54" s="1335"/>
      <c r="C54" s="1334"/>
      <c r="D54" s="1334"/>
      <c r="E54" s="1334"/>
      <c r="F54" s="1334"/>
      <c r="G54" s="1334"/>
    </row>
    <row r="55" spans="1:7" x14ac:dyDescent="0.35">
      <c r="A55" s="1335"/>
      <c r="B55" s="1335"/>
      <c r="C55" s="1334"/>
      <c r="D55" s="1334"/>
      <c r="E55" s="1334"/>
      <c r="F55" s="1334"/>
      <c r="G55" s="1334"/>
    </row>
    <row r="56" spans="1:7" x14ac:dyDescent="0.35">
      <c r="A56" s="1335"/>
      <c r="B56" s="1335"/>
      <c r="C56" s="1334"/>
      <c r="D56" s="1334"/>
      <c r="E56" s="1334"/>
      <c r="F56" s="1334"/>
      <c r="G56" s="1334"/>
    </row>
    <row r="57" spans="1:7" x14ac:dyDescent="0.35">
      <c r="A57" s="1335"/>
      <c r="B57" s="1335"/>
      <c r="C57" s="1334"/>
      <c r="D57" s="1334"/>
      <c r="E57" s="1334"/>
      <c r="F57" s="1334"/>
      <c r="G57" s="1334"/>
    </row>
    <row r="58" spans="1:7" x14ac:dyDescent="0.35">
      <c r="A58" s="1335"/>
      <c r="B58" s="1335"/>
      <c r="C58" s="1334"/>
      <c r="D58" s="1334"/>
      <c r="E58" s="1334"/>
      <c r="F58" s="1334"/>
      <c r="G58" s="1334"/>
    </row>
    <row r="59" spans="1:7" ht="17.5" x14ac:dyDescent="0.35">
      <c r="A59" s="1557" t="s">
        <v>3319</v>
      </c>
      <c r="B59" s="1557"/>
      <c r="C59" s="1557"/>
      <c r="D59" s="1557"/>
      <c r="E59" s="1557"/>
      <c r="F59" s="1557"/>
      <c r="G59" s="1557"/>
    </row>
    <row r="60" spans="1:7" x14ac:dyDescent="0.35">
      <c r="A60" s="1558" t="s">
        <v>3470</v>
      </c>
      <c r="B60" s="1558"/>
      <c r="C60" s="1558"/>
      <c r="D60" s="1558"/>
      <c r="E60" s="1558"/>
      <c r="F60" s="1558"/>
      <c r="G60" s="1558"/>
    </row>
    <row r="61" spans="1:7" ht="16" thickBot="1" x14ac:dyDescent="0.4">
      <c r="A61" s="1332" t="s">
        <v>3330</v>
      </c>
      <c r="B61" s="1335"/>
      <c r="D61" s="1334"/>
      <c r="E61" s="1334"/>
      <c r="F61" s="1334"/>
      <c r="G61" s="1334"/>
    </row>
    <row r="62" spans="1:7" ht="31.5" thickBot="1" x14ac:dyDescent="0.4">
      <c r="A62" s="1338" t="s">
        <v>451</v>
      </c>
      <c r="B62" s="1339" t="s">
        <v>1</v>
      </c>
      <c r="C62" s="1339" t="s">
        <v>3472</v>
      </c>
      <c r="D62" s="1339" t="s">
        <v>3473</v>
      </c>
      <c r="E62" s="1339" t="s">
        <v>3334</v>
      </c>
      <c r="F62" s="1339" t="s">
        <v>3335</v>
      </c>
      <c r="G62" s="1339" t="s">
        <v>3474</v>
      </c>
    </row>
    <row r="63" spans="1:7" x14ac:dyDescent="0.35">
      <c r="A63" s="1340">
        <v>12010000</v>
      </c>
      <c r="B63" s="1340" t="s">
        <v>3342</v>
      </c>
      <c r="C63" s="1342">
        <f>Summary!H34</f>
        <v>45000000</v>
      </c>
      <c r="D63" s="1342"/>
      <c r="E63" s="1348">
        <f>C63-D63</f>
        <v>45000000</v>
      </c>
      <c r="F63" s="1342"/>
      <c r="G63" s="1342">
        <f>E63+F63</f>
        <v>45000000</v>
      </c>
    </row>
    <row r="64" spans="1:7" x14ac:dyDescent="0.35">
      <c r="A64" s="92">
        <v>12010200</v>
      </c>
      <c r="B64" s="92" t="s">
        <v>3343</v>
      </c>
      <c r="C64" s="1342">
        <f>Summary!H35</f>
        <v>0</v>
      </c>
      <c r="D64" s="1320"/>
      <c r="E64" s="1348">
        <f t="shared" ref="E64:E77" si="2">C64-D64</f>
        <v>0</v>
      </c>
      <c r="F64" s="1320"/>
      <c r="G64" s="1342">
        <f t="shared" ref="G64:G77" si="3">E64+F64</f>
        <v>0</v>
      </c>
    </row>
    <row r="65" spans="1:7" ht="15.75" customHeight="1" x14ac:dyDescent="0.35">
      <c r="A65" s="92">
        <v>12020100</v>
      </c>
      <c r="B65" s="92" t="s">
        <v>3344</v>
      </c>
      <c r="C65" s="1342">
        <f>Summary!H36</f>
        <v>46750000</v>
      </c>
      <c r="D65" s="1320"/>
      <c r="E65" s="1348">
        <f t="shared" si="2"/>
        <v>46750000</v>
      </c>
      <c r="F65" s="1320"/>
      <c r="G65" s="1342">
        <f t="shared" si="3"/>
        <v>46750000</v>
      </c>
    </row>
    <row r="66" spans="1:7" ht="15.75" customHeight="1" x14ac:dyDescent="0.35">
      <c r="A66" s="92">
        <v>12020400</v>
      </c>
      <c r="B66" s="92" t="s">
        <v>3345</v>
      </c>
      <c r="C66" s="1342">
        <f>Summary!H37</f>
        <v>167937000</v>
      </c>
      <c r="D66" s="1320"/>
      <c r="E66" s="1348">
        <f t="shared" si="2"/>
        <v>167937000</v>
      </c>
      <c r="F66" s="1320"/>
      <c r="G66" s="1342">
        <f t="shared" si="3"/>
        <v>167937000</v>
      </c>
    </row>
    <row r="67" spans="1:7" ht="15.75" customHeight="1" x14ac:dyDescent="0.35">
      <c r="A67" s="92"/>
      <c r="B67" s="92" t="s">
        <v>3346</v>
      </c>
      <c r="C67" s="1342">
        <f>Summary!H38</f>
        <v>0</v>
      </c>
      <c r="D67" s="1320"/>
      <c r="E67" s="1348"/>
      <c r="F67" s="1320"/>
      <c r="G67" s="1342">
        <f t="shared" si="3"/>
        <v>0</v>
      </c>
    </row>
    <row r="68" spans="1:7" ht="15.75" customHeight="1" x14ac:dyDescent="0.35">
      <c r="A68" s="92">
        <v>12020600</v>
      </c>
      <c r="B68" s="92" t="s">
        <v>3347</v>
      </c>
      <c r="C68" s="1342">
        <f>Summary!H39</f>
        <v>3000000</v>
      </c>
      <c r="D68" s="1320"/>
      <c r="E68" s="1348">
        <f t="shared" si="2"/>
        <v>3000000</v>
      </c>
      <c r="F68" s="1320"/>
      <c r="G68" s="1342">
        <f t="shared" si="3"/>
        <v>3000000</v>
      </c>
    </row>
    <row r="69" spans="1:7" ht="15.75" customHeight="1" x14ac:dyDescent="0.35">
      <c r="A69" s="92">
        <v>12020700</v>
      </c>
      <c r="B69" s="92" t="s">
        <v>3348</v>
      </c>
      <c r="C69" s="1342">
        <f>Summary!H40</f>
        <v>55400000</v>
      </c>
      <c r="D69" s="1320"/>
      <c r="E69" s="1348">
        <f t="shared" si="2"/>
        <v>55400000</v>
      </c>
      <c r="F69" s="1320"/>
      <c r="G69" s="1342">
        <f t="shared" si="3"/>
        <v>55400000</v>
      </c>
    </row>
    <row r="70" spans="1:7" ht="15.75" customHeight="1" x14ac:dyDescent="0.35">
      <c r="A70" s="92">
        <v>12020900</v>
      </c>
      <c r="B70" s="92" t="s">
        <v>3349</v>
      </c>
      <c r="C70" s="1342">
        <f>Summary!H41</f>
        <v>0</v>
      </c>
      <c r="D70" s="1320"/>
      <c r="E70" s="1348"/>
      <c r="F70" s="1320"/>
      <c r="G70" s="1342">
        <f t="shared" si="3"/>
        <v>0</v>
      </c>
    </row>
    <row r="71" spans="1:7" ht="15.75" customHeight="1" x14ac:dyDescent="0.35">
      <c r="A71" s="92"/>
      <c r="B71" s="92" t="s">
        <v>3350</v>
      </c>
      <c r="C71" s="1342">
        <f>Summary!H42</f>
        <v>0</v>
      </c>
      <c r="D71" s="1320"/>
      <c r="E71" s="1348"/>
      <c r="F71" s="1320"/>
      <c r="G71" s="1342">
        <f t="shared" si="3"/>
        <v>0</v>
      </c>
    </row>
    <row r="72" spans="1:7" ht="15.75" customHeight="1" x14ac:dyDescent="0.35">
      <c r="A72" s="92">
        <v>12021100</v>
      </c>
      <c r="B72" s="92" t="s">
        <v>3351</v>
      </c>
      <c r="C72" s="1342">
        <f>Summary!H43</f>
        <v>70700000</v>
      </c>
      <c r="D72" s="1349"/>
      <c r="E72" s="1348">
        <f t="shared" si="2"/>
        <v>70700000</v>
      </c>
      <c r="F72" s="1320"/>
      <c r="G72" s="1342">
        <f t="shared" si="3"/>
        <v>70700000</v>
      </c>
    </row>
    <row r="73" spans="1:7" ht="15.75" customHeight="1" x14ac:dyDescent="0.35">
      <c r="A73" s="1344"/>
      <c r="B73" s="92" t="s">
        <v>3352</v>
      </c>
      <c r="C73" s="1342">
        <f>Summary!H44</f>
        <v>500000</v>
      </c>
      <c r="D73" s="1320"/>
      <c r="E73" s="1348">
        <f t="shared" si="2"/>
        <v>500000</v>
      </c>
      <c r="F73" s="1320"/>
      <c r="G73" s="1342">
        <f t="shared" si="3"/>
        <v>500000</v>
      </c>
    </row>
    <row r="74" spans="1:7" ht="15.75" customHeight="1" x14ac:dyDescent="0.35">
      <c r="A74" s="1344">
        <v>13010100</v>
      </c>
      <c r="B74" s="92" t="s">
        <v>3353</v>
      </c>
      <c r="C74" s="1342">
        <f>Summary!H45</f>
        <v>10000000</v>
      </c>
      <c r="D74" s="1320"/>
      <c r="E74" s="1348">
        <f t="shared" si="2"/>
        <v>10000000</v>
      </c>
      <c r="F74" s="1320"/>
      <c r="G74" s="1342">
        <f t="shared" si="3"/>
        <v>10000000</v>
      </c>
    </row>
    <row r="75" spans="1:7" ht="30" customHeight="1" x14ac:dyDescent="0.35">
      <c r="A75" s="1344"/>
      <c r="B75" s="1383" t="s">
        <v>158</v>
      </c>
      <c r="C75" s="1342">
        <f>Summary!H46</f>
        <v>0</v>
      </c>
      <c r="D75" s="1321"/>
      <c r="E75" s="1348">
        <f t="shared" si="2"/>
        <v>0</v>
      </c>
      <c r="F75" s="1321"/>
      <c r="G75" s="1342">
        <f t="shared" si="3"/>
        <v>0</v>
      </c>
    </row>
    <row r="76" spans="1:7" ht="15.75" customHeight="1" x14ac:dyDescent="0.35">
      <c r="A76" s="1344"/>
      <c r="B76" s="1344" t="s">
        <v>3354</v>
      </c>
      <c r="C76" s="1342">
        <f>Summary!H47</f>
        <v>10000000</v>
      </c>
      <c r="D76" s="1321"/>
      <c r="E76" s="1348">
        <f t="shared" si="2"/>
        <v>10000000</v>
      </c>
      <c r="F76" s="1321"/>
      <c r="G76" s="1342">
        <f t="shared" si="3"/>
        <v>10000000</v>
      </c>
    </row>
    <row r="77" spans="1:7" ht="15.75" customHeight="1" x14ac:dyDescent="0.35">
      <c r="A77" s="1344">
        <v>14070100</v>
      </c>
      <c r="B77" s="1344" t="s">
        <v>640</v>
      </c>
      <c r="C77" s="1342">
        <f>Summary!H46</f>
        <v>0</v>
      </c>
      <c r="D77" s="1321"/>
      <c r="E77" s="1348">
        <f t="shared" si="2"/>
        <v>0</v>
      </c>
      <c r="F77" s="1321"/>
      <c r="G77" s="1342">
        <f t="shared" si="3"/>
        <v>0</v>
      </c>
    </row>
    <row r="78" spans="1:7" ht="15.75" customHeight="1" x14ac:dyDescent="0.35">
      <c r="A78" s="1350" t="s">
        <v>298</v>
      </c>
      <c r="B78" s="1351"/>
      <c r="C78" s="1352">
        <f>SUM(C63:C77)</f>
        <v>409287000</v>
      </c>
      <c r="D78" s="1352">
        <f>SUM(D63:D77)</f>
        <v>0</v>
      </c>
      <c r="E78" s="1352">
        <f>SUM(E63:E77)</f>
        <v>409287000</v>
      </c>
      <c r="F78" s="1352">
        <f>SUM(F63:F77)</f>
        <v>0</v>
      </c>
      <c r="G78" s="1352">
        <f>SUM(G63:G77)</f>
        <v>409287000</v>
      </c>
    </row>
    <row r="79" spans="1:7" ht="15.75" customHeight="1" x14ac:dyDescent="0.35">
      <c r="A79" s="1335"/>
      <c r="B79" s="1335"/>
      <c r="D79" s="1334"/>
      <c r="E79" s="1334"/>
      <c r="F79" s="1334"/>
      <c r="G79" s="1334"/>
    </row>
    <row r="80" spans="1:7" ht="15.75" customHeight="1" x14ac:dyDescent="0.35">
      <c r="A80" s="1335"/>
      <c r="B80" s="1335"/>
      <c r="D80" s="1334"/>
      <c r="E80" s="1334"/>
      <c r="F80" s="1334"/>
      <c r="G80" s="1334"/>
    </row>
    <row r="81" spans="1:7" ht="15.75" customHeight="1" x14ac:dyDescent="0.35">
      <c r="A81" s="1335"/>
      <c r="B81" s="1335"/>
      <c r="D81" s="1334"/>
      <c r="E81" s="1334"/>
      <c r="F81" s="1334"/>
      <c r="G81" s="1334"/>
    </row>
    <row r="82" spans="1:7" ht="15.75" customHeight="1" x14ac:dyDescent="0.35">
      <c r="A82" s="1335"/>
      <c r="B82" s="1335"/>
      <c r="D82" s="1334"/>
      <c r="E82" s="1334"/>
      <c r="F82" s="1334"/>
      <c r="G82" s="1334"/>
    </row>
    <row r="83" spans="1:7" ht="15.75" customHeight="1" x14ac:dyDescent="0.35">
      <c r="A83" s="1335"/>
      <c r="B83" s="1335"/>
      <c r="D83" s="1334"/>
      <c r="E83" s="1334"/>
      <c r="F83" s="1334"/>
      <c r="G83" s="1334"/>
    </row>
    <row r="84" spans="1:7" ht="15.75" customHeight="1" x14ac:dyDescent="0.35">
      <c r="A84" s="1335"/>
      <c r="B84" s="1335"/>
      <c r="D84" s="1334"/>
      <c r="E84" s="1334"/>
      <c r="F84" s="1334"/>
      <c r="G84" s="1334"/>
    </row>
    <row r="85" spans="1:7" ht="15.75" customHeight="1" x14ac:dyDescent="0.35">
      <c r="A85" s="1335"/>
      <c r="B85" s="1335"/>
      <c r="D85" s="1334"/>
      <c r="E85" s="1334"/>
      <c r="F85" s="1334"/>
      <c r="G85" s="1334"/>
    </row>
    <row r="86" spans="1:7" ht="15.75" customHeight="1" x14ac:dyDescent="0.35">
      <c r="A86" s="1335"/>
      <c r="B86" s="1335"/>
      <c r="D86" s="1334"/>
      <c r="E86" s="1334"/>
      <c r="F86" s="1334"/>
      <c r="G86" s="1334"/>
    </row>
    <row r="87" spans="1:7" ht="15.75" customHeight="1" x14ac:dyDescent="0.35">
      <c r="A87" s="1335"/>
      <c r="B87" s="1335"/>
      <c r="D87" s="1334"/>
      <c r="E87" s="1334"/>
      <c r="F87" s="1334"/>
      <c r="G87" s="1334"/>
    </row>
    <row r="88" spans="1:7" ht="15.75" customHeight="1" x14ac:dyDescent="0.35">
      <c r="A88" s="1335"/>
      <c r="B88" s="1335"/>
      <c r="D88" s="1334"/>
      <c r="E88" s="1334"/>
      <c r="F88" s="1334"/>
      <c r="G88" s="1334"/>
    </row>
    <row r="89" spans="1:7" ht="15.75" customHeight="1" x14ac:dyDescent="0.35">
      <c r="A89" s="1335"/>
      <c r="B89" s="1335"/>
      <c r="D89" s="1334"/>
      <c r="E89" s="1334"/>
      <c r="F89" s="1334"/>
      <c r="G89" s="1334"/>
    </row>
    <row r="90" spans="1:7" ht="15.75" customHeight="1" x14ac:dyDescent="0.35">
      <c r="A90" s="1335"/>
      <c r="B90" s="1335"/>
      <c r="D90" s="1334"/>
      <c r="E90" s="1334"/>
      <c r="F90" s="1334"/>
      <c r="G90" s="1334"/>
    </row>
    <row r="91" spans="1:7" ht="15.75" customHeight="1" x14ac:dyDescent="0.35">
      <c r="A91" s="1335"/>
      <c r="B91" s="1335"/>
      <c r="D91" s="1334"/>
      <c r="E91" s="1334"/>
      <c r="F91" s="1334"/>
      <c r="G91" s="1334"/>
    </row>
    <row r="92" spans="1:7" ht="15.75" customHeight="1" x14ac:dyDescent="0.35">
      <c r="A92" s="1335"/>
      <c r="B92" s="1335"/>
      <c r="D92" s="1334"/>
      <c r="E92" s="1334"/>
      <c r="F92" s="1334"/>
      <c r="G92" s="1334"/>
    </row>
    <row r="93" spans="1:7" ht="15.75" customHeight="1" x14ac:dyDescent="0.35">
      <c r="A93" s="1335"/>
      <c r="B93" s="1335"/>
      <c r="D93" s="1334"/>
      <c r="E93" s="1334"/>
      <c r="F93" s="1334"/>
      <c r="G93" s="1334"/>
    </row>
    <row r="94" spans="1:7" ht="15.75" customHeight="1" x14ac:dyDescent="0.35">
      <c r="A94" s="1557" t="s">
        <v>3319</v>
      </c>
      <c r="B94" s="1557"/>
      <c r="C94" s="1557"/>
      <c r="D94" s="1557"/>
      <c r="E94" s="1557"/>
      <c r="F94" s="1557"/>
      <c r="G94" s="1557"/>
    </row>
    <row r="95" spans="1:7" ht="15.75" customHeight="1" x14ac:dyDescent="0.35">
      <c r="A95" s="1558" t="s">
        <v>3470</v>
      </c>
      <c r="B95" s="1558"/>
      <c r="C95" s="1558"/>
      <c r="D95" s="1558"/>
      <c r="E95" s="1558"/>
      <c r="F95" s="1558"/>
      <c r="G95" s="1558"/>
    </row>
    <row r="96" spans="1:7" ht="16" thickBot="1" x14ac:dyDescent="0.4">
      <c r="A96" s="1332" t="s">
        <v>164</v>
      </c>
      <c r="B96" s="1332"/>
    </row>
    <row r="97" spans="1:7" ht="15.75" customHeight="1" thickBot="1" x14ac:dyDescent="0.4">
      <c r="A97" s="1353"/>
      <c r="B97" s="1354"/>
      <c r="C97" s="1354"/>
      <c r="D97" s="1354"/>
      <c r="E97" s="1354"/>
      <c r="F97" s="1354"/>
      <c r="G97" s="1354"/>
    </row>
    <row r="98" spans="1:7" ht="31.5" thickBot="1" x14ac:dyDescent="0.4">
      <c r="A98" s="1338" t="s">
        <v>451</v>
      </c>
      <c r="B98" s="1339" t="s">
        <v>1</v>
      </c>
      <c r="C98" s="1339" t="s">
        <v>3475</v>
      </c>
      <c r="D98" s="1339" t="s">
        <v>3476</v>
      </c>
      <c r="E98" s="1339" t="s">
        <v>3334</v>
      </c>
      <c r="F98" s="1339" t="s">
        <v>3335</v>
      </c>
      <c r="G98" s="1339" t="s">
        <v>3477</v>
      </c>
    </row>
    <row r="99" spans="1:7" x14ac:dyDescent="0.35">
      <c r="A99" s="1340">
        <v>11100100100</v>
      </c>
      <c r="B99" s="1341" t="s">
        <v>3357</v>
      </c>
      <c r="C99" s="1342">
        <f>Recurrent!I85</f>
        <v>140751263</v>
      </c>
      <c r="D99" s="1342"/>
      <c r="E99" s="1349"/>
      <c r="F99" s="1342"/>
      <c r="G99" s="1342">
        <f>C99+F99</f>
        <v>140751263</v>
      </c>
    </row>
    <row r="100" spans="1:7" x14ac:dyDescent="0.35">
      <c r="A100" s="92">
        <v>11118300100</v>
      </c>
      <c r="B100" s="82" t="s">
        <v>3358</v>
      </c>
      <c r="C100" s="1342">
        <f>Recurrent!I122</f>
        <v>5922650.682</v>
      </c>
      <c r="D100" s="1342"/>
      <c r="E100" s="1320"/>
      <c r="F100" s="1320"/>
      <c r="G100" s="1342">
        <f t="shared" ref="G100:G134" si="4">C100+F100</f>
        <v>5922650.682</v>
      </c>
    </row>
    <row r="101" spans="1:7" x14ac:dyDescent="0.35">
      <c r="A101" s="92">
        <v>11101800100</v>
      </c>
      <c r="B101" s="82" t="s">
        <v>3359</v>
      </c>
      <c r="C101" s="1342">
        <f>Recurrent!I178</f>
        <v>32178886.666000001</v>
      </c>
      <c r="D101" s="1342"/>
      <c r="E101" s="1320"/>
      <c r="F101" s="1320"/>
      <c r="G101" s="1342">
        <f t="shared" si="4"/>
        <v>32178886.666000001</v>
      </c>
    </row>
    <row r="102" spans="1:7" x14ac:dyDescent="0.35">
      <c r="A102" s="92">
        <v>11101300100</v>
      </c>
      <c r="B102" s="82" t="s">
        <v>3360</v>
      </c>
      <c r="C102" s="1342">
        <f>Recurrent!I229</f>
        <v>4586733</v>
      </c>
      <c r="D102" s="1342"/>
      <c r="E102" s="1320"/>
      <c r="F102" s="1320"/>
      <c r="G102" s="1342">
        <f t="shared" si="4"/>
        <v>4586733</v>
      </c>
    </row>
    <row r="103" spans="1:7" x14ac:dyDescent="0.35">
      <c r="A103" s="92">
        <v>11101300101</v>
      </c>
      <c r="B103" s="82" t="s">
        <v>237</v>
      </c>
      <c r="C103" s="1342">
        <f>Recurrent!I264</f>
        <v>0</v>
      </c>
      <c r="D103" s="1342"/>
      <c r="E103" s="1320"/>
      <c r="F103" s="1320"/>
      <c r="G103" s="1342">
        <f t="shared" si="4"/>
        <v>0</v>
      </c>
    </row>
    <row r="104" spans="1:7" x14ac:dyDescent="0.35">
      <c r="A104" s="92">
        <v>11200100001</v>
      </c>
      <c r="B104" s="82" t="s">
        <v>3361</v>
      </c>
      <c r="C104" s="1342">
        <f>Recurrent!I315</f>
        <v>58964668.600000001</v>
      </c>
      <c r="D104" s="1342"/>
      <c r="E104" s="1320"/>
      <c r="F104" s="1320"/>
      <c r="G104" s="1342">
        <f t="shared" si="4"/>
        <v>58964668.600000001</v>
      </c>
    </row>
    <row r="105" spans="1:7" x14ac:dyDescent="0.35">
      <c r="A105" s="92">
        <v>12500100100</v>
      </c>
      <c r="B105" s="82" t="s">
        <v>3362</v>
      </c>
      <c r="C105" s="1342">
        <f>Recurrent!I404</f>
        <v>156620744.80599999</v>
      </c>
      <c r="D105" s="1342"/>
      <c r="E105" s="1320"/>
      <c r="F105" s="1320"/>
      <c r="G105" s="1342">
        <f t="shared" si="4"/>
        <v>156620744.80599999</v>
      </c>
    </row>
    <row r="106" spans="1:7" x14ac:dyDescent="0.35">
      <c r="A106" s="92">
        <v>22000100101</v>
      </c>
      <c r="B106" s="82" t="s">
        <v>3363</v>
      </c>
      <c r="C106" s="1342">
        <f>Recurrent!I474</f>
        <v>55584892.259999998</v>
      </c>
      <c r="D106" s="1320"/>
      <c r="E106" s="1320"/>
      <c r="F106" s="1320"/>
      <c r="G106" s="1342">
        <f t="shared" si="4"/>
        <v>55584892.259999998</v>
      </c>
    </row>
    <row r="107" spans="1:7" x14ac:dyDescent="0.35">
      <c r="A107" s="92">
        <v>22000100102</v>
      </c>
      <c r="B107" s="82" t="s">
        <v>3364</v>
      </c>
      <c r="C107" s="1342">
        <f>Recurrent!I539</f>
        <v>577352150.85599995</v>
      </c>
      <c r="D107" s="1320"/>
      <c r="E107" s="1320"/>
      <c r="F107" s="1320"/>
      <c r="G107" s="1342">
        <f t="shared" si="4"/>
        <v>577352150.85599995</v>
      </c>
    </row>
    <row r="108" spans="1:7" x14ac:dyDescent="0.35">
      <c r="A108" s="92">
        <v>22000100103</v>
      </c>
      <c r="B108" s="82" t="s">
        <v>3365</v>
      </c>
      <c r="C108" s="1342">
        <f>Recurrent!I593</f>
        <v>6035564.1699999999</v>
      </c>
      <c r="D108" s="1320"/>
      <c r="E108" s="1320"/>
      <c r="F108" s="1320"/>
      <c r="G108" s="1342">
        <f t="shared" si="4"/>
        <v>6035564.1699999999</v>
      </c>
    </row>
    <row r="109" spans="1:7" x14ac:dyDescent="0.35">
      <c r="A109" s="92">
        <v>51702500000</v>
      </c>
      <c r="B109" s="82" t="s">
        <v>3366</v>
      </c>
      <c r="C109" s="1342">
        <f>Recurrent!I675</f>
        <v>3200234344</v>
      </c>
      <c r="D109" s="1320"/>
      <c r="E109" s="1320"/>
      <c r="F109" s="1320"/>
      <c r="G109" s="1342">
        <f t="shared" si="4"/>
        <v>3200234344</v>
      </c>
    </row>
    <row r="110" spans="1:7" x14ac:dyDescent="0.35">
      <c r="A110" s="92">
        <v>50510030101</v>
      </c>
      <c r="B110" s="82" t="s">
        <v>3367</v>
      </c>
      <c r="C110" s="1342">
        <f>Recurrent!I739</f>
        <v>17332654.560000002</v>
      </c>
      <c r="D110" s="1320"/>
      <c r="E110" s="1320"/>
      <c r="F110" s="1320"/>
      <c r="G110" s="1342">
        <f t="shared" si="4"/>
        <v>17332654.560000002</v>
      </c>
    </row>
    <row r="111" spans="1:7" x14ac:dyDescent="0.35">
      <c r="A111" s="92">
        <v>50510030102</v>
      </c>
      <c r="B111" s="82" t="s">
        <v>3368</v>
      </c>
      <c r="C111" s="1342">
        <f>Recurrent!I809</f>
        <v>31178528.691999998</v>
      </c>
      <c r="D111" s="1320"/>
      <c r="E111" s="1320"/>
      <c r="F111" s="1320"/>
      <c r="G111" s="1342">
        <f t="shared" si="4"/>
        <v>31178528.691999998</v>
      </c>
    </row>
    <row r="112" spans="1:7" x14ac:dyDescent="0.35">
      <c r="A112" s="92">
        <v>50510030103</v>
      </c>
      <c r="B112" s="82" t="s">
        <v>3369</v>
      </c>
      <c r="C112" s="1342">
        <f>Recurrent!I874</f>
        <v>12428298.231999999</v>
      </c>
      <c r="D112" s="1320"/>
      <c r="E112" s="1320"/>
      <c r="F112" s="1320"/>
      <c r="G112" s="1342">
        <f t="shared" si="4"/>
        <v>12428298.231999999</v>
      </c>
    </row>
    <row r="113" spans="1:7" x14ac:dyDescent="0.35">
      <c r="A113" s="92">
        <v>50510030104</v>
      </c>
      <c r="B113" s="82" t="s">
        <v>3370</v>
      </c>
      <c r="C113" s="1342">
        <f>Recurrent!I927</f>
        <v>2249284.1100000003</v>
      </c>
      <c r="D113" s="1320"/>
      <c r="E113" s="1320"/>
      <c r="F113" s="1320"/>
      <c r="G113" s="1342">
        <f t="shared" si="4"/>
        <v>2249284.1100000003</v>
      </c>
    </row>
    <row r="114" spans="1:7" x14ac:dyDescent="0.35">
      <c r="A114" s="92">
        <v>50510030105</v>
      </c>
      <c r="B114" s="82" t="s">
        <v>3371</v>
      </c>
      <c r="C114" s="1342">
        <f>Recurrent!I981</f>
        <v>6027256.0059999991</v>
      </c>
      <c r="D114" s="1320"/>
      <c r="E114" s="1320"/>
      <c r="F114" s="1320"/>
      <c r="G114" s="1342">
        <f t="shared" si="4"/>
        <v>6027256.0059999991</v>
      </c>
    </row>
    <row r="115" spans="1:7" x14ac:dyDescent="0.35">
      <c r="A115" s="92">
        <v>50510030106</v>
      </c>
      <c r="B115" s="82" t="s">
        <v>3372</v>
      </c>
      <c r="C115" s="1342">
        <f>Recurrent!I1035</f>
        <v>939557.28</v>
      </c>
      <c r="D115" s="1320"/>
      <c r="E115" s="1320"/>
      <c r="F115" s="1320"/>
      <c r="G115" s="1342">
        <f t="shared" si="4"/>
        <v>939557.28</v>
      </c>
    </row>
    <row r="116" spans="1:7" x14ac:dyDescent="0.35">
      <c r="A116" s="92">
        <v>50510030107</v>
      </c>
      <c r="B116" s="82" t="s">
        <v>3373</v>
      </c>
      <c r="C116" s="1342">
        <f>Recurrent!I1096</f>
        <v>2661574.1999999997</v>
      </c>
      <c r="D116" s="1320"/>
      <c r="E116" s="1320"/>
      <c r="F116" s="1320"/>
      <c r="G116" s="1342">
        <f t="shared" si="4"/>
        <v>2661574.1999999997</v>
      </c>
    </row>
    <row r="117" spans="1:7" x14ac:dyDescent="0.35">
      <c r="A117" s="92">
        <v>52100100102</v>
      </c>
      <c r="B117" s="82" t="s">
        <v>3374</v>
      </c>
      <c r="C117" s="1342">
        <f>Recurrent!I1171</f>
        <v>1047618102.2400014</v>
      </c>
      <c r="D117" s="1320"/>
      <c r="E117" s="1320"/>
      <c r="F117" s="1320"/>
      <c r="G117" s="1342">
        <f t="shared" si="4"/>
        <v>1047618102.2400014</v>
      </c>
    </row>
    <row r="118" spans="1:7" x14ac:dyDescent="0.35">
      <c r="A118" s="92">
        <v>21500100101</v>
      </c>
      <c r="B118" s="82" t="s">
        <v>3375</v>
      </c>
      <c r="C118" s="1342">
        <f>Recurrent!I1253</f>
        <v>7092997.1639999999</v>
      </c>
      <c r="D118" s="1320"/>
      <c r="E118" s="1320"/>
      <c r="F118" s="1320"/>
      <c r="G118" s="1342">
        <f t="shared" si="4"/>
        <v>7092997.1639999999</v>
      </c>
    </row>
    <row r="119" spans="1:7" x14ac:dyDescent="0.35">
      <c r="A119" s="92">
        <v>21500100102</v>
      </c>
      <c r="B119" s="82" t="s">
        <v>3376</v>
      </c>
      <c r="C119" s="1342">
        <f>Recurrent!I1307</f>
        <v>2053959.5520000001</v>
      </c>
      <c r="D119" s="1320"/>
      <c r="E119" s="1320"/>
      <c r="F119" s="1320"/>
      <c r="G119" s="1342">
        <f t="shared" si="4"/>
        <v>2053959.5520000001</v>
      </c>
    </row>
    <row r="120" spans="1:7" x14ac:dyDescent="0.35">
      <c r="A120" s="92">
        <v>21500100103</v>
      </c>
      <c r="B120" s="82" t="s">
        <v>3377</v>
      </c>
      <c r="C120" s="1342">
        <f>Recurrent!I1347</f>
        <v>22009021.619999997</v>
      </c>
      <c r="D120" s="1320"/>
      <c r="E120" s="1320"/>
      <c r="F120" s="1320"/>
      <c r="G120" s="1342">
        <f t="shared" si="4"/>
        <v>22009021.619999997</v>
      </c>
    </row>
    <row r="121" spans="1:7" x14ac:dyDescent="0.35">
      <c r="A121" s="92">
        <v>21500100104</v>
      </c>
      <c r="B121" s="82" t="s">
        <v>3378</v>
      </c>
      <c r="C121" s="1342">
        <f>Recurrent!I1396</f>
        <v>0</v>
      </c>
      <c r="D121" s="1320"/>
      <c r="E121" s="1320"/>
      <c r="F121" s="1320"/>
      <c r="G121" s="1342">
        <f t="shared" si="4"/>
        <v>0</v>
      </c>
    </row>
    <row r="122" spans="1:7" x14ac:dyDescent="0.35">
      <c r="A122" s="92">
        <v>22400100101</v>
      </c>
      <c r="B122" s="82" t="s">
        <v>3379</v>
      </c>
      <c r="C122" s="1342">
        <f>Recurrent!I1470</f>
        <v>2097356.6159999999</v>
      </c>
      <c r="D122" s="1320"/>
      <c r="E122" s="1320"/>
      <c r="F122" s="1320"/>
      <c r="G122" s="1342">
        <f t="shared" si="4"/>
        <v>2097356.6159999999</v>
      </c>
    </row>
    <row r="123" spans="1:7" x14ac:dyDescent="0.35">
      <c r="A123" s="92">
        <v>22400100102</v>
      </c>
      <c r="B123" s="82" t="s">
        <v>3380</v>
      </c>
      <c r="C123" s="1342">
        <f>Recurrent!I1533</f>
        <v>5319073.2659999998</v>
      </c>
      <c r="D123" s="1320"/>
      <c r="E123" s="1320"/>
      <c r="F123" s="1320"/>
      <c r="G123" s="1342">
        <f t="shared" si="4"/>
        <v>5319073.2659999998</v>
      </c>
    </row>
    <row r="124" spans="1:7" x14ac:dyDescent="0.35">
      <c r="A124" s="92">
        <v>22400100104</v>
      </c>
      <c r="B124" s="82" t="s">
        <v>3381</v>
      </c>
      <c r="C124" s="1342">
        <f>Recurrent!I1593</f>
        <v>4512848.2820000006</v>
      </c>
      <c r="D124" s="1320"/>
      <c r="E124" s="1320"/>
      <c r="F124" s="1320"/>
      <c r="G124" s="1342">
        <f t="shared" si="4"/>
        <v>4512848.2820000006</v>
      </c>
    </row>
    <row r="125" spans="1:7" x14ac:dyDescent="0.35">
      <c r="A125" s="92">
        <v>22400100105</v>
      </c>
      <c r="B125" s="82" t="s">
        <v>3382</v>
      </c>
      <c r="C125" s="1342">
        <f>Recurrent!I1659</f>
        <v>14744353.017999999</v>
      </c>
      <c r="D125" s="1320"/>
      <c r="E125" s="1320"/>
      <c r="F125" s="1320"/>
      <c r="G125" s="1342">
        <f t="shared" si="4"/>
        <v>14744353.017999999</v>
      </c>
    </row>
    <row r="126" spans="1:7" x14ac:dyDescent="0.35">
      <c r="A126" s="92">
        <v>22400100106</v>
      </c>
      <c r="B126" s="82" t="s">
        <v>3383</v>
      </c>
      <c r="C126" s="1342">
        <f>Recurrent!I1715</f>
        <v>1944185.6059999999</v>
      </c>
      <c r="D126" s="1320"/>
      <c r="E126" s="1320"/>
      <c r="F126" s="1320"/>
      <c r="G126" s="1342">
        <f t="shared" si="4"/>
        <v>1944185.6059999999</v>
      </c>
    </row>
    <row r="127" spans="1:7" x14ac:dyDescent="0.35">
      <c r="A127" s="92">
        <v>22400100107</v>
      </c>
      <c r="B127" s="82" t="s">
        <v>3384</v>
      </c>
      <c r="C127" s="1342">
        <f>Recurrent!I1776</f>
        <v>977836.63</v>
      </c>
      <c r="D127" s="1320"/>
      <c r="E127" s="1320"/>
      <c r="F127" s="1320"/>
      <c r="G127" s="1342">
        <f t="shared" si="4"/>
        <v>977836.63</v>
      </c>
    </row>
    <row r="128" spans="1:7" x14ac:dyDescent="0.35">
      <c r="A128" s="92">
        <v>55100200100</v>
      </c>
      <c r="B128" s="82" t="s">
        <v>3385</v>
      </c>
      <c r="C128" s="1342">
        <f>Recurrent!I1847</f>
        <v>83539217.260000005</v>
      </c>
      <c r="D128" s="1320"/>
      <c r="E128" s="1320"/>
      <c r="F128" s="1320"/>
      <c r="G128" s="1342">
        <f t="shared" si="4"/>
        <v>83539217.260000005</v>
      </c>
    </row>
    <row r="129" spans="1:7" x14ac:dyDescent="0.35">
      <c r="A129" s="92">
        <v>22000300101</v>
      </c>
      <c r="B129" s="82" t="s">
        <v>3386</v>
      </c>
      <c r="C129" s="1342">
        <f>Recurrent!I1925</f>
        <v>6649066.8000000007</v>
      </c>
      <c r="D129" s="1320"/>
      <c r="E129" s="1320"/>
      <c r="F129" s="1320"/>
      <c r="G129" s="1342">
        <f t="shared" si="4"/>
        <v>6649066.8000000007</v>
      </c>
    </row>
    <row r="130" spans="1:7" x14ac:dyDescent="0.35">
      <c r="A130" s="92">
        <v>22000300102</v>
      </c>
      <c r="B130" s="82" t="s">
        <v>3387</v>
      </c>
      <c r="C130" s="1342">
        <f>Recurrent!I1978</f>
        <v>6344889.3660000004</v>
      </c>
      <c r="D130" s="1320"/>
      <c r="E130" s="1320"/>
      <c r="F130" s="1320"/>
      <c r="G130" s="1342">
        <f t="shared" si="4"/>
        <v>6344889.3660000004</v>
      </c>
    </row>
    <row r="131" spans="1:7" x14ac:dyDescent="0.35">
      <c r="A131" s="92">
        <v>22000300103</v>
      </c>
      <c r="B131" s="82" t="s">
        <v>3388</v>
      </c>
      <c r="C131" s="1342">
        <f>Recurrent!I2034</f>
        <v>2096276.6159999999</v>
      </c>
      <c r="D131" s="1320"/>
      <c r="E131" s="1320"/>
      <c r="F131" s="1320"/>
      <c r="G131" s="1342">
        <f t="shared" si="4"/>
        <v>2096276.6159999999</v>
      </c>
    </row>
    <row r="132" spans="1:7" x14ac:dyDescent="0.35">
      <c r="A132" s="92">
        <v>53500100101</v>
      </c>
      <c r="B132" s="82" t="s">
        <v>3389</v>
      </c>
      <c r="C132" s="1342">
        <f>Recurrent!I2116</f>
        <v>4997474.63</v>
      </c>
      <c r="D132" s="1320"/>
      <c r="E132" s="1320"/>
      <c r="F132" s="1320"/>
      <c r="G132" s="1342">
        <f t="shared" si="4"/>
        <v>4997474.63</v>
      </c>
    </row>
    <row r="133" spans="1:7" x14ac:dyDescent="0.35">
      <c r="A133" s="92">
        <v>53500100102</v>
      </c>
      <c r="B133" s="82" t="s">
        <v>3390</v>
      </c>
      <c r="C133" s="1342">
        <f>Recurrent!I2178</f>
        <v>33617476.799999997</v>
      </c>
      <c r="D133" s="1320"/>
      <c r="E133" s="1320"/>
      <c r="F133" s="1320"/>
      <c r="G133" s="1342">
        <f t="shared" si="4"/>
        <v>33617476.799999997</v>
      </c>
    </row>
    <row r="134" spans="1:7" ht="16" thickBot="1" x14ac:dyDescent="0.4">
      <c r="A134" s="1344">
        <v>53500100103</v>
      </c>
      <c r="B134" s="1345" t="s">
        <v>3391</v>
      </c>
      <c r="C134" s="1342">
        <f>Recurrent!I2235</f>
        <v>877074.72</v>
      </c>
      <c r="D134" s="1320"/>
      <c r="E134" s="1320"/>
      <c r="F134" s="1325"/>
      <c r="G134" s="1342">
        <f t="shared" si="4"/>
        <v>877074.72</v>
      </c>
    </row>
    <row r="135" spans="1:7" ht="16" thickBot="1" x14ac:dyDescent="0.4">
      <c r="A135" s="1566" t="s">
        <v>298</v>
      </c>
      <c r="B135" s="1567"/>
      <c r="C135" s="1347">
        <f>SUM(C99:C134)</f>
        <v>5557540261.3060007</v>
      </c>
      <c r="D135" s="1347">
        <f>SUM(D99:D134)</f>
        <v>0</v>
      </c>
      <c r="E135" s="1347">
        <f>SUM(E99:E134)</f>
        <v>0</v>
      </c>
      <c r="F135" s="1355">
        <f>SUM(F99:F134)</f>
        <v>0</v>
      </c>
      <c r="G135" s="1347">
        <f>SUM(G99:G134)</f>
        <v>5557540261.3060007</v>
      </c>
    </row>
    <row r="136" spans="1:7" x14ac:dyDescent="0.35">
      <c r="A136" s="1329" t="s">
        <v>3332</v>
      </c>
      <c r="C136" s="1334"/>
      <c r="D136" s="1334"/>
      <c r="E136" s="1334"/>
      <c r="F136" s="1334"/>
    </row>
    <row r="137" spans="1:7" x14ac:dyDescent="0.35">
      <c r="A137" s="1330" t="s">
        <v>3392</v>
      </c>
      <c r="B137" s="1356"/>
      <c r="C137" s="1356"/>
      <c r="D137" s="1334"/>
      <c r="E137" s="1330" t="s">
        <v>3393</v>
      </c>
      <c r="F137" s="1334"/>
    </row>
    <row r="138" spans="1:7" x14ac:dyDescent="0.35">
      <c r="A138" s="1331" t="s">
        <v>3333</v>
      </c>
      <c r="B138" s="1356"/>
      <c r="C138" s="1356"/>
      <c r="D138" s="1334"/>
      <c r="E138" s="1568" t="s">
        <v>3394</v>
      </c>
      <c r="F138" s="1568"/>
      <c r="G138" s="1568"/>
    </row>
    <row r="139" spans="1:7" x14ac:dyDescent="0.35">
      <c r="A139" s="1335"/>
      <c r="C139" s="1334"/>
      <c r="D139" s="1334"/>
      <c r="E139" s="1334"/>
      <c r="F139" s="1334" t="s">
        <v>176</v>
      </c>
    </row>
    <row r="140" spans="1:7" x14ac:dyDescent="0.35">
      <c r="A140" s="1335"/>
      <c r="C140" s="1334"/>
      <c r="D140" s="1334"/>
      <c r="E140" s="1357"/>
      <c r="F140" s="1334"/>
    </row>
    <row r="141" spans="1:7" x14ac:dyDescent="0.35">
      <c r="A141" s="1335"/>
      <c r="C141" s="1334"/>
      <c r="D141" s="1334"/>
      <c r="E141" s="1334"/>
      <c r="F141" s="1334"/>
    </row>
    <row r="142" spans="1:7" x14ac:dyDescent="0.35">
      <c r="A142" s="1335"/>
      <c r="C142" s="1334"/>
      <c r="D142" s="1334"/>
      <c r="E142" s="1357"/>
      <c r="F142" s="1334"/>
    </row>
    <row r="143" spans="1:7" x14ac:dyDescent="0.35">
      <c r="A143" s="1335"/>
      <c r="C143" s="1334"/>
      <c r="D143" s="1334"/>
      <c r="E143" s="1334"/>
      <c r="F143" s="1334"/>
    </row>
    <row r="144" spans="1:7" x14ac:dyDescent="0.35">
      <c r="A144" s="1335"/>
      <c r="C144" s="1334"/>
      <c r="D144" s="1334"/>
      <c r="E144" s="1334"/>
      <c r="F144" s="1334"/>
    </row>
    <row r="145" spans="1:6" x14ac:dyDescent="0.35">
      <c r="A145" s="1335"/>
      <c r="C145" s="1334"/>
      <c r="D145" s="1334"/>
      <c r="E145" s="1334"/>
      <c r="F145" s="1334"/>
    </row>
    <row r="146" spans="1:6" x14ac:dyDescent="0.35">
      <c r="A146" s="1335"/>
      <c r="C146" s="1334"/>
      <c r="D146" s="1334"/>
      <c r="E146" s="1334"/>
      <c r="F146" s="1334"/>
    </row>
    <row r="147" spans="1:6" x14ac:dyDescent="0.35">
      <c r="A147" s="1335"/>
      <c r="C147" s="1334"/>
      <c r="D147" s="1334"/>
      <c r="E147" s="1334"/>
      <c r="F147" s="1334"/>
    </row>
    <row r="148" spans="1:6" x14ac:dyDescent="0.35">
      <c r="A148" s="1335"/>
      <c r="C148" s="1334"/>
      <c r="D148" s="1334"/>
      <c r="E148" s="1334"/>
      <c r="F148" s="1334"/>
    </row>
    <row r="149" spans="1:6" x14ac:dyDescent="0.35">
      <c r="A149" s="1335"/>
      <c r="C149" s="1334"/>
      <c r="D149" s="1334"/>
      <c r="E149" s="1334"/>
      <c r="F149" s="1334"/>
    </row>
    <row r="150" spans="1:6" x14ac:dyDescent="0.35">
      <c r="A150" s="1335"/>
      <c r="C150" s="1334"/>
      <c r="D150" s="1334"/>
      <c r="E150" s="1334"/>
      <c r="F150" s="1334"/>
    </row>
    <row r="151" spans="1:6" x14ac:dyDescent="0.35">
      <c r="A151" s="1335"/>
      <c r="C151" s="1334"/>
      <c r="D151" s="1334"/>
      <c r="E151" s="1334"/>
      <c r="F151" s="1334"/>
    </row>
    <row r="152" spans="1:6" x14ac:dyDescent="0.35">
      <c r="A152" s="1335"/>
      <c r="C152" s="1334"/>
      <c r="D152" s="1334"/>
      <c r="E152" s="1334"/>
      <c r="F152" s="1334"/>
    </row>
    <row r="153" spans="1:6" x14ac:dyDescent="0.35">
      <c r="A153" s="1335"/>
      <c r="C153" s="1334"/>
      <c r="D153" s="1334"/>
      <c r="E153" s="1334"/>
      <c r="F153" s="1334"/>
    </row>
    <row r="154" spans="1:6" x14ac:dyDescent="0.35">
      <c r="A154" s="1335"/>
      <c r="C154" s="1334"/>
      <c r="D154" s="1334"/>
      <c r="E154" s="1334"/>
      <c r="F154" s="1334"/>
    </row>
    <row r="155" spans="1:6" x14ac:dyDescent="0.35">
      <c r="A155" s="1335"/>
      <c r="C155" s="1334"/>
      <c r="D155" s="1334"/>
      <c r="E155" s="1334"/>
      <c r="F155" s="1334"/>
    </row>
    <row r="156" spans="1:6" x14ac:dyDescent="0.35">
      <c r="A156" s="1335"/>
      <c r="C156" s="1334"/>
      <c r="D156" s="1334"/>
      <c r="E156" s="1334"/>
      <c r="F156" s="1334"/>
    </row>
    <row r="157" spans="1:6" x14ac:dyDescent="0.35">
      <c r="A157" s="1335"/>
      <c r="C157" s="1334"/>
      <c r="D157" s="1334"/>
      <c r="E157" s="1334"/>
      <c r="F157" s="1334"/>
    </row>
    <row r="158" spans="1:6" x14ac:dyDescent="0.35">
      <c r="A158" s="1335"/>
      <c r="C158" s="1334"/>
      <c r="D158" s="1334"/>
      <c r="E158" s="1334"/>
      <c r="F158" s="1334"/>
    </row>
    <row r="159" spans="1:6" x14ac:dyDescent="0.35">
      <c r="A159" s="1335"/>
      <c r="C159" s="1334"/>
      <c r="D159" s="1334"/>
      <c r="E159" s="1334"/>
      <c r="F159" s="1334"/>
    </row>
    <row r="160" spans="1:6" x14ac:dyDescent="0.35">
      <c r="A160" s="1335"/>
      <c r="C160" s="1334"/>
      <c r="D160" s="1334"/>
      <c r="E160" s="1334"/>
      <c r="F160" s="1334"/>
    </row>
    <row r="161" spans="1:7" ht="17.5" x14ac:dyDescent="0.35">
      <c r="A161" s="1557" t="s">
        <v>3319</v>
      </c>
      <c r="B161" s="1557"/>
      <c r="C161" s="1557"/>
      <c r="D161" s="1557"/>
      <c r="E161" s="1557"/>
      <c r="F161" s="1557"/>
      <c r="G161" s="1557"/>
    </row>
    <row r="162" spans="1:7" x14ac:dyDescent="0.35">
      <c r="A162" s="1558" t="s">
        <v>3320</v>
      </c>
      <c r="B162" s="1558"/>
      <c r="C162" s="1558"/>
      <c r="D162" s="1558"/>
      <c r="E162" s="1558"/>
      <c r="F162" s="1558"/>
      <c r="G162" s="1558"/>
    </row>
    <row r="163" spans="1:7" ht="16" thickBot="1" x14ac:dyDescent="0.4">
      <c r="A163" s="1332" t="s">
        <v>204</v>
      </c>
      <c r="B163" s="1332"/>
    </row>
    <row r="164" spans="1:7" ht="31.5" thickBot="1" x14ac:dyDescent="0.4">
      <c r="A164" s="1338" t="s">
        <v>451</v>
      </c>
      <c r="B164" s="1339" t="s">
        <v>1</v>
      </c>
      <c r="C164" s="1339" t="s">
        <v>3093</v>
      </c>
      <c r="D164" s="1339" t="s">
        <v>3355</v>
      </c>
      <c r="E164" s="1339" t="s">
        <v>3334</v>
      </c>
      <c r="F164" s="1339" t="s">
        <v>3335</v>
      </c>
      <c r="G164" s="1339" t="s">
        <v>3356</v>
      </c>
    </row>
    <row r="165" spans="1:7" x14ac:dyDescent="0.35">
      <c r="A165" s="1340">
        <v>11100100100</v>
      </c>
      <c r="B165" s="1341" t="s">
        <v>3357</v>
      </c>
      <c r="C165" s="1342">
        <f>Recurrent!I86</f>
        <v>42500000</v>
      </c>
      <c r="D165" s="1342">
        <v>10532850</v>
      </c>
      <c r="E165" s="1342">
        <f>C165-D165</f>
        <v>31967150</v>
      </c>
      <c r="F165" s="1342"/>
      <c r="G165" s="1342">
        <f>C165+F165</f>
        <v>42500000</v>
      </c>
    </row>
    <row r="166" spans="1:7" x14ac:dyDescent="0.35">
      <c r="A166" s="92">
        <v>11118300100</v>
      </c>
      <c r="B166" s="82" t="s">
        <v>3358</v>
      </c>
      <c r="C166" s="1342">
        <f>Recurrent!I123</f>
        <v>550000</v>
      </c>
      <c r="D166" s="1320">
        <v>90000</v>
      </c>
      <c r="E166" s="1342">
        <f t="shared" ref="E166:E200" si="5">C166-D166</f>
        <v>460000</v>
      </c>
      <c r="F166" s="1320"/>
      <c r="G166" s="1342">
        <f t="shared" ref="G166:G200" si="6">C166+F166</f>
        <v>550000</v>
      </c>
    </row>
    <row r="167" spans="1:7" x14ac:dyDescent="0.35">
      <c r="A167" s="92">
        <v>11101800100</v>
      </c>
      <c r="B167" s="82" t="s">
        <v>3359</v>
      </c>
      <c r="C167" s="1342">
        <f>Recurrent!I179</f>
        <v>116100000</v>
      </c>
      <c r="D167" s="1320">
        <v>10510000</v>
      </c>
      <c r="E167" s="1342">
        <f t="shared" si="5"/>
        <v>105590000</v>
      </c>
      <c r="F167" s="1358">
        <v>150000000</v>
      </c>
      <c r="G167" s="1342">
        <f t="shared" si="6"/>
        <v>266100000</v>
      </c>
    </row>
    <row r="168" spans="1:7" x14ac:dyDescent="0.35">
      <c r="A168" s="92">
        <v>11101300100</v>
      </c>
      <c r="B168" s="82" t="s">
        <v>3360</v>
      </c>
      <c r="C168" s="1342">
        <f>Recurrent!I230</f>
        <v>4100000</v>
      </c>
      <c r="D168" s="1320">
        <v>0</v>
      </c>
      <c r="E168" s="1342">
        <f t="shared" si="5"/>
        <v>4100000</v>
      </c>
      <c r="F168" s="1358"/>
      <c r="G168" s="1342">
        <f t="shared" si="6"/>
        <v>4100000</v>
      </c>
    </row>
    <row r="169" spans="1:7" x14ac:dyDescent="0.35">
      <c r="A169" s="92">
        <v>11101300101</v>
      </c>
      <c r="B169" s="82" t="s">
        <v>3395</v>
      </c>
      <c r="C169" s="1342">
        <f>Recurrent!I265</f>
        <v>3000000</v>
      </c>
      <c r="D169" s="1320">
        <v>300000</v>
      </c>
      <c r="E169" s="1342">
        <f t="shared" si="5"/>
        <v>2700000</v>
      </c>
      <c r="F169" s="1320"/>
      <c r="G169" s="1342">
        <f t="shared" si="6"/>
        <v>3000000</v>
      </c>
    </row>
    <row r="170" spans="1:7" x14ac:dyDescent="0.35">
      <c r="A170" s="92">
        <v>11200100001</v>
      </c>
      <c r="B170" s="82" t="s">
        <v>3361</v>
      </c>
      <c r="C170" s="1342">
        <f>Recurrent!I316</f>
        <v>39200000</v>
      </c>
      <c r="D170" s="1320">
        <v>1380000</v>
      </c>
      <c r="E170" s="1320">
        <f t="shared" si="5"/>
        <v>37820000</v>
      </c>
      <c r="F170" s="1320"/>
      <c r="G170" s="1342">
        <f t="shared" si="6"/>
        <v>39200000</v>
      </c>
    </row>
    <row r="171" spans="1:7" x14ac:dyDescent="0.35">
      <c r="A171" s="92">
        <v>12500100100</v>
      </c>
      <c r="B171" s="82" t="s">
        <v>3362</v>
      </c>
      <c r="C171" s="1342">
        <f>Recurrent!I405</f>
        <v>162000000</v>
      </c>
      <c r="D171" s="1320">
        <v>23979679.68</v>
      </c>
      <c r="E171" s="1320">
        <f t="shared" si="5"/>
        <v>138020320.31999999</v>
      </c>
      <c r="F171" s="1320">
        <v>50000000</v>
      </c>
      <c r="G171" s="1342">
        <f t="shared" si="6"/>
        <v>212000000</v>
      </c>
    </row>
    <row r="172" spans="1:7" x14ac:dyDescent="0.35">
      <c r="A172" s="92">
        <v>22000100101</v>
      </c>
      <c r="B172" s="82" t="s">
        <v>3363</v>
      </c>
      <c r="C172" s="1342">
        <f>Recurrent!I475</f>
        <v>8000000</v>
      </c>
      <c r="D172" s="1320">
        <v>3680000</v>
      </c>
      <c r="E172" s="1320">
        <f t="shared" si="5"/>
        <v>4320000</v>
      </c>
      <c r="F172" s="1320"/>
      <c r="G172" s="1342">
        <f t="shared" si="6"/>
        <v>8000000</v>
      </c>
    </row>
    <row r="173" spans="1:7" x14ac:dyDescent="0.35">
      <c r="A173" s="92">
        <v>22000100102</v>
      </c>
      <c r="B173" s="82" t="s">
        <v>3364</v>
      </c>
      <c r="C173" s="1342">
        <f>Recurrent!I540</f>
        <v>12700000</v>
      </c>
      <c r="D173" s="1320">
        <v>4493000</v>
      </c>
      <c r="E173" s="1320">
        <f t="shared" si="5"/>
        <v>8207000</v>
      </c>
      <c r="F173" s="1320">
        <v>100000000</v>
      </c>
      <c r="G173" s="1342">
        <f t="shared" si="6"/>
        <v>112700000</v>
      </c>
    </row>
    <row r="174" spans="1:7" x14ac:dyDescent="0.35">
      <c r="A174" s="92">
        <v>22000100103</v>
      </c>
      <c r="B174" s="82" t="s">
        <v>3365</v>
      </c>
      <c r="C174" s="1342">
        <f>Recurrent!I594</f>
        <v>20100000</v>
      </c>
      <c r="D174" s="1320">
        <v>72000</v>
      </c>
      <c r="E174" s="1320">
        <f t="shared" si="5"/>
        <v>20028000</v>
      </c>
      <c r="F174" s="1320"/>
      <c r="G174" s="1342">
        <f t="shared" si="6"/>
        <v>20100000</v>
      </c>
    </row>
    <row r="175" spans="1:7" x14ac:dyDescent="0.35">
      <c r="A175" s="92">
        <v>51702500000</v>
      </c>
      <c r="B175" s="82" t="s">
        <v>3366</v>
      </c>
      <c r="C175" s="1342">
        <f>Recurrent!I676</f>
        <v>183000000</v>
      </c>
      <c r="D175" s="1320">
        <v>7862500</v>
      </c>
      <c r="E175" s="1320">
        <f t="shared" si="5"/>
        <v>175137500</v>
      </c>
      <c r="F175" s="1320"/>
      <c r="G175" s="1342">
        <f t="shared" si="6"/>
        <v>183000000</v>
      </c>
    </row>
    <row r="176" spans="1:7" x14ac:dyDescent="0.35">
      <c r="A176" s="92">
        <v>50510030101</v>
      </c>
      <c r="B176" s="82" t="s">
        <v>3367</v>
      </c>
      <c r="C176" s="1342">
        <f>Recurrent!I740</f>
        <v>127100000</v>
      </c>
      <c r="D176" s="1320">
        <v>46364090</v>
      </c>
      <c r="E176" s="1320">
        <f t="shared" si="5"/>
        <v>80735910</v>
      </c>
      <c r="F176" s="1320"/>
      <c r="G176" s="1342">
        <f t="shared" si="6"/>
        <v>127100000</v>
      </c>
    </row>
    <row r="177" spans="1:7" x14ac:dyDescent="0.35">
      <c r="A177" s="92">
        <v>50510030102</v>
      </c>
      <c r="B177" s="82" t="s">
        <v>3368</v>
      </c>
      <c r="C177" s="1342">
        <f>Recurrent!I810</f>
        <v>276100000</v>
      </c>
      <c r="D177" s="1320">
        <v>99897171.920000002</v>
      </c>
      <c r="E177" s="1320">
        <f t="shared" si="5"/>
        <v>176202828.07999998</v>
      </c>
      <c r="F177" s="1320">
        <v>100000000</v>
      </c>
      <c r="G177" s="1342">
        <f t="shared" si="6"/>
        <v>376100000</v>
      </c>
    </row>
    <row r="178" spans="1:7" x14ac:dyDescent="0.35">
      <c r="A178" s="92">
        <v>50510030103</v>
      </c>
      <c r="B178" s="82" t="s">
        <v>3369</v>
      </c>
      <c r="C178" s="1342">
        <f>Recurrent!I875</f>
        <v>15100000</v>
      </c>
      <c r="D178" s="1320">
        <v>1360000</v>
      </c>
      <c r="E178" s="1320">
        <f t="shared" si="5"/>
        <v>13740000</v>
      </c>
      <c r="F178" s="1320"/>
      <c r="G178" s="1342">
        <f t="shared" si="6"/>
        <v>15100000</v>
      </c>
    </row>
    <row r="179" spans="1:7" x14ac:dyDescent="0.35">
      <c r="A179" s="92">
        <v>50510030104</v>
      </c>
      <c r="B179" s="82" t="s">
        <v>3370</v>
      </c>
      <c r="C179" s="1342">
        <f>Recurrent!I928</f>
        <v>4100000</v>
      </c>
      <c r="D179" s="1320">
        <v>0</v>
      </c>
      <c r="E179" s="1320">
        <f t="shared" si="5"/>
        <v>4100000</v>
      </c>
      <c r="F179" s="1320"/>
      <c r="G179" s="1342">
        <f t="shared" si="6"/>
        <v>4100000</v>
      </c>
    </row>
    <row r="180" spans="1:7" x14ac:dyDescent="0.35">
      <c r="A180" s="92">
        <v>50510030105</v>
      </c>
      <c r="B180" s="82" t="s">
        <v>3371</v>
      </c>
      <c r="C180" s="1342">
        <f>Recurrent!I982</f>
        <v>6100000</v>
      </c>
      <c r="D180" s="1320">
        <v>0</v>
      </c>
      <c r="E180" s="1320">
        <f t="shared" si="5"/>
        <v>6100000</v>
      </c>
      <c r="F180" s="1359"/>
      <c r="G180" s="1342">
        <f t="shared" si="6"/>
        <v>6100000</v>
      </c>
    </row>
    <row r="181" spans="1:7" x14ac:dyDescent="0.35">
      <c r="A181" s="92">
        <v>50510030106</v>
      </c>
      <c r="B181" s="82" t="s">
        <v>3372</v>
      </c>
      <c r="C181" s="1342">
        <f>Recurrent!I1036</f>
        <v>1000000</v>
      </c>
      <c r="D181" s="1320">
        <v>0</v>
      </c>
      <c r="E181" s="1320">
        <f t="shared" si="5"/>
        <v>1000000</v>
      </c>
      <c r="F181" s="1320"/>
      <c r="G181" s="1342">
        <f t="shared" si="6"/>
        <v>1000000</v>
      </c>
    </row>
    <row r="182" spans="1:7" x14ac:dyDescent="0.35">
      <c r="A182" s="92">
        <v>50510030107</v>
      </c>
      <c r="B182" s="82" t="s">
        <v>3373</v>
      </c>
      <c r="C182" s="1342">
        <f>Recurrent!I1097</f>
        <v>2100000</v>
      </c>
      <c r="D182" s="1320">
        <v>0</v>
      </c>
      <c r="E182" s="1320">
        <f t="shared" si="5"/>
        <v>2100000</v>
      </c>
      <c r="F182" s="1320"/>
      <c r="G182" s="1342">
        <f t="shared" si="6"/>
        <v>2100000</v>
      </c>
    </row>
    <row r="183" spans="1:7" x14ac:dyDescent="0.35">
      <c r="A183" s="92">
        <v>52100100102</v>
      </c>
      <c r="B183" s="82" t="s">
        <v>3374</v>
      </c>
      <c r="C183" s="1342">
        <f>Recurrent!I1172</f>
        <v>203995648.28</v>
      </c>
      <c r="D183" s="1320">
        <v>17000000</v>
      </c>
      <c r="E183" s="1320">
        <f t="shared" si="5"/>
        <v>186995648.28</v>
      </c>
      <c r="F183" s="1320"/>
      <c r="G183" s="1342">
        <f t="shared" si="6"/>
        <v>203995648.28</v>
      </c>
    </row>
    <row r="184" spans="1:7" x14ac:dyDescent="0.35">
      <c r="A184" s="92">
        <v>21500100101</v>
      </c>
      <c r="B184" s="82" t="s">
        <v>3375</v>
      </c>
      <c r="C184" s="1342">
        <f>Recurrent!I1254</f>
        <v>82600000</v>
      </c>
      <c r="D184" s="1320">
        <v>30483488.09</v>
      </c>
      <c r="E184" s="1320">
        <f t="shared" si="5"/>
        <v>52116511.909999996</v>
      </c>
      <c r="F184" s="1320"/>
      <c r="G184" s="1342">
        <f t="shared" si="6"/>
        <v>82600000</v>
      </c>
    </row>
    <row r="185" spans="1:7" x14ac:dyDescent="0.35">
      <c r="A185" s="92">
        <v>21500100102</v>
      </c>
      <c r="B185" s="82" t="s">
        <v>3376</v>
      </c>
      <c r="C185" s="1342">
        <f>Recurrent!I1308</f>
        <v>5000000</v>
      </c>
      <c r="D185" s="1320">
        <v>3633125</v>
      </c>
      <c r="E185" s="1320">
        <f t="shared" si="5"/>
        <v>1366875</v>
      </c>
      <c r="F185" s="1320"/>
      <c r="G185" s="1342">
        <f t="shared" si="6"/>
        <v>5000000</v>
      </c>
    </row>
    <row r="186" spans="1:7" x14ac:dyDescent="0.35">
      <c r="A186" s="92">
        <v>21500100103</v>
      </c>
      <c r="B186" s="82" t="s">
        <v>3377</v>
      </c>
      <c r="C186" s="1342">
        <f>Recurrent!I1348</f>
        <v>35000000</v>
      </c>
      <c r="D186" s="1320">
        <v>0</v>
      </c>
      <c r="E186" s="1320">
        <f t="shared" si="5"/>
        <v>35000000</v>
      </c>
      <c r="F186" s="1320"/>
      <c r="G186" s="1342">
        <f t="shared" si="6"/>
        <v>35000000</v>
      </c>
    </row>
    <row r="187" spans="1:7" x14ac:dyDescent="0.35">
      <c r="A187" s="92">
        <v>21500100104</v>
      </c>
      <c r="B187" s="82" t="s">
        <v>3378</v>
      </c>
      <c r="C187" s="1342">
        <f>Recurrent!I1397</f>
        <v>2000000</v>
      </c>
      <c r="D187" s="1320">
        <v>0</v>
      </c>
      <c r="E187" s="1320">
        <f t="shared" si="5"/>
        <v>2000000</v>
      </c>
      <c r="F187" s="1320"/>
      <c r="G187" s="1342">
        <f t="shared" si="6"/>
        <v>2000000</v>
      </c>
    </row>
    <row r="188" spans="1:7" x14ac:dyDescent="0.35">
      <c r="A188" s="92">
        <v>22400100101</v>
      </c>
      <c r="B188" s="82" t="s">
        <v>3379</v>
      </c>
      <c r="C188" s="1342">
        <f>Recurrent!I1471</f>
        <v>40100000</v>
      </c>
      <c r="D188" s="1320">
        <v>0</v>
      </c>
      <c r="E188" s="1320">
        <f t="shared" si="5"/>
        <v>40100000</v>
      </c>
      <c r="F188" s="1320"/>
      <c r="G188" s="1342">
        <f t="shared" si="6"/>
        <v>40100000</v>
      </c>
    </row>
    <row r="189" spans="1:7" x14ac:dyDescent="0.35">
      <c r="A189" s="92">
        <v>22400100102</v>
      </c>
      <c r="B189" s="82" t="s">
        <v>3380</v>
      </c>
      <c r="C189" s="1342">
        <f>Recurrent!I1534</f>
        <v>110000000</v>
      </c>
      <c r="D189" s="1320">
        <v>20546052.84</v>
      </c>
      <c r="E189" s="1320">
        <f t="shared" si="5"/>
        <v>89453947.159999996</v>
      </c>
      <c r="F189" s="1320"/>
      <c r="G189" s="1342">
        <f t="shared" si="6"/>
        <v>110000000</v>
      </c>
    </row>
    <row r="190" spans="1:7" x14ac:dyDescent="0.35">
      <c r="A190" s="92">
        <v>22400100104</v>
      </c>
      <c r="B190" s="82" t="s">
        <v>3381</v>
      </c>
      <c r="C190" s="1342">
        <f>Recurrent!I1594</f>
        <v>4100000</v>
      </c>
      <c r="D190" s="1320">
        <v>1305000</v>
      </c>
      <c r="E190" s="1320">
        <f t="shared" si="5"/>
        <v>2795000</v>
      </c>
      <c r="F190" s="1320"/>
      <c r="G190" s="1342">
        <f t="shared" si="6"/>
        <v>4100000</v>
      </c>
    </row>
    <row r="191" spans="1:7" x14ac:dyDescent="0.35">
      <c r="A191" s="92">
        <v>22400100105</v>
      </c>
      <c r="B191" s="82" t="s">
        <v>3382</v>
      </c>
      <c r="C191" s="1342">
        <f>Recurrent!I1660</f>
        <v>16100000</v>
      </c>
      <c r="D191" s="1320">
        <v>16435513.539999999</v>
      </c>
      <c r="E191" s="1320">
        <f t="shared" si="5"/>
        <v>-335513.53999999911</v>
      </c>
      <c r="F191" s="1320"/>
      <c r="G191" s="1342">
        <f t="shared" si="6"/>
        <v>16100000</v>
      </c>
    </row>
    <row r="192" spans="1:7" x14ac:dyDescent="0.35">
      <c r="A192" s="92">
        <v>22400100106</v>
      </c>
      <c r="B192" s="82" t="s">
        <v>3383</v>
      </c>
      <c r="C192" s="1342">
        <f>Recurrent!I1716</f>
        <v>1600000</v>
      </c>
      <c r="D192" s="1320">
        <v>0</v>
      </c>
      <c r="E192" s="1320">
        <f t="shared" si="5"/>
        <v>1600000</v>
      </c>
      <c r="F192" s="1320"/>
      <c r="G192" s="1342">
        <f t="shared" si="6"/>
        <v>1600000</v>
      </c>
    </row>
    <row r="193" spans="1:7" x14ac:dyDescent="0.35">
      <c r="A193" s="92">
        <v>22400100107</v>
      </c>
      <c r="B193" s="82" t="s">
        <v>3384</v>
      </c>
      <c r="C193" s="1342">
        <f>Recurrent!I1777</f>
        <v>2100000</v>
      </c>
      <c r="D193" s="1320">
        <v>450000</v>
      </c>
      <c r="E193" s="1320">
        <f t="shared" si="5"/>
        <v>1650000</v>
      </c>
      <c r="F193" s="1320"/>
      <c r="G193" s="1342">
        <f t="shared" si="6"/>
        <v>2100000</v>
      </c>
    </row>
    <row r="194" spans="1:7" x14ac:dyDescent="0.35">
      <c r="A194" s="92">
        <v>55100200100</v>
      </c>
      <c r="B194" s="82" t="s">
        <v>3385</v>
      </c>
      <c r="C194" s="1342">
        <f>Recurrent!I1848</f>
        <v>172000000</v>
      </c>
      <c r="D194" s="1320"/>
      <c r="E194" s="1320"/>
      <c r="F194" s="1320"/>
      <c r="G194" s="1342">
        <f t="shared" si="6"/>
        <v>172000000</v>
      </c>
    </row>
    <row r="195" spans="1:7" x14ac:dyDescent="0.35">
      <c r="A195" s="92">
        <v>22000300101</v>
      </c>
      <c r="B195" s="82" t="s">
        <v>3386</v>
      </c>
      <c r="C195" s="1342">
        <f>Recurrent!I1926</f>
        <v>10000000</v>
      </c>
      <c r="D195" s="1320">
        <v>99000</v>
      </c>
      <c r="E195" s="1320">
        <f t="shared" si="5"/>
        <v>9901000</v>
      </c>
      <c r="F195" s="1320"/>
      <c r="G195" s="1342">
        <f t="shared" si="6"/>
        <v>10000000</v>
      </c>
    </row>
    <row r="196" spans="1:7" x14ac:dyDescent="0.35">
      <c r="A196" s="92">
        <v>22000300102</v>
      </c>
      <c r="B196" s="82" t="s">
        <v>3387</v>
      </c>
      <c r="C196" s="1342">
        <f>Recurrent!I1979</f>
        <v>7100000</v>
      </c>
      <c r="D196" s="1320">
        <v>136500</v>
      </c>
      <c r="E196" s="1320">
        <f t="shared" si="5"/>
        <v>6963500</v>
      </c>
      <c r="F196" s="1320"/>
      <c r="G196" s="1342">
        <f t="shared" si="6"/>
        <v>7100000</v>
      </c>
    </row>
    <row r="197" spans="1:7" x14ac:dyDescent="0.35">
      <c r="A197" s="92">
        <v>22000300103</v>
      </c>
      <c r="B197" s="82" t="s">
        <v>3388</v>
      </c>
      <c r="C197" s="1342">
        <f>Recurrent!I2035</f>
        <v>75000000</v>
      </c>
      <c r="D197" s="1320">
        <v>13000000</v>
      </c>
      <c r="E197" s="1320">
        <f t="shared" si="5"/>
        <v>62000000</v>
      </c>
      <c r="F197" s="1320"/>
      <c r="G197" s="1342">
        <f t="shared" si="6"/>
        <v>75000000</v>
      </c>
    </row>
    <row r="198" spans="1:7" x14ac:dyDescent="0.35">
      <c r="A198" s="92">
        <v>53500100101</v>
      </c>
      <c r="B198" s="82" t="s">
        <v>3389</v>
      </c>
      <c r="C198" s="1342">
        <f>Recurrent!I2117</f>
        <v>8200000</v>
      </c>
      <c r="D198" s="1320">
        <v>2208277.2000000002</v>
      </c>
      <c r="E198" s="1320">
        <f t="shared" si="5"/>
        <v>5991722.7999999998</v>
      </c>
      <c r="F198" s="1320"/>
      <c r="G198" s="1342">
        <f t="shared" si="6"/>
        <v>8200000</v>
      </c>
    </row>
    <row r="199" spans="1:7" x14ac:dyDescent="0.35">
      <c r="A199" s="92">
        <v>53500100102</v>
      </c>
      <c r="B199" s="82" t="s">
        <v>3390</v>
      </c>
      <c r="C199" s="1342">
        <f>Recurrent!I2179</f>
        <v>33100000</v>
      </c>
      <c r="D199" s="1320">
        <v>3508120</v>
      </c>
      <c r="E199" s="1320">
        <f t="shared" si="5"/>
        <v>29591880</v>
      </c>
      <c r="F199" s="1358"/>
      <c r="G199" s="1342">
        <f t="shared" si="6"/>
        <v>33100000</v>
      </c>
    </row>
    <row r="200" spans="1:7" ht="16" thickBot="1" x14ac:dyDescent="0.4">
      <c r="A200" s="1344">
        <v>53500100103</v>
      </c>
      <c r="B200" s="1345" t="s">
        <v>3391</v>
      </c>
      <c r="C200" s="1342">
        <f>Recurrent!I2236</f>
        <v>14100000</v>
      </c>
      <c r="D200" s="1321">
        <v>0</v>
      </c>
      <c r="E200" s="1320">
        <f t="shared" si="5"/>
        <v>14100000</v>
      </c>
      <c r="F200" s="1320"/>
      <c r="G200" s="1342">
        <f t="shared" si="6"/>
        <v>14100000</v>
      </c>
    </row>
    <row r="201" spans="1:7" ht="16" thickBot="1" x14ac:dyDescent="0.4">
      <c r="A201" s="1566" t="s">
        <v>298</v>
      </c>
      <c r="B201" s="1567"/>
      <c r="C201" s="1347">
        <f>SUM(C165:C200)</f>
        <v>1844945648.28</v>
      </c>
      <c r="D201" s="1347">
        <f>SUM(D165:D200)</f>
        <v>319326368.27000004</v>
      </c>
      <c r="E201" s="1347">
        <f>SUM(E165:E200)</f>
        <v>1353619280.0099998</v>
      </c>
      <c r="F201" s="1347">
        <f>SUM(F165:F200)</f>
        <v>400000000</v>
      </c>
      <c r="G201" s="1347">
        <f>SUM(G165:G200)</f>
        <v>2244945648.2799997</v>
      </c>
    </row>
    <row r="202" spans="1:7" ht="13.5" customHeight="1" x14ac:dyDescent="0.35">
      <c r="A202" s="1360" t="s">
        <v>3332</v>
      </c>
      <c r="B202" s="1361"/>
      <c r="C202" s="1362"/>
      <c r="D202" s="1363"/>
      <c r="E202" s="1363"/>
      <c r="F202" s="1363"/>
      <c r="G202" s="1363"/>
    </row>
    <row r="203" spans="1:7" ht="1.5" hidden="1" customHeight="1" x14ac:dyDescent="0.35">
      <c r="A203" s="1311" t="s">
        <v>176</v>
      </c>
      <c r="B203" s="1331"/>
    </row>
    <row r="204" spans="1:7" x14ac:dyDescent="0.35">
      <c r="A204" s="1330" t="s">
        <v>3396</v>
      </c>
      <c r="B204" s="1331"/>
    </row>
    <row r="205" spans="1:7" x14ac:dyDescent="0.35">
      <c r="A205" s="1330" t="s">
        <v>3397</v>
      </c>
      <c r="D205" s="1364" t="s">
        <v>3398</v>
      </c>
      <c r="E205" s="1330" t="s">
        <v>3393</v>
      </c>
    </row>
    <row r="206" spans="1:7" x14ac:dyDescent="0.35">
      <c r="A206" s="1331" t="s">
        <v>3399</v>
      </c>
      <c r="E206" s="1568" t="s">
        <v>3400</v>
      </c>
      <c r="F206" s="1568"/>
      <c r="G206" s="1568"/>
    </row>
    <row r="207" spans="1:7" x14ac:dyDescent="0.35">
      <c r="A207" s="1545" t="s">
        <v>3401</v>
      </c>
      <c r="B207" s="1545"/>
      <c r="C207" s="1545"/>
      <c r="D207" s="1545"/>
      <c r="E207" s="1365"/>
      <c r="F207" s="1366"/>
      <c r="G207" s="1367" t="s">
        <v>3402</v>
      </c>
    </row>
    <row r="208" spans="1:7" x14ac:dyDescent="0.35">
      <c r="A208" s="1330" t="s">
        <v>3403</v>
      </c>
      <c r="B208" s="1368"/>
      <c r="C208" s="1368"/>
      <c r="D208" s="1368"/>
      <c r="E208" s="1330" t="s">
        <v>3393</v>
      </c>
    </row>
    <row r="209" spans="1:7" x14ac:dyDescent="0.35">
      <c r="A209" s="1331" t="s">
        <v>3404</v>
      </c>
      <c r="B209" s="1368"/>
      <c r="C209" s="1368"/>
      <c r="D209" s="1368"/>
      <c r="E209" s="1568" t="s">
        <v>3405</v>
      </c>
      <c r="F209" s="1568"/>
      <c r="G209" s="1568"/>
    </row>
    <row r="210" spans="1:7" x14ac:dyDescent="0.35">
      <c r="A210" s="1545" t="s">
        <v>3406</v>
      </c>
      <c r="B210" s="1545"/>
      <c r="C210" s="1545"/>
      <c r="D210" s="1545"/>
      <c r="E210" s="1369"/>
      <c r="F210" s="1367" t="s">
        <v>3407</v>
      </c>
      <c r="G210" s="1367"/>
    </row>
    <row r="211" spans="1:7" x14ac:dyDescent="0.35">
      <c r="A211" s="1330" t="s">
        <v>3408</v>
      </c>
      <c r="E211" s="1331"/>
    </row>
    <row r="212" spans="1:7" x14ac:dyDescent="0.35">
      <c r="A212" s="1330" t="s">
        <v>3409</v>
      </c>
      <c r="E212" s="1330" t="s">
        <v>3393</v>
      </c>
    </row>
    <row r="213" spans="1:7" x14ac:dyDescent="0.35">
      <c r="A213" s="1370" t="s">
        <v>3410</v>
      </c>
      <c r="B213" s="1371"/>
      <c r="C213" s="1371"/>
      <c r="D213" s="1371"/>
      <c r="E213" s="1568" t="s">
        <v>3411</v>
      </c>
      <c r="F213" s="1568"/>
      <c r="G213" s="1568"/>
    </row>
    <row r="214" spans="1:7" x14ac:dyDescent="0.35">
      <c r="A214" s="1545" t="s">
        <v>3412</v>
      </c>
      <c r="B214" s="1545"/>
      <c r="C214" s="1545"/>
      <c r="D214" s="1545"/>
      <c r="E214" s="1365"/>
      <c r="F214" s="1366"/>
      <c r="G214" s="1367" t="s">
        <v>3413</v>
      </c>
    </row>
    <row r="215" spans="1:7" x14ac:dyDescent="0.35">
      <c r="A215" s="1330" t="s">
        <v>3414</v>
      </c>
      <c r="D215" s="1364" t="s">
        <v>3415</v>
      </c>
      <c r="E215" s="1330" t="s">
        <v>3416</v>
      </c>
    </row>
    <row r="216" spans="1:7" x14ac:dyDescent="0.35">
      <c r="A216" s="1365" t="s">
        <v>3417</v>
      </c>
      <c r="B216" s="1366"/>
      <c r="C216" s="1366"/>
      <c r="D216" s="1366"/>
      <c r="E216" s="1365" t="s">
        <v>3418</v>
      </c>
      <c r="F216" s="1366"/>
      <c r="G216" s="1366"/>
    </row>
    <row r="217" spans="1:7" ht="17.5" x14ac:dyDescent="0.35">
      <c r="A217" s="1372"/>
      <c r="B217" s="1372"/>
      <c r="C217" s="1372"/>
      <c r="D217" s="1372"/>
      <c r="E217" s="1372"/>
      <c r="F217" s="1372"/>
      <c r="G217" s="1372"/>
    </row>
    <row r="218" spans="1:7" ht="17.5" x14ac:dyDescent="0.35">
      <c r="A218" s="1372"/>
      <c r="B218" s="1372"/>
      <c r="C218" s="1372"/>
      <c r="D218" s="1372"/>
      <c r="E218" s="1372"/>
      <c r="F218" s="1372"/>
      <c r="G218" s="1372"/>
    </row>
    <row r="219" spans="1:7" ht="17.5" x14ac:dyDescent="0.35">
      <c r="A219" s="1372"/>
      <c r="B219" s="1372"/>
      <c r="C219" s="1372"/>
      <c r="D219" s="1372"/>
      <c r="E219" s="1372"/>
      <c r="F219" s="1372"/>
      <c r="G219" s="1372"/>
    </row>
    <row r="220" spans="1:7" ht="17.5" x14ac:dyDescent="0.35">
      <c r="A220" s="1372"/>
      <c r="B220" s="1372"/>
      <c r="C220" s="1372"/>
      <c r="D220" s="1372"/>
      <c r="E220" s="1372"/>
      <c r="F220" s="1372"/>
      <c r="G220" s="1372"/>
    </row>
    <row r="221" spans="1:7" ht="17.5" x14ac:dyDescent="0.35">
      <c r="A221" s="1372"/>
      <c r="B221" s="1372"/>
      <c r="C221" s="1372"/>
      <c r="D221" s="1372"/>
      <c r="E221" s="1372"/>
      <c r="F221" s="1372"/>
      <c r="G221" s="1372"/>
    </row>
    <row r="222" spans="1:7" ht="17.5" x14ac:dyDescent="0.35">
      <c r="A222" s="1372"/>
      <c r="B222" s="1372"/>
      <c r="C222" s="1372"/>
      <c r="D222" s="1372"/>
      <c r="E222" s="1372"/>
      <c r="F222" s="1372"/>
      <c r="G222" s="1372"/>
    </row>
    <row r="223" spans="1:7" ht="17.5" x14ac:dyDescent="0.35">
      <c r="A223" s="1372"/>
      <c r="B223" s="1372"/>
      <c r="C223" s="1372"/>
      <c r="D223" s="1372"/>
      <c r="E223" s="1372"/>
      <c r="F223" s="1372"/>
      <c r="G223" s="1372"/>
    </row>
    <row r="224" spans="1:7" ht="17.5" x14ac:dyDescent="0.35">
      <c r="A224" s="1372"/>
      <c r="B224" s="1372"/>
      <c r="C224" s="1372"/>
      <c r="D224" s="1372"/>
      <c r="E224" s="1372"/>
      <c r="F224" s="1372"/>
      <c r="G224" s="1372"/>
    </row>
    <row r="225" spans="1:7" ht="17.5" x14ac:dyDescent="0.35">
      <c r="A225" s="1372"/>
      <c r="B225" s="1372"/>
      <c r="C225" s="1372"/>
      <c r="D225" s="1372"/>
      <c r="E225" s="1372"/>
      <c r="F225" s="1372"/>
      <c r="G225" s="1372"/>
    </row>
    <row r="226" spans="1:7" ht="17.5" x14ac:dyDescent="0.35">
      <c r="A226" s="1372"/>
      <c r="B226" s="1372"/>
      <c r="C226" s="1372"/>
      <c r="D226" s="1372"/>
      <c r="E226" s="1372"/>
      <c r="F226" s="1372"/>
      <c r="G226" s="1372"/>
    </row>
    <row r="227" spans="1:7" ht="17.5" x14ac:dyDescent="0.35">
      <c r="A227" s="1557" t="s">
        <v>3319</v>
      </c>
      <c r="B227" s="1557"/>
      <c r="C227" s="1557"/>
      <c r="D227" s="1557"/>
      <c r="E227" s="1557"/>
      <c r="F227" s="1557"/>
      <c r="G227" s="1557"/>
    </row>
    <row r="228" spans="1:7" ht="16" thickBot="1" x14ac:dyDescent="0.4">
      <c r="A228" s="1558" t="s">
        <v>3320</v>
      </c>
      <c r="B228" s="1558"/>
      <c r="C228" s="1558"/>
      <c r="D228" s="1558"/>
      <c r="E228" s="1558"/>
      <c r="F228" s="1558"/>
      <c r="G228" s="1558"/>
    </row>
    <row r="229" spans="1:7" ht="16" thickBot="1" x14ac:dyDescent="0.4">
      <c r="A229" s="1559" t="s">
        <v>266</v>
      </c>
      <c r="B229" s="1560"/>
      <c r="C229" s="1561"/>
      <c r="D229" s="1334"/>
      <c r="E229" s="1334"/>
      <c r="F229" s="1334"/>
      <c r="G229" s="1334"/>
    </row>
    <row r="230" spans="1:7" x14ac:dyDescent="0.35">
      <c r="A230" s="1562" t="s">
        <v>451</v>
      </c>
      <c r="B230" s="1562" t="s">
        <v>3419</v>
      </c>
      <c r="C230" s="1564" t="s">
        <v>3093</v>
      </c>
      <c r="D230" s="1564" t="s">
        <v>3420</v>
      </c>
      <c r="E230" s="1564" t="s">
        <v>3421</v>
      </c>
      <c r="F230" s="1564" t="s">
        <v>3422</v>
      </c>
      <c r="G230" s="1564" t="s">
        <v>3423</v>
      </c>
    </row>
    <row r="231" spans="1:7" x14ac:dyDescent="0.35">
      <c r="A231" s="1563"/>
      <c r="B231" s="1563"/>
      <c r="C231" s="1565"/>
      <c r="D231" s="1565"/>
      <c r="E231" s="1565"/>
      <c r="F231" s="1565"/>
      <c r="G231" s="1565"/>
    </row>
    <row r="232" spans="1:7" x14ac:dyDescent="0.35">
      <c r="A232" s="1563"/>
      <c r="B232" s="1563"/>
      <c r="C232" s="1565"/>
      <c r="D232" s="1565"/>
      <c r="E232" s="1565"/>
      <c r="F232" s="1565"/>
      <c r="G232" s="1565"/>
    </row>
    <row r="233" spans="1:7" x14ac:dyDescent="0.35">
      <c r="A233" s="92">
        <v>23010000</v>
      </c>
      <c r="B233" s="82" t="s">
        <v>3424</v>
      </c>
      <c r="C233" s="1373">
        <v>880750000</v>
      </c>
      <c r="D233" s="1373">
        <v>147432205.44999999</v>
      </c>
      <c r="E233" s="1373">
        <f t="shared" ref="E233:E238" si="7">C233-D233</f>
        <v>733317794.54999995</v>
      </c>
      <c r="F233" s="1374">
        <v>-175000000</v>
      </c>
      <c r="G233" s="1373">
        <f t="shared" ref="G233:G238" si="8">C233+F233</f>
        <v>705750000</v>
      </c>
    </row>
    <row r="234" spans="1:7" x14ac:dyDescent="0.35">
      <c r="A234" s="92">
        <v>23020000</v>
      </c>
      <c r="B234" s="82" t="s">
        <v>3425</v>
      </c>
      <c r="C234" s="1373">
        <v>2605500000.0020003</v>
      </c>
      <c r="D234" s="1375">
        <v>297056765.48000002</v>
      </c>
      <c r="E234" s="1373">
        <f t="shared" si="7"/>
        <v>2308443234.5220003</v>
      </c>
      <c r="F234" s="1373">
        <v>-470000000</v>
      </c>
      <c r="G234" s="1373">
        <f t="shared" si="8"/>
        <v>2135500000.0020003</v>
      </c>
    </row>
    <row r="235" spans="1:7" x14ac:dyDescent="0.35">
      <c r="A235" s="92">
        <v>23030000</v>
      </c>
      <c r="B235" s="82" t="s">
        <v>3426</v>
      </c>
      <c r="C235" s="1373">
        <v>658000000</v>
      </c>
      <c r="D235" s="1373">
        <v>295000</v>
      </c>
      <c r="E235" s="1373">
        <f t="shared" si="7"/>
        <v>657705000</v>
      </c>
      <c r="F235" s="1373">
        <v>-210000000</v>
      </c>
      <c r="G235" s="1373">
        <f t="shared" si="8"/>
        <v>448000000</v>
      </c>
    </row>
    <row r="236" spans="1:7" x14ac:dyDescent="0.35">
      <c r="A236" s="92">
        <v>23400000</v>
      </c>
      <c r="B236" s="82" t="s">
        <v>3427</v>
      </c>
      <c r="C236" s="1373">
        <v>1495000000</v>
      </c>
      <c r="D236" s="1320">
        <v>217403192.33000001</v>
      </c>
      <c r="E236" s="1373">
        <f t="shared" si="7"/>
        <v>1277596807.6700001</v>
      </c>
      <c r="F236" s="1373">
        <v>-215000000</v>
      </c>
      <c r="G236" s="1373">
        <f t="shared" si="8"/>
        <v>1280000000</v>
      </c>
    </row>
    <row r="237" spans="1:7" x14ac:dyDescent="0.35">
      <c r="A237" s="92">
        <v>23050000</v>
      </c>
      <c r="B237" s="82" t="s">
        <v>3428</v>
      </c>
      <c r="C237" s="1373">
        <v>95000000</v>
      </c>
      <c r="D237" s="1320"/>
      <c r="E237" s="1373">
        <f t="shared" si="7"/>
        <v>95000000</v>
      </c>
      <c r="F237" s="1373">
        <v>-50000000</v>
      </c>
      <c r="G237" s="1373">
        <f t="shared" si="8"/>
        <v>45000000</v>
      </c>
    </row>
    <row r="238" spans="1:7" x14ac:dyDescent="0.35">
      <c r="A238" s="92"/>
      <c r="B238" s="82"/>
      <c r="C238" s="1373">
        <v>439422368.86000001</v>
      </c>
      <c r="D238" s="1320"/>
      <c r="E238" s="1373">
        <f t="shared" si="7"/>
        <v>439422368.86000001</v>
      </c>
      <c r="F238" s="1373">
        <v>-114734473.77</v>
      </c>
      <c r="G238" s="1373">
        <f t="shared" si="8"/>
        <v>324687895.09000003</v>
      </c>
    </row>
    <row r="239" spans="1:7" x14ac:dyDescent="0.35">
      <c r="A239" s="1546" t="s">
        <v>298</v>
      </c>
      <c r="B239" s="1548"/>
      <c r="C239" s="1376">
        <f>SUM(C233:C238)</f>
        <v>6173672368.8620005</v>
      </c>
      <c r="D239" s="1376">
        <f>SUM(D233:D238)</f>
        <v>662187163.25999999</v>
      </c>
      <c r="E239" s="1376">
        <f>SUM(E233:E238)</f>
        <v>5511485205.6020002</v>
      </c>
      <c r="F239" s="1377">
        <f>SUM(F233:F238)</f>
        <v>-1234734473.77</v>
      </c>
      <c r="G239" s="1376">
        <f>SUM(G233:G238)</f>
        <v>4938937895.092001</v>
      </c>
    </row>
    <row r="240" spans="1:7" ht="9.75" customHeight="1" x14ac:dyDescent="0.35">
      <c r="A240" s="1552" t="s">
        <v>3332</v>
      </c>
      <c r="B240" s="1345"/>
      <c r="C240" s="1378"/>
      <c r="D240" s="1321"/>
      <c r="E240" s="1378"/>
      <c r="F240" s="1379"/>
      <c r="G240" s="1378"/>
    </row>
    <row r="241" spans="1:7" ht="17.25" customHeight="1" x14ac:dyDescent="0.35">
      <c r="A241" s="1553"/>
      <c r="B241" s="1345"/>
      <c r="C241" s="1378"/>
      <c r="D241" s="1321"/>
      <c r="E241" s="1378"/>
      <c r="F241" s="1379"/>
      <c r="G241" s="1378"/>
    </row>
    <row r="242" spans="1:7" ht="51" customHeight="1" x14ac:dyDescent="0.35">
      <c r="A242" s="1554" t="s">
        <v>3429</v>
      </c>
      <c r="B242" s="1555"/>
      <c r="C242" s="1555"/>
      <c r="D242" s="1556"/>
      <c r="E242" s="1378"/>
      <c r="F242" s="1379"/>
      <c r="G242" s="1378"/>
    </row>
    <row r="243" spans="1:7" ht="43.5" customHeight="1" x14ac:dyDescent="0.35">
      <c r="A243" s="1554" t="s">
        <v>3430</v>
      </c>
      <c r="B243" s="1555"/>
      <c r="C243" s="1555"/>
      <c r="D243" s="1556"/>
      <c r="E243" s="1380"/>
      <c r="F243" s="1381"/>
      <c r="G243" s="1380"/>
    </row>
    <row r="244" spans="1:7" ht="15" customHeight="1" x14ac:dyDescent="0.35">
      <c r="A244" s="1330" t="s">
        <v>3431</v>
      </c>
      <c r="B244" s="1356"/>
      <c r="C244" s="1356"/>
      <c r="D244" s="1356"/>
      <c r="E244" s="1330" t="s">
        <v>3432</v>
      </c>
      <c r="F244" s="1381"/>
      <c r="G244" s="1380"/>
    </row>
    <row r="245" spans="1:7" ht="15" customHeight="1" x14ac:dyDescent="0.35">
      <c r="A245" s="1331" t="s">
        <v>3433</v>
      </c>
      <c r="B245" s="1356"/>
      <c r="C245" s="1356"/>
      <c r="D245" s="1356"/>
      <c r="E245" s="1331" t="s">
        <v>3434</v>
      </c>
      <c r="F245" s="1381"/>
      <c r="G245" s="1380"/>
    </row>
    <row r="246" spans="1:7" ht="15" customHeight="1" x14ac:dyDescent="0.35">
      <c r="A246" s="1330" t="s">
        <v>3435</v>
      </c>
      <c r="B246" s="1356"/>
      <c r="C246" s="1356"/>
      <c r="D246" s="1356"/>
      <c r="E246" s="1330" t="s">
        <v>3436</v>
      </c>
      <c r="F246" s="1381"/>
      <c r="G246" s="1380"/>
    </row>
    <row r="247" spans="1:7" ht="15" customHeight="1" x14ac:dyDescent="0.35">
      <c r="A247" s="1331" t="s">
        <v>3437</v>
      </c>
      <c r="B247" s="1356"/>
      <c r="C247" s="1356"/>
      <c r="D247" s="1356"/>
      <c r="E247" s="1331" t="s">
        <v>3438</v>
      </c>
      <c r="F247" s="1381"/>
      <c r="G247" s="1380"/>
    </row>
    <row r="248" spans="1:7" ht="15" customHeight="1" x14ac:dyDescent="0.35">
      <c r="A248" s="1331"/>
      <c r="B248" s="1356"/>
      <c r="C248" s="1356"/>
      <c r="D248" s="1356"/>
      <c r="E248" s="1331" t="s">
        <v>3439</v>
      </c>
      <c r="F248" s="1381"/>
      <c r="G248" s="1380"/>
    </row>
    <row r="249" spans="1:7" ht="15" customHeight="1" x14ac:dyDescent="0.35">
      <c r="A249" s="1331"/>
      <c r="B249" s="1356"/>
      <c r="C249" s="1356"/>
      <c r="D249" s="1356"/>
      <c r="E249" s="1331" t="s">
        <v>3440</v>
      </c>
      <c r="F249" s="1381"/>
      <c r="G249" s="1380"/>
    </row>
    <row r="250" spans="1:7" x14ac:dyDescent="0.35">
      <c r="A250" s="1545" t="s">
        <v>3441</v>
      </c>
      <c r="B250" s="1545"/>
      <c r="C250" s="1545"/>
      <c r="D250" s="1356"/>
      <c r="E250" s="1545" t="s">
        <v>3441</v>
      </c>
      <c r="F250" s="1545"/>
      <c r="G250" s="1545"/>
    </row>
    <row r="251" spans="1:7" x14ac:dyDescent="0.35">
      <c r="A251" s="1330" t="s">
        <v>3442</v>
      </c>
      <c r="D251" s="1382"/>
      <c r="E251" s="1330" t="s">
        <v>3443</v>
      </c>
    </row>
    <row r="252" spans="1:7" x14ac:dyDescent="0.35">
      <c r="A252" s="1331" t="s">
        <v>3444</v>
      </c>
      <c r="E252" s="1331" t="s">
        <v>3445</v>
      </c>
    </row>
    <row r="253" spans="1:7" x14ac:dyDescent="0.35">
      <c r="A253" s="1545" t="s">
        <v>3446</v>
      </c>
      <c r="B253" s="1545"/>
      <c r="C253" s="1545"/>
      <c r="D253" s="1382"/>
      <c r="E253" s="1545" t="s">
        <v>3446</v>
      </c>
      <c r="F253" s="1545"/>
      <c r="G253" s="1545"/>
    </row>
    <row r="254" spans="1:7" x14ac:dyDescent="0.35">
      <c r="A254" s="1330" t="s">
        <v>3447</v>
      </c>
      <c r="E254" s="1330" t="s">
        <v>3443</v>
      </c>
    </row>
    <row r="255" spans="1:7" x14ac:dyDescent="0.35">
      <c r="A255" s="1331" t="s">
        <v>3448</v>
      </c>
      <c r="E255" s="1331" t="s">
        <v>3449</v>
      </c>
    </row>
    <row r="256" spans="1:7" x14ac:dyDescent="0.35">
      <c r="A256" s="1330" t="s">
        <v>3450</v>
      </c>
      <c r="E256" s="1331" t="s">
        <v>3451</v>
      </c>
    </row>
    <row r="257" spans="1:5" x14ac:dyDescent="0.35">
      <c r="A257" s="1331" t="s">
        <v>3452</v>
      </c>
      <c r="E257" s="1330" t="s">
        <v>3453</v>
      </c>
    </row>
    <row r="258" spans="1:5" x14ac:dyDescent="0.35">
      <c r="A258" s="1331"/>
      <c r="E258" s="1331" t="s">
        <v>3454</v>
      </c>
    </row>
    <row r="259" spans="1:5" x14ac:dyDescent="0.35">
      <c r="A259" s="1331"/>
      <c r="E259" s="1331" t="s">
        <v>3455</v>
      </c>
    </row>
    <row r="260" spans="1:5" x14ac:dyDescent="0.35">
      <c r="A260" s="1331"/>
      <c r="E260" s="1331" t="s">
        <v>3456</v>
      </c>
    </row>
    <row r="261" spans="1:5" x14ac:dyDescent="0.35">
      <c r="A261" s="1331"/>
      <c r="E261" s="1330" t="s">
        <v>3457</v>
      </c>
    </row>
    <row r="262" spans="1:5" x14ac:dyDescent="0.35">
      <c r="A262" s="1331"/>
      <c r="E262" s="1331" t="s">
        <v>3458</v>
      </c>
    </row>
    <row r="263" spans="1:5" x14ac:dyDescent="0.35">
      <c r="A263" s="1331"/>
      <c r="E263" s="1331" t="s">
        <v>3459</v>
      </c>
    </row>
    <row r="264" spans="1:5" x14ac:dyDescent="0.35">
      <c r="A264" s="1331"/>
      <c r="E264" s="1331" t="s">
        <v>3460</v>
      </c>
    </row>
    <row r="265" spans="1:5" x14ac:dyDescent="0.35">
      <c r="A265" s="1331"/>
      <c r="E265" s="1330" t="s">
        <v>3461</v>
      </c>
    </row>
    <row r="266" spans="1:5" x14ac:dyDescent="0.35">
      <c r="A266" s="1331"/>
      <c r="E266" s="1331" t="s">
        <v>3462</v>
      </c>
    </row>
    <row r="267" spans="1:5" x14ac:dyDescent="0.35">
      <c r="A267" s="1331"/>
      <c r="E267" s="1331" t="s">
        <v>3463</v>
      </c>
    </row>
    <row r="268" spans="1:5" x14ac:dyDescent="0.35">
      <c r="A268" s="1331"/>
      <c r="E268" s="1331" t="s">
        <v>3464</v>
      </c>
    </row>
    <row r="269" spans="1:5" x14ac:dyDescent="0.35">
      <c r="A269" s="1331"/>
      <c r="E269" s="1330" t="s">
        <v>3465</v>
      </c>
    </row>
    <row r="270" spans="1:5" x14ac:dyDescent="0.35">
      <c r="A270" s="1331"/>
      <c r="E270" s="1331" t="s">
        <v>3466</v>
      </c>
    </row>
    <row r="271" spans="1:5" x14ac:dyDescent="0.35">
      <c r="A271" s="1331"/>
      <c r="E271" s="1331" t="s">
        <v>3467</v>
      </c>
    </row>
    <row r="272" spans="1:5" x14ac:dyDescent="0.35">
      <c r="A272" s="1331"/>
      <c r="E272" s="1331" t="s">
        <v>3468</v>
      </c>
    </row>
    <row r="273" spans="1:7" ht="0.75" customHeight="1" x14ac:dyDescent="0.35">
      <c r="A273" s="1331"/>
      <c r="E273" s="1331"/>
    </row>
    <row r="274" spans="1:7" x14ac:dyDescent="0.35">
      <c r="A274" s="1546" t="s">
        <v>3469</v>
      </c>
      <c r="B274" s="1547"/>
      <c r="C274" s="1547"/>
      <c r="D274" s="1548"/>
      <c r="E274" s="1549" t="s">
        <v>3469</v>
      </c>
      <c r="F274" s="1550"/>
      <c r="G274" s="1551"/>
    </row>
  </sheetData>
  <mergeCells count="49">
    <mergeCell ref="A1:G1"/>
    <mergeCell ref="A2:G2"/>
    <mergeCell ref="A13:B13"/>
    <mergeCell ref="A14:B14"/>
    <mergeCell ref="A15:B15"/>
    <mergeCell ref="A27:G27"/>
    <mergeCell ref="A5:B7"/>
    <mergeCell ref="A8:B8"/>
    <mergeCell ref="A9:B9"/>
    <mergeCell ref="A10:B10"/>
    <mergeCell ref="A11:B11"/>
    <mergeCell ref="A12:B12"/>
    <mergeCell ref="A28:G28"/>
    <mergeCell ref="A38:B38"/>
    <mergeCell ref="A59:G59"/>
    <mergeCell ref="A60:G60"/>
    <mergeCell ref="A94:G94"/>
    <mergeCell ref="E213:G213"/>
    <mergeCell ref="A95:G95"/>
    <mergeCell ref="A135:B135"/>
    <mergeCell ref="E138:G138"/>
    <mergeCell ref="A161:G161"/>
    <mergeCell ref="A162:G162"/>
    <mergeCell ref="A201:B201"/>
    <mergeCell ref="E206:G206"/>
    <mergeCell ref="A207:D207"/>
    <mergeCell ref="E209:G209"/>
    <mergeCell ref="A210:D210"/>
    <mergeCell ref="A214:D214"/>
    <mergeCell ref="A227:G227"/>
    <mergeCell ref="A228:G228"/>
    <mergeCell ref="A229:C229"/>
    <mergeCell ref="A230:A232"/>
    <mergeCell ref="B230:B232"/>
    <mergeCell ref="C230:C232"/>
    <mergeCell ref="D230:D232"/>
    <mergeCell ref="E230:E232"/>
    <mergeCell ref="G230:G232"/>
    <mergeCell ref="F230:F232"/>
    <mergeCell ref="A253:C253"/>
    <mergeCell ref="E253:G253"/>
    <mergeCell ref="A274:D274"/>
    <mergeCell ref="E274:G274"/>
    <mergeCell ref="A239:B239"/>
    <mergeCell ref="A240:A241"/>
    <mergeCell ref="A242:D242"/>
    <mergeCell ref="A243:D243"/>
    <mergeCell ref="A250:C250"/>
    <mergeCell ref="E250:G250"/>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08D3A-A7BE-407C-8E6F-DD2EA13741D0}">
  <dimension ref="B2:J533"/>
  <sheetViews>
    <sheetView topLeftCell="A240" workbookViewId="0">
      <selection activeCell="H242" sqref="H242"/>
    </sheetView>
  </sheetViews>
  <sheetFormatPr defaultRowHeight="14.5" x14ac:dyDescent="0.35"/>
  <cols>
    <col min="1" max="1" width="3.36328125" customWidth="1"/>
    <col min="2" max="2" width="10.6328125" customWidth="1"/>
    <col min="3" max="3" width="7.6328125" customWidth="1"/>
    <col min="4" max="4" width="10.90625" customWidth="1"/>
    <col min="5" max="5" width="14.54296875" customWidth="1"/>
    <col min="6" max="6" width="9.26953125" bestFit="1" customWidth="1"/>
    <col min="7" max="7" width="19.7265625" customWidth="1"/>
    <col min="8" max="8" width="11.54296875" customWidth="1"/>
    <col min="9" max="9" width="20" customWidth="1"/>
    <col min="10" max="10" width="25.453125" customWidth="1"/>
  </cols>
  <sheetData>
    <row r="2" spans="2:10" x14ac:dyDescent="0.35">
      <c r="B2" s="67"/>
      <c r="C2" s="67"/>
      <c r="D2" s="67"/>
      <c r="E2" s="67" t="s">
        <v>808</v>
      </c>
      <c r="F2" s="67"/>
      <c r="G2" s="67"/>
      <c r="H2" s="67"/>
    </row>
    <row r="4" spans="2:10" x14ac:dyDescent="0.35">
      <c r="B4" s="68" t="s">
        <v>809</v>
      </c>
      <c r="C4" s="68" t="s">
        <v>810</v>
      </c>
      <c r="D4" s="69" t="s">
        <v>811</v>
      </c>
      <c r="E4" s="70" t="s">
        <v>812</v>
      </c>
      <c r="F4" s="1587" t="s">
        <v>813</v>
      </c>
      <c r="G4" s="1587"/>
      <c r="H4" s="71" t="s">
        <v>0</v>
      </c>
    </row>
    <row r="5" spans="2:10" x14ac:dyDescent="0.35">
      <c r="B5" s="72"/>
      <c r="C5" s="72"/>
      <c r="D5" s="73"/>
      <c r="E5" s="74"/>
      <c r="F5" s="71" t="s">
        <v>814</v>
      </c>
      <c r="G5" s="71" t="s">
        <v>815</v>
      </c>
      <c r="H5" s="71" t="s">
        <v>814</v>
      </c>
    </row>
    <row r="6" spans="2:10" ht="25.5" customHeight="1" x14ac:dyDescent="0.45">
      <c r="B6" s="75"/>
      <c r="C6" s="76"/>
      <c r="D6" s="75"/>
      <c r="E6" s="77" t="s">
        <v>816</v>
      </c>
      <c r="F6" s="78"/>
      <c r="G6" s="79"/>
      <c r="H6" s="80"/>
    </row>
    <row r="7" spans="2:10" ht="18.75" customHeight="1" x14ac:dyDescent="0.45">
      <c r="B7" s="75">
        <v>3</v>
      </c>
      <c r="C7" s="75">
        <v>19</v>
      </c>
      <c r="D7" s="75">
        <v>3</v>
      </c>
      <c r="E7" s="81" t="s">
        <v>790</v>
      </c>
      <c r="F7" s="81" t="s">
        <v>790</v>
      </c>
      <c r="G7" s="82" t="s">
        <v>817</v>
      </c>
      <c r="H7" s="80" t="s">
        <v>818</v>
      </c>
      <c r="I7" s="83"/>
      <c r="J7" s="84"/>
    </row>
    <row r="8" spans="2:10" ht="19.5" customHeight="1" x14ac:dyDescent="0.45">
      <c r="B8" s="75">
        <v>3</v>
      </c>
      <c r="C8" s="75">
        <v>19</v>
      </c>
      <c r="D8" s="75">
        <v>3</v>
      </c>
      <c r="E8" s="81" t="s">
        <v>790</v>
      </c>
      <c r="F8" s="81" t="s">
        <v>794</v>
      </c>
      <c r="G8" s="82" t="s">
        <v>819</v>
      </c>
      <c r="H8" s="80" t="s">
        <v>820</v>
      </c>
      <c r="I8" s="83"/>
      <c r="J8" s="84"/>
    </row>
    <row r="9" spans="2:10" ht="20.25" customHeight="1" x14ac:dyDescent="0.45">
      <c r="B9" s="75">
        <v>3</v>
      </c>
      <c r="C9" s="75">
        <v>19</v>
      </c>
      <c r="D9" s="75">
        <v>3</v>
      </c>
      <c r="E9" s="81" t="s">
        <v>790</v>
      </c>
      <c r="F9" s="81" t="s">
        <v>796</v>
      </c>
      <c r="G9" s="82" t="s">
        <v>821</v>
      </c>
      <c r="H9" s="80" t="s">
        <v>822</v>
      </c>
      <c r="I9" s="83"/>
      <c r="J9" s="84"/>
    </row>
    <row r="10" spans="2:10" ht="21.75" customHeight="1" x14ac:dyDescent="0.45">
      <c r="B10" s="75">
        <v>3</v>
      </c>
      <c r="C10" s="75">
        <v>19</v>
      </c>
      <c r="D10" s="75">
        <v>3</v>
      </c>
      <c r="E10" s="81" t="s">
        <v>790</v>
      </c>
      <c r="F10" s="81" t="s">
        <v>797</v>
      </c>
      <c r="G10" s="82" t="s">
        <v>823</v>
      </c>
      <c r="H10" s="80" t="s">
        <v>824</v>
      </c>
      <c r="I10" s="83"/>
      <c r="J10" s="84"/>
    </row>
    <row r="11" spans="2:10" ht="21.75" customHeight="1" x14ac:dyDescent="0.45">
      <c r="B11" s="75">
        <v>3</v>
      </c>
      <c r="C11" s="75">
        <v>19</v>
      </c>
      <c r="D11" s="75">
        <v>3</v>
      </c>
      <c r="E11" s="81" t="s">
        <v>790</v>
      </c>
      <c r="F11" s="81" t="s">
        <v>798</v>
      </c>
      <c r="G11" s="82" t="s">
        <v>825</v>
      </c>
      <c r="H11" s="80" t="s">
        <v>826</v>
      </c>
      <c r="I11" s="83"/>
      <c r="J11" s="84"/>
    </row>
    <row r="12" spans="2:10" ht="18.75" customHeight="1" x14ac:dyDescent="0.45">
      <c r="B12" s="75">
        <v>3</v>
      </c>
      <c r="C12" s="75">
        <v>19</v>
      </c>
      <c r="D12" s="75">
        <v>3</v>
      </c>
      <c r="E12" s="81" t="s">
        <v>790</v>
      </c>
      <c r="F12" s="81" t="s">
        <v>803</v>
      </c>
      <c r="G12" s="82" t="s">
        <v>827</v>
      </c>
      <c r="H12" s="80" t="s">
        <v>828</v>
      </c>
      <c r="I12" s="83"/>
      <c r="J12" s="84"/>
    </row>
    <row r="13" spans="2:10" ht="20.25" customHeight="1" x14ac:dyDescent="0.45">
      <c r="B13" s="75">
        <v>3</v>
      </c>
      <c r="C13" s="75">
        <v>19</v>
      </c>
      <c r="D13" s="75">
        <v>3</v>
      </c>
      <c r="E13" s="81" t="s">
        <v>790</v>
      </c>
      <c r="F13" s="81" t="s">
        <v>804</v>
      </c>
      <c r="G13" s="82" t="s">
        <v>829</v>
      </c>
      <c r="H13" s="80" t="s">
        <v>830</v>
      </c>
      <c r="I13" s="83"/>
      <c r="J13" s="84"/>
    </row>
    <row r="14" spans="2:10" ht="24.75" customHeight="1" x14ac:dyDescent="0.45">
      <c r="B14" s="75">
        <v>3</v>
      </c>
      <c r="C14" s="75">
        <v>19</v>
      </c>
      <c r="D14" s="75">
        <v>3</v>
      </c>
      <c r="E14" s="81" t="s">
        <v>790</v>
      </c>
      <c r="F14" s="81" t="s">
        <v>805</v>
      </c>
      <c r="G14" s="82" t="s">
        <v>831</v>
      </c>
      <c r="H14" s="80" t="s">
        <v>832</v>
      </c>
      <c r="I14" s="83"/>
      <c r="J14" s="84"/>
    </row>
    <row r="15" spans="2:10" ht="23.25" customHeight="1" x14ac:dyDescent="0.45">
      <c r="B15" s="75">
        <v>3</v>
      </c>
      <c r="C15" s="75">
        <v>19</v>
      </c>
      <c r="D15" s="75">
        <v>3</v>
      </c>
      <c r="E15" s="81" t="s">
        <v>790</v>
      </c>
      <c r="F15" s="81" t="s">
        <v>806</v>
      </c>
      <c r="G15" s="82" t="s">
        <v>833</v>
      </c>
      <c r="H15" s="80" t="s">
        <v>834</v>
      </c>
      <c r="I15" s="83"/>
      <c r="J15" s="84"/>
    </row>
    <row r="16" spans="2:10" ht="18.75" customHeight="1" x14ac:dyDescent="0.45">
      <c r="B16" s="75">
        <v>3</v>
      </c>
      <c r="C16" s="75">
        <v>19</v>
      </c>
      <c r="D16" s="75">
        <v>3</v>
      </c>
      <c r="E16" s="81" t="s">
        <v>790</v>
      </c>
      <c r="F16" s="81" t="s">
        <v>807</v>
      </c>
      <c r="G16" s="82" t="s">
        <v>835</v>
      </c>
      <c r="H16" s="80" t="s">
        <v>836</v>
      </c>
      <c r="I16" s="83"/>
      <c r="J16" s="84"/>
    </row>
    <row r="17" spans="2:10" ht="21" customHeight="1" x14ac:dyDescent="0.45">
      <c r="B17" s="75"/>
      <c r="C17" s="75"/>
      <c r="D17" s="75"/>
      <c r="E17" s="85" t="s">
        <v>837</v>
      </c>
      <c r="F17" s="86"/>
      <c r="G17" s="82"/>
      <c r="H17" s="80"/>
      <c r="I17" s="83"/>
      <c r="J17" s="84"/>
    </row>
    <row r="18" spans="2:10" ht="21" customHeight="1" x14ac:dyDescent="0.45">
      <c r="B18" s="75">
        <v>3</v>
      </c>
      <c r="C18" s="75">
        <v>19</v>
      </c>
      <c r="D18" s="75">
        <v>3</v>
      </c>
      <c r="E18" s="87" t="s">
        <v>794</v>
      </c>
      <c r="F18" s="87" t="s">
        <v>790</v>
      </c>
      <c r="G18" s="82" t="s">
        <v>838</v>
      </c>
      <c r="H18" s="80" t="s">
        <v>839</v>
      </c>
      <c r="I18" s="83"/>
      <c r="J18" s="84"/>
    </row>
    <row r="19" spans="2:10" ht="24" customHeight="1" x14ac:dyDescent="0.45">
      <c r="B19" s="75">
        <v>3</v>
      </c>
      <c r="C19" s="75">
        <v>19</v>
      </c>
      <c r="D19" s="75">
        <v>3</v>
      </c>
      <c r="E19" s="87" t="s">
        <v>794</v>
      </c>
      <c r="F19" s="87" t="s">
        <v>794</v>
      </c>
      <c r="G19" s="82" t="s">
        <v>840</v>
      </c>
      <c r="H19" s="80" t="s">
        <v>841</v>
      </c>
      <c r="I19" s="83"/>
      <c r="J19" s="84"/>
    </row>
    <row r="20" spans="2:10" ht="21.75" customHeight="1" x14ac:dyDescent="0.45">
      <c r="B20" s="75">
        <v>3</v>
      </c>
      <c r="C20" s="75">
        <v>19</v>
      </c>
      <c r="D20" s="75">
        <v>3</v>
      </c>
      <c r="E20" s="87" t="s">
        <v>794</v>
      </c>
      <c r="F20" s="87" t="s">
        <v>796</v>
      </c>
      <c r="G20" s="82" t="s">
        <v>842</v>
      </c>
      <c r="H20" s="80" t="s">
        <v>843</v>
      </c>
      <c r="I20" s="83"/>
      <c r="J20" s="84"/>
    </row>
    <row r="21" spans="2:10" ht="21.75" customHeight="1" x14ac:dyDescent="0.45">
      <c r="B21" s="75">
        <v>3</v>
      </c>
      <c r="C21" s="75">
        <v>19</v>
      </c>
      <c r="D21" s="75">
        <v>3</v>
      </c>
      <c r="E21" s="87" t="s">
        <v>794</v>
      </c>
      <c r="F21" s="87" t="s">
        <v>797</v>
      </c>
      <c r="G21" s="82" t="s">
        <v>844</v>
      </c>
      <c r="H21" s="80" t="s">
        <v>845</v>
      </c>
      <c r="I21" s="83"/>
      <c r="J21" s="84"/>
    </row>
    <row r="22" spans="2:10" ht="21.75" customHeight="1" x14ac:dyDescent="0.45">
      <c r="B22" s="75">
        <v>3</v>
      </c>
      <c r="C22" s="75">
        <v>19</v>
      </c>
      <c r="D22" s="75">
        <v>3</v>
      </c>
      <c r="E22" s="87" t="s">
        <v>794</v>
      </c>
      <c r="F22" s="87" t="s">
        <v>798</v>
      </c>
      <c r="G22" s="82" t="s">
        <v>846</v>
      </c>
      <c r="H22" s="80" t="s">
        <v>847</v>
      </c>
      <c r="I22" s="83"/>
      <c r="J22" s="84"/>
    </row>
    <row r="23" spans="2:10" ht="17.25" customHeight="1" x14ac:dyDescent="0.45">
      <c r="B23" s="75">
        <v>3</v>
      </c>
      <c r="C23" s="75">
        <v>19</v>
      </c>
      <c r="D23" s="75">
        <v>3</v>
      </c>
      <c r="E23" s="87" t="s">
        <v>794</v>
      </c>
      <c r="F23" s="87" t="s">
        <v>803</v>
      </c>
      <c r="G23" s="82" t="s">
        <v>848</v>
      </c>
      <c r="H23" s="80" t="s">
        <v>849</v>
      </c>
      <c r="I23" s="83"/>
      <c r="J23" s="84"/>
    </row>
    <row r="24" spans="2:10" ht="21.75" customHeight="1" x14ac:dyDescent="0.45">
      <c r="B24" s="75">
        <v>3</v>
      </c>
      <c r="C24" s="75">
        <v>19</v>
      </c>
      <c r="D24" s="75">
        <v>3</v>
      </c>
      <c r="E24" s="87" t="s">
        <v>794</v>
      </c>
      <c r="F24" s="87" t="s">
        <v>804</v>
      </c>
      <c r="G24" s="82" t="s">
        <v>850</v>
      </c>
      <c r="H24" s="80" t="s">
        <v>851</v>
      </c>
      <c r="I24" s="83"/>
      <c r="J24" s="84"/>
    </row>
    <row r="25" spans="2:10" ht="23.25" customHeight="1" x14ac:dyDescent="0.45">
      <c r="B25" s="75">
        <v>3</v>
      </c>
      <c r="C25" s="75">
        <v>19</v>
      </c>
      <c r="D25" s="75">
        <v>3</v>
      </c>
      <c r="E25" s="87" t="s">
        <v>794</v>
      </c>
      <c r="F25" s="87" t="s">
        <v>805</v>
      </c>
      <c r="G25" s="82" t="s">
        <v>852</v>
      </c>
      <c r="H25" s="80" t="s">
        <v>853</v>
      </c>
      <c r="I25" s="83"/>
      <c r="J25" s="84"/>
    </row>
    <row r="26" spans="2:10" ht="18.75" customHeight="1" x14ac:dyDescent="0.45">
      <c r="B26" s="75">
        <v>3</v>
      </c>
      <c r="C26" s="75">
        <v>19</v>
      </c>
      <c r="D26" s="75">
        <v>3</v>
      </c>
      <c r="E26" s="87" t="s">
        <v>794</v>
      </c>
      <c r="F26" s="87" t="s">
        <v>806</v>
      </c>
      <c r="G26" s="82" t="s">
        <v>854</v>
      </c>
      <c r="H26" s="80" t="s">
        <v>855</v>
      </c>
      <c r="I26" s="83"/>
      <c r="J26" s="84"/>
    </row>
    <row r="27" spans="2:10" ht="21.75" customHeight="1" x14ac:dyDescent="0.45">
      <c r="B27" s="75">
        <v>3</v>
      </c>
      <c r="C27" s="75">
        <v>19</v>
      </c>
      <c r="D27" s="75">
        <v>3</v>
      </c>
      <c r="E27" s="87" t="s">
        <v>794</v>
      </c>
      <c r="F27" s="87" t="s">
        <v>807</v>
      </c>
      <c r="G27" s="82" t="s">
        <v>856</v>
      </c>
      <c r="H27" s="80" t="s">
        <v>857</v>
      </c>
      <c r="I27" s="83"/>
      <c r="J27" s="84"/>
    </row>
    <row r="28" spans="2:10" ht="19.5" customHeight="1" x14ac:dyDescent="0.45">
      <c r="B28" s="75"/>
      <c r="C28" s="75"/>
      <c r="D28" s="88"/>
      <c r="E28" s="85" t="s">
        <v>858</v>
      </c>
      <c r="F28" s="86"/>
      <c r="G28" s="82"/>
      <c r="H28" s="80"/>
      <c r="I28" s="83"/>
      <c r="J28" s="84"/>
    </row>
    <row r="29" spans="2:10" ht="22.5" customHeight="1" x14ac:dyDescent="0.45">
      <c r="B29" s="75">
        <v>3</v>
      </c>
      <c r="C29" s="75">
        <v>19</v>
      </c>
      <c r="D29" s="88">
        <v>2</v>
      </c>
      <c r="E29" s="87" t="s">
        <v>796</v>
      </c>
      <c r="F29" s="87" t="s">
        <v>790</v>
      </c>
      <c r="G29" s="82" t="s">
        <v>859</v>
      </c>
      <c r="H29" s="80" t="s">
        <v>860</v>
      </c>
      <c r="I29" s="83"/>
      <c r="J29" s="84"/>
    </row>
    <row r="30" spans="2:10" ht="19.5" customHeight="1" x14ac:dyDescent="0.45">
      <c r="B30" s="75">
        <v>3</v>
      </c>
      <c r="C30" s="75">
        <v>19</v>
      </c>
      <c r="D30" s="88">
        <v>2</v>
      </c>
      <c r="E30" s="87" t="s">
        <v>796</v>
      </c>
      <c r="F30" s="87" t="s">
        <v>794</v>
      </c>
      <c r="G30" s="82" t="s">
        <v>861</v>
      </c>
      <c r="H30" s="80" t="s">
        <v>862</v>
      </c>
      <c r="I30" s="83"/>
      <c r="J30" s="84"/>
    </row>
    <row r="31" spans="2:10" ht="21.75" customHeight="1" x14ac:dyDescent="0.45">
      <c r="B31" s="75">
        <v>3</v>
      </c>
      <c r="C31" s="75">
        <v>19</v>
      </c>
      <c r="D31" s="88">
        <v>2</v>
      </c>
      <c r="E31" s="87" t="s">
        <v>796</v>
      </c>
      <c r="F31" s="87" t="s">
        <v>796</v>
      </c>
      <c r="G31" s="82" t="s">
        <v>863</v>
      </c>
      <c r="H31" s="80" t="s">
        <v>864</v>
      </c>
      <c r="I31" s="83"/>
      <c r="J31" s="84"/>
    </row>
    <row r="32" spans="2:10" ht="22.5" customHeight="1" x14ac:dyDescent="0.45">
      <c r="B32" s="75">
        <v>3</v>
      </c>
      <c r="C32" s="75">
        <v>19</v>
      </c>
      <c r="D32" s="88">
        <v>2</v>
      </c>
      <c r="E32" s="87" t="s">
        <v>796</v>
      </c>
      <c r="F32" s="87" t="s">
        <v>797</v>
      </c>
      <c r="G32" s="82" t="s">
        <v>865</v>
      </c>
      <c r="H32" s="80" t="s">
        <v>866</v>
      </c>
      <c r="I32" s="83"/>
      <c r="J32" s="84"/>
    </row>
    <row r="33" spans="2:10" ht="18" customHeight="1" x14ac:dyDescent="0.45">
      <c r="B33" s="75">
        <v>3</v>
      </c>
      <c r="C33" s="75">
        <v>19</v>
      </c>
      <c r="D33" s="88">
        <v>2</v>
      </c>
      <c r="E33" s="87" t="s">
        <v>796</v>
      </c>
      <c r="F33" s="87" t="s">
        <v>798</v>
      </c>
      <c r="G33" s="82" t="s">
        <v>867</v>
      </c>
      <c r="H33" s="80" t="s">
        <v>868</v>
      </c>
      <c r="I33" s="83"/>
      <c r="J33" s="84"/>
    </row>
    <row r="34" spans="2:10" ht="21.75" customHeight="1" x14ac:dyDescent="0.45">
      <c r="B34" s="75">
        <v>3</v>
      </c>
      <c r="C34" s="75">
        <v>19</v>
      </c>
      <c r="D34" s="88">
        <v>2</v>
      </c>
      <c r="E34" s="87" t="s">
        <v>796</v>
      </c>
      <c r="F34" s="87" t="s">
        <v>803</v>
      </c>
      <c r="G34" s="82" t="s">
        <v>869</v>
      </c>
      <c r="H34" s="80" t="s">
        <v>870</v>
      </c>
      <c r="I34" s="83"/>
      <c r="J34" s="84"/>
    </row>
    <row r="35" spans="2:10" ht="16.5" customHeight="1" x14ac:dyDescent="0.45">
      <c r="B35" s="75">
        <v>3</v>
      </c>
      <c r="C35" s="75">
        <v>19</v>
      </c>
      <c r="D35" s="88">
        <v>2</v>
      </c>
      <c r="E35" s="87" t="s">
        <v>796</v>
      </c>
      <c r="F35" s="87" t="s">
        <v>804</v>
      </c>
      <c r="G35" s="82" t="s">
        <v>871</v>
      </c>
      <c r="H35" s="80" t="s">
        <v>872</v>
      </c>
      <c r="I35" s="83"/>
      <c r="J35" s="84"/>
    </row>
    <row r="36" spans="2:10" ht="19.5" customHeight="1" x14ac:dyDescent="0.45">
      <c r="B36" s="75">
        <v>3</v>
      </c>
      <c r="C36" s="75">
        <v>19</v>
      </c>
      <c r="D36" s="88">
        <v>2</v>
      </c>
      <c r="E36" s="87" t="s">
        <v>796</v>
      </c>
      <c r="F36" s="87" t="s">
        <v>805</v>
      </c>
      <c r="G36" s="82" t="s">
        <v>873</v>
      </c>
      <c r="H36" s="80" t="s">
        <v>874</v>
      </c>
      <c r="I36" s="83"/>
      <c r="J36" s="84"/>
    </row>
    <row r="37" spans="2:10" ht="18" customHeight="1" x14ac:dyDescent="0.45">
      <c r="B37" s="75">
        <v>3</v>
      </c>
      <c r="C37" s="75">
        <v>19</v>
      </c>
      <c r="D37" s="88">
        <v>2</v>
      </c>
      <c r="E37" s="87" t="s">
        <v>796</v>
      </c>
      <c r="F37" s="87" t="s">
        <v>806</v>
      </c>
      <c r="G37" s="82" t="s">
        <v>875</v>
      </c>
      <c r="H37" s="80" t="s">
        <v>876</v>
      </c>
      <c r="I37" s="83"/>
      <c r="J37" s="84"/>
    </row>
    <row r="38" spans="2:10" ht="18.75" customHeight="1" x14ac:dyDescent="0.45">
      <c r="B38" s="75">
        <v>3</v>
      </c>
      <c r="C38" s="75">
        <v>19</v>
      </c>
      <c r="D38" s="88">
        <v>2</v>
      </c>
      <c r="E38" s="87" t="s">
        <v>796</v>
      </c>
      <c r="F38" s="87" t="s">
        <v>807</v>
      </c>
      <c r="G38" s="82" t="s">
        <v>877</v>
      </c>
      <c r="H38" s="80" t="s">
        <v>878</v>
      </c>
      <c r="I38" s="83"/>
      <c r="J38" s="84"/>
    </row>
    <row r="39" spans="2:10" ht="21" customHeight="1" x14ac:dyDescent="0.45">
      <c r="B39" s="75"/>
      <c r="C39" s="75"/>
      <c r="D39" s="88"/>
      <c r="E39" s="85" t="s">
        <v>879</v>
      </c>
      <c r="F39" s="86"/>
      <c r="G39" s="82"/>
      <c r="H39" s="80"/>
      <c r="I39" s="83"/>
      <c r="J39" s="84"/>
    </row>
    <row r="40" spans="2:10" ht="20.25" customHeight="1" x14ac:dyDescent="0.45">
      <c r="B40" s="75">
        <v>3</v>
      </c>
      <c r="C40" s="75">
        <v>19</v>
      </c>
      <c r="D40" s="88">
        <v>3</v>
      </c>
      <c r="E40" s="87" t="s">
        <v>797</v>
      </c>
      <c r="F40" s="87" t="s">
        <v>790</v>
      </c>
      <c r="G40" s="82" t="s">
        <v>880</v>
      </c>
      <c r="H40" s="80" t="s">
        <v>881</v>
      </c>
      <c r="I40" s="83"/>
      <c r="J40" s="84"/>
    </row>
    <row r="41" spans="2:10" ht="23.25" customHeight="1" x14ac:dyDescent="0.45">
      <c r="B41" s="75">
        <v>3</v>
      </c>
      <c r="C41" s="75">
        <v>19</v>
      </c>
      <c r="D41" s="88">
        <v>3</v>
      </c>
      <c r="E41" s="87" t="s">
        <v>797</v>
      </c>
      <c r="F41" s="87" t="s">
        <v>794</v>
      </c>
      <c r="G41" s="82" t="s">
        <v>882</v>
      </c>
      <c r="H41" s="80" t="s">
        <v>883</v>
      </c>
      <c r="I41" s="83"/>
      <c r="J41" s="84"/>
    </row>
    <row r="42" spans="2:10" ht="22.5" customHeight="1" x14ac:dyDescent="0.45">
      <c r="B42" s="75">
        <v>3</v>
      </c>
      <c r="C42" s="75">
        <v>19</v>
      </c>
      <c r="D42" s="88">
        <v>3</v>
      </c>
      <c r="E42" s="87" t="s">
        <v>797</v>
      </c>
      <c r="F42" s="87" t="s">
        <v>796</v>
      </c>
      <c r="G42" s="82" t="s">
        <v>884</v>
      </c>
      <c r="H42" s="80" t="s">
        <v>885</v>
      </c>
      <c r="I42" s="83"/>
      <c r="J42" s="84"/>
    </row>
    <row r="43" spans="2:10" ht="22.5" customHeight="1" x14ac:dyDescent="0.45">
      <c r="B43" s="75">
        <v>3</v>
      </c>
      <c r="C43" s="75">
        <v>19</v>
      </c>
      <c r="D43" s="88">
        <v>3</v>
      </c>
      <c r="E43" s="87" t="s">
        <v>797</v>
      </c>
      <c r="F43" s="87" t="s">
        <v>797</v>
      </c>
      <c r="G43" s="82" t="s">
        <v>886</v>
      </c>
      <c r="H43" s="80" t="s">
        <v>887</v>
      </c>
      <c r="I43" s="83"/>
      <c r="J43" s="84"/>
    </row>
    <row r="44" spans="2:10" ht="21" customHeight="1" x14ac:dyDescent="0.45">
      <c r="B44" s="75">
        <v>3</v>
      </c>
      <c r="C44" s="75">
        <v>19</v>
      </c>
      <c r="D44" s="88">
        <v>3</v>
      </c>
      <c r="E44" s="87" t="s">
        <v>797</v>
      </c>
      <c r="F44" s="87" t="s">
        <v>798</v>
      </c>
      <c r="G44" s="82" t="s">
        <v>888</v>
      </c>
      <c r="H44" s="80" t="s">
        <v>889</v>
      </c>
      <c r="I44" s="83"/>
      <c r="J44" s="84"/>
    </row>
    <row r="45" spans="2:10" ht="18.75" customHeight="1" x14ac:dyDescent="0.45">
      <c r="B45" s="75">
        <v>3</v>
      </c>
      <c r="C45" s="75">
        <v>19</v>
      </c>
      <c r="D45" s="88">
        <v>3</v>
      </c>
      <c r="E45" s="87" t="s">
        <v>797</v>
      </c>
      <c r="F45" s="87" t="s">
        <v>803</v>
      </c>
      <c r="G45" s="82" t="s">
        <v>890</v>
      </c>
      <c r="H45" s="80" t="s">
        <v>891</v>
      </c>
      <c r="I45" s="83"/>
      <c r="J45" s="84"/>
    </row>
    <row r="46" spans="2:10" ht="20.25" customHeight="1" x14ac:dyDescent="0.45">
      <c r="B46" s="75">
        <v>3</v>
      </c>
      <c r="C46" s="75">
        <v>19</v>
      </c>
      <c r="D46" s="88">
        <v>3</v>
      </c>
      <c r="E46" s="87" t="s">
        <v>797</v>
      </c>
      <c r="F46" s="87" t="s">
        <v>804</v>
      </c>
      <c r="G46" s="82" t="s">
        <v>892</v>
      </c>
      <c r="H46" s="80" t="s">
        <v>893</v>
      </c>
      <c r="I46" s="83"/>
      <c r="J46" s="84"/>
    </row>
    <row r="47" spans="2:10" ht="15.5" x14ac:dyDescent="0.35">
      <c r="B47" s="75">
        <v>3</v>
      </c>
      <c r="C47" s="75">
        <v>19</v>
      </c>
      <c r="D47" s="88">
        <v>3</v>
      </c>
      <c r="E47" s="87" t="s">
        <v>797</v>
      </c>
      <c r="F47" s="87" t="s">
        <v>805</v>
      </c>
      <c r="G47" s="82" t="s">
        <v>894</v>
      </c>
      <c r="H47" s="80" t="s">
        <v>895</v>
      </c>
    </row>
    <row r="48" spans="2:10" ht="15.5" x14ac:dyDescent="0.35">
      <c r="B48" s="75">
        <v>3</v>
      </c>
      <c r="C48" s="75">
        <v>19</v>
      </c>
      <c r="D48" s="88">
        <v>3</v>
      </c>
      <c r="E48" s="87" t="s">
        <v>797</v>
      </c>
      <c r="F48" s="87" t="s">
        <v>806</v>
      </c>
      <c r="G48" s="82" t="s">
        <v>896</v>
      </c>
      <c r="H48" s="80" t="s">
        <v>897</v>
      </c>
    </row>
    <row r="49" spans="2:8" ht="15.5" x14ac:dyDescent="0.35">
      <c r="B49" s="75">
        <v>3</v>
      </c>
      <c r="C49" s="75">
        <v>19</v>
      </c>
      <c r="D49" s="88">
        <v>3</v>
      </c>
      <c r="E49" s="87" t="s">
        <v>797</v>
      </c>
      <c r="F49" s="87" t="s">
        <v>807</v>
      </c>
      <c r="G49" s="82" t="s">
        <v>898</v>
      </c>
      <c r="H49" s="80" t="s">
        <v>899</v>
      </c>
    </row>
    <row r="50" spans="2:8" ht="15.5" x14ac:dyDescent="0.35">
      <c r="B50" s="75">
        <v>3</v>
      </c>
      <c r="C50" s="75">
        <v>19</v>
      </c>
      <c r="D50" s="88">
        <v>3</v>
      </c>
      <c r="E50" s="87" t="s">
        <v>797</v>
      </c>
      <c r="F50" s="87" t="s">
        <v>791</v>
      </c>
      <c r="G50" s="82" t="s">
        <v>900</v>
      </c>
      <c r="H50" s="80" t="s">
        <v>901</v>
      </c>
    </row>
    <row r="51" spans="2:8" ht="15.5" x14ac:dyDescent="0.35">
      <c r="B51" s="75">
        <v>3</v>
      </c>
      <c r="C51" s="75">
        <v>19</v>
      </c>
      <c r="D51" s="88">
        <v>3</v>
      </c>
      <c r="E51" s="87" t="s">
        <v>797</v>
      </c>
      <c r="F51" s="87" t="s">
        <v>792</v>
      </c>
      <c r="G51" s="82" t="s">
        <v>902</v>
      </c>
      <c r="H51" s="80" t="s">
        <v>903</v>
      </c>
    </row>
    <row r="52" spans="2:8" ht="15.5" x14ac:dyDescent="0.35">
      <c r="B52" s="75">
        <v>3</v>
      </c>
      <c r="C52" s="75">
        <v>19</v>
      </c>
      <c r="D52" s="88">
        <v>3</v>
      </c>
      <c r="E52" s="87" t="s">
        <v>797</v>
      </c>
      <c r="F52" s="87" t="s">
        <v>799</v>
      </c>
      <c r="G52" s="82" t="s">
        <v>904</v>
      </c>
      <c r="H52" s="80" t="s">
        <v>905</v>
      </c>
    </row>
    <row r="53" spans="2:8" ht="15.5" x14ac:dyDescent="0.35">
      <c r="B53" s="75">
        <v>3</v>
      </c>
      <c r="C53" s="75">
        <v>19</v>
      </c>
      <c r="D53" s="88">
        <v>3</v>
      </c>
      <c r="E53" s="87" t="s">
        <v>797</v>
      </c>
      <c r="F53" s="87" t="s">
        <v>800</v>
      </c>
      <c r="G53" s="82" t="s">
        <v>906</v>
      </c>
      <c r="H53" s="80" t="s">
        <v>907</v>
      </c>
    </row>
    <row r="54" spans="2:8" ht="15.5" x14ac:dyDescent="0.35">
      <c r="B54" s="75"/>
      <c r="C54" s="75"/>
      <c r="D54" s="88"/>
      <c r="E54" s="85" t="s">
        <v>908</v>
      </c>
      <c r="F54" s="86"/>
      <c r="G54" s="82"/>
      <c r="H54" s="80"/>
    </row>
    <row r="55" spans="2:8" ht="15.5" x14ac:dyDescent="0.35">
      <c r="B55" s="75">
        <v>3</v>
      </c>
      <c r="C55" s="75">
        <v>19</v>
      </c>
      <c r="D55" s="88">
        <v>2</v>
      </c>
      <c r="E55" s="87" t="s">
        <v>798</v>
      </c>
      <c r="F55" s="87" t="s">
        <v>790</v>
      </c>
      <c r="G55" s="82" t="s">
        <v>909</v>
      </c>
      <c r="H55" s="80" t="s">
        <v>910</v>
      </c>
    </row>
    <row r="56" spans="2:8" ht="15.5" x14ac:dyDescent="0.35">
      <c r="B56" s="75">
        <v>3</v>
      </c>
      <c r="C56" s="75">
        <v>19</v>
      </c>
      <c r="D56" s="88">
        <v>2</v>
      </c>
      <c r="E56" s="87" t="s">
        <v>798</v>
      </c>
      <c r="F56" s="87" t="s">
        <v>794</v>
      </c>
      <c r="G56" s="82" t="s">
        <v>911</v>
      </c>
      <c r="H56" s="80" t="s">
        <v>912</v>
      </c>
    </row>
    <row r="57" spans="2:8" ht="15.5" x14ac:dyDescent="0.35">
      <c r="B57" s="75">
        <v>3</v>
      </c>
      <c r="C57" s="75">
        <v>19</v>
      </c>
      <c r="D57" s="88">
        <v>2</v>
      </c>
      <c r="E57" s="87" t="s">
        <v>798</v>
      </c>
      <c r="F57" s="87" t="s">
        <v>796</v>
      </c>
      <c r="G57" s="82" t="s">
        <v>913</v>
      </c>
      <c r="H57" s="80" t="s">
        <v>914</v>
      </c>
    </row>
    <row r="58" spans="2:8" ht="15.5" x14ac:dyDescent="0.35">
      <c r="B58" s="75">
        <v>3</v>
      </c>
      <c r="C58" s="75">
        <v>19</v>
      </c>
      <c r="D58" s="88">
        <v>2</v>
      </c>
      <c r="E58" s="87" t="s">
        <v>798</v>
      </c>
      <c r="F58" s="87" t="s">
        <v>797</v>
      </c>
      <c r="G58" s="82" t="s">
        <v>915</v>
      </c>
      <c r="H58" s="80" t="s">
        <v>916</v>
      </c>
    </row>
    <row r="59" spans="2:8" ht="15.5" x14ac:dyDescent="0.35">
      <c r="B59" s="75">
        <v>3</v>
      </c>
      <c r="C59" s="75">
        <v>19</v>
      </c>
      <c r="D59" s="88">
        <v>2</v>
      </c>
      <c r="E59" s="87" t="s">
        <v>798</v>
      </c>
      <c r="F59" s="87" t="s">
        <v>798</v>
      </c>
      <c r="G59" s="82" t="s">
        <v>917</v>
      </c>
      <c r="H59" s="80" t="s">
        <v>918</v>
      </c>
    </row>
    <row r="60" spans="2:8" ht="15.5" x14ac:dyDescent="0.35">
      <c r="B60" s="75">
        <v>3</v>
      </c>
      <c r="C60" s="75">
        <v>19</v>
      </c>
      <c r="D60" s="88">
        <v>2</v>
      </c>
      <c r="E60" s="87" t="s">
        <v>798</v>
      </c>
      <c r="F60" s="87" t="s">
        <v>803</v>
      </c>
      <c r="G60" s="82" t="s">
        <v>919</v>
      </c>
      <c r="H60" s="80" t="s">
        <v>920</v>
      </c>
    </row>
    <row r="61" spans="2:8" ht="15.5" x14ac:dyDescent="0.35">
      <c r="B61" s="75">
        <v>3</v>
      </c>
      <c r="C61" s="75">
        <v>19</v>
      </c>
      <c r="D61" s="88">
        <v>2</v>
      </c>
      <c r="E61" s="87" t="s">
        <v>798</v>
      </c>
      <c r="F61" s="87" t="s">
        <v>804</v>
      </c>
      <c r="G61" s="82" t="s">
        <v>921</v>
      </c>
      <c r="H61" s="80" t="s">
        <v>922</v>
      </c>
    </row>
    <row r="62" spans="2:8" ht="15.5" x14ac:dyDescent="0.35">
      <c r="B62" s="75">
        <v>3</v>
      </c>
      <c r="C62" s="75">
        <v>19</v>
      </c>
      <c r="D62" s="88">
        <v>2</v>
      </c>
      <c r="E62" s="87" t="s">
        <v>798</v>
      </c>
      <c r="F62" s="87" t="s">
        <v>805</v>
      </c>
      <c r="G62" s="82" t="s">
        <v>923</v>
      </c>
      <c r="H62" s="80" t="s">
        <v>924</v>
      </c>
    </row>
    <row r="63" spans="2:8" ht="15.5" x14ac:dyDescent="0.35">
      <c r="B63" s="75">
        <v>3</v>
      </c>
      <c r="C63" s="75">
        <v>19</v>
      </c>
      <c r="D63" s="88">
        <v>2</v>
      </c>
      <c r="E63" s="87" t="s">
        <v>798</v>
      </c>
      <c r="F63" s="87" t="s">
        <v>806</v>
      </c>
      <c r="G63" s="82" t="s">
        <v>925</v>
      </c>
      <c r="H63" s="80" t="s">
        <v>926</v>
      </c>
    </row>
    <row r="64" spans="2:8" ht="15.5" x14ac:dyDescent="0.35">
      <c r="B64" s="75">
        <v>3</v>
      </c>
      <c r="C64" s="75">
        <v>19</v>
      </c>
      <c r="D64" s="88">
        <v>2</v>
      </c>
      <c r="E64" s="87" t="s">
        <v>798</v>
      </c>
      <c r="F64" s="87" t="s">
        <v>807</v>
      </c>
      <c r="G64" s="82" t="s">
        <v>927</v>
      </c>
      <c r="H64" s="80" t="s">
        <v>928</v>
      </c>
    </row>
    <row r="65" spans="2:8" ht="15.5" x14ac:dyDescent="0.35">
      <c r="B65" s="75">
        <v>3</v>
      </c>
      <c r="C65" s="75">
        <v>19</v>
      </c>
      <c r="D65" s="88">
        <v>2</v>
      </c>
      <c r="E65" s="87" t="s">
        <v>798</v>
      </c>
      <c r="F65" s="87" t="s">
        <v>791</v>
      </c>
      <c r="G65" s="82" t="s">
        <v>929</v>
      </c>
      <c r="H65" s="80" t="s">
        <v>930</v>
      </c>
    </row>
    <row r="66" spans="2:8" ht="15.5" x14ac:dyDescent="0.35">
      <c r="B66" s="75"/>
      <c r="C66" s="75"/>
      <c r="D66" s="89"/>
      <c r="E66" s="85" t="s">
        <v>931</v>
      </c>
      <c r="F66" s="85"/>
      <c r="G66" s="82"/>
      <c r="H66" s="80"/>
    </row>
    <row r="67" spans="2:8" ht="15.5" x14ac:dyDescent="0.35">
      <c r="B67" s="75">
        <v>3</v>
      </c>
      <c r="C67" s="75">
        <v>19</v>
      </c>
      <c r="D67" s="89">
        <v>3</v>
      </c>
      <c r="E67" s="87" t="s">
        <v>803</v>
      </c>
      <c r="F67" s="87" t="s">
        <v>790</v>
      </c>
      <c r="G67" s="82" t="s">
        <v>932</v>
      </c>
      <c r="H67" s="80" t="s">
        <v>933</v>
      </c>
    </row>
    <row r="68" spans="2:8" ht="15.5" x14ac:dyDescent="0.35">
      <c r="B68" s="75">
        <v>3</v>
      </c>
      <c r="C68" s="75">
        <v>19</v>
      </c>
      <c r="D68" s="89">
        <v>3</v>
      </c>
      <c r="E68" s="87" t="s">
        <v>803</v>
      </c>
      <c r="F68" s="87" t="s">
        <v>794</v>
      </c>
      <c r="G68" s="82" t="s">
        <v>934</v>
      </c>
      <c r="H68" s="80" t="s">
        <v>935</v>
      </c>
    </row>
    <row r="69" spans="2:8" ht="15.5" x14ac:dyDescent="0.35">
      <c r="B69" s="75">
        <v>3</v>
      </c>
      <c r="C69" s="75">
        <v>19</v>
      </c>
      <c r="D69" s="89">
        <v>3</v>
      </c>
      <c r="E69" s="87" t="s">
        <v>803</v>
      </c>
      <c r="F69" s="87" t="s">
        <v>796</v>
      </c>
      <c r="G69" s="82" t="s">
        <v>936</v>
      </c>
      <c r="H69" s="80" t="s">
        <v>937</v>
      </c>
    </row>
    <row r="70" spans="2:8" ht="15.5" x14ac:dyDescent="0.35">
      <c r="B70" s="75">
        <v>3</v>
      </c>
      <c r="C70" s="75">
        <v>19</v>
      </c>
      <c r="D70" s="89">
        <v>3</v>
      </c>
      <c r="E70" s="87" t="s">
        <v>803</v>
      </c>
      <c r="F70" s="87" t="s">
        <v>797</v>
      </c>
      <c r="G70" s="82" t="s">
        <v>938</v>
      </c>
      <c r="H70" s="80" t="s">
        <v>939</v>
      </c>
    </row>
    <row r="71" spans="2:8" ht="15.5" x14ac:dyDescent="0.35">
      <c r="B71" s="75">
        <v>3</v>
      </c>
      <c r="C71" s="75">
        <v>19</v>
      </c>
      <c r="D71" s="89">
        <v>3</v>
      </c>
      <c r="E71" s="87" t="s">
        <v>803</v>
      </c>
      <c r="F71" s="87" t="s">
        <v>798</v>
      </c>
      <c r="G71" s="82" t="s">
        <v>940</v>
      </c>
      <c r="H71" s="80" t="s">
        <v>941</v>
      </c>
    </row>
    <row r="72" spans="2:8" ht="15.5" x14ac:dyDescent="0.35">
      <c r="B72" s="75">
        <v>3</v>
      </c>
      <c r="C72" s="75">
        <v>19</v>
      </c>
      <c r="D72" s="89">
        <v>3</v>
      </c>
      <c r="E72" s="87" t="s">
        <v>803</v>
      </c>
      <c r="F72" s="87" t="s">
        <v>803</v>
      </c>
      <c r="G72" s="82" t="s">
        <v>942</v>
      </c>
      <c r="H72" s="80" t="s">
        <v>943</v>
      </c>
    </row>
    <row r="73" spans="2:8" ht="15.5" x14ac:dyDescent="0.35">
      <c r="B73" s="75">
        <v>3</v>
      </c>
      <c r="C73" s="75">
        <v>19</v>
      </c>
      <c r="D73" s="89">
        <v>3</v>
      </c>
      <c r="E73" s="87" t="s">
        <v>803</v>
      </c>
      <c r="F73" s="87" t="s">
        <v>804</v>
      </c>
      <c r="G73" s="82" t="s">
        <v>944</v>
      </c>
      <c r="H73" s="80" t="s">
        <v>945</v>
      </c>
    </row>
    <row r="74" spans="2:8" ht="15.5" x14ac:dyDescent="0.35">
      <c r="B74" s="75">
        <v>3</v>
      </c>
      <c r="C74" s="75">
        <v>19</v>
      </c>
      <c r="D74" s="89">
        <v>3</v>
      </c>
      <c r="E74" s="87" t="s">
        <v>803</v>
      </c>
      <c r="F74" s="87" t="s">
        <v>805</v>
      </c>
      <c r="G74" s="82" t="s">
        <v>946</v>
      </c>
      <c r="H74" s="80" t="s">
        <v>947</v>
      </c>
    </row>
    <row r="75" spans="2:8" ht="15.5" x14ac:dyDescent="0.35">
      <c r="B75" s="75">
        <v>3</v>
      </c>
      <c r="C75" s="75">
        <v>19</v>
      </c>
      <c r="D75" s="89">
        <v>3</v>
      </c>
      <c r="E75" s="87" t="s">
        <v>803</v>
      </c>
      <c r="F75" s="87" t="s">
        <v>806</v>
      </c>
      <c r="G75" s="82" t="s">
        <v>948</v>
      </c>
      <c r="H75" s="80" t="s">
        <v>949</v>
      </c>
    </row>
    <row r="76" spans="2:8" ht="15.5" x14ac:dyDescent="0.35">
      <c r="B76" s="75">
        <v>3</v>
      </c>
      <c r="C76" s="75">
        <v>19</v>
      </c>
      <c r="D76" s="89">
        <v>3</v>
      </c>
      <c r="E76" s="87" t="s">
        <v>803</v>
      </c>
      <c r="F76" s="87" t="s">
        <v>807</v>
      </c>
      <c r="G76" s="82" t="s">
        <v>950</v>
      </c>
      <c r="H76" s="80" t="s">
        <v>951</v>
      </c>
    </row>
    <row r="77" spans="2:8" ht="15.5" x14ac:dyDescent="0.35">
      <c r="B77" s="75"/>
      <c r="C77" s="75"/>
      <c r="D77" s="89"/>
      <c r="E77" s="85" t="s">
        <v>952</v>
      </c>
      <c r="F77" s="86"/>
      <c r="G77" s="82"/>
      <c r="H77" s="80"/>
    </row>
    <row r="78" spans="2:8" ht="15.5" x14ac:dyDescent="0.35">
      <c r="B78" s="75">
        <v>3</v>
      </c>
      <c r="C78" s="75">
        <v>19</v>
      </c>
      <c r="D78" s="89">
        <v>1</v>
      </c>
      <c r="E78" s="87" t="s">
        <v>804</v>
      </c>
      <c r="F78" s="87" t="s">
        <v>790</v>
      </c>
      <c r="G78" s="82" t="s">
        <v>953</v>
      </c>
      <c r="H78" s="80" t="s">
        <v>954</v>
      </c>
    </row>
    <row r="79" spans="2:8" ht="15.5" x14ac:dyDescent="0.35">
      <c r="B79" s="75">
        <v>3</v>
      </c>
      <c r="C79" s="75">
        <v>19</v>
      </c>
      <c r="D79" s="89">
        <v>1</v>
      </c>
      <c r="E79" s="87" t="s">
        <v>804</v>
      </c>
      <c r="F79" s="87" t="s">
        <v>794</v>
      </c>
      <c r="G79" s="82" t="s">
        <v>955</v>
      </c>
      <c r="H79" s="80" t="s">
        <v>956</v>
      </c>
    </row>
    <row r="80" spans="2:8" ht="15.5" x14ac:dyDescent="0.35">
      <c r="B80" s="75">
        <v>3</v>
      </c>
      <c r="C80" s="75">
        <v>19</v>
      </c>
      <c r="D80" s="89">
        <v>1</v>
      </c>
      <c r="E80" s="87" t="s">
        <v>804</v>
      </c>
      <c r="F80" s="87" t="s">
        <v>796</v>
      </c>
      <c r="G80" s="82" t="s">
        <v>957</v>
      </c>
      <c r="H80" s="80" t="s">
        <v>958</v>
      </c>
    </row>
    <row r="81" spans="2:8" ht="15.5" x14ac:dyDescent="0.35">
      <c r="B81" s="75">
        <v>3</v>
      </c>
      <c r="C81" s="75">
        <v>19</v>
      </c>
      <c r="D81" s="89">
        <v>1</v>
      </c>
      <c r="E81" s="87" t="s">
        <v>804</v>
      </c>
      <c r="F81" s="87" t="s">
        <v>797</v>
      </c>
      <c r="G81" s="82" t="s">
        <v>959</v>
      </c>
      <c r="H81" s="80" t="s">
        <v>960</v>
      </c>
    </row>
    <row r="82" spans="2:8" ht="15.5" x14ac:dyDescent="0.35">
      <c r="B82" s="75">
        <v>3</v>
      </c>
      <c r="C82" s="75">
        <v>19</v>
      </c>
      <c r="D82" s="89">
        <v>1</v>
      </c>
      <c r="E82" s="87" t="s">
        <v>804</v>
      </c>
      <c r="F82" s="87" t="s">
        <v>798</v>
      </c>
      <c r="G82" s="82" t="s">
        <v>961</v>
      </c>
      <c r="H82" s="80" t="s">
        <v>962</v>
      </c>
    </row>
    <row r="83" spans="2:8" ht="15.5" x14ac:dyDescent="0.35">
      <c r="B83" s="75">
        <v>3</v>
      </c>
      <c r="C83" s="75">
        <v>19</v>
      </c>
      <c r="D83" s="89">
        <v>1</v>
      </c>
      <c r="E83" s="87" t="s">
        <v>804</v>
      </c>
      <c r="F83" s="87" t="s">
        <v>803</v>
      </c>
      <c r="G83" s="82" t="s">
        <v>963</v>
      </c>
      <c r="H83" s="80" t="s">
        <v>964</v>
      </c>
    </row>
    <row r="84" spans="2:8" ht="15.5" x14ac:dyDescent="0.35">
      <c r="B84" s="75">
        <v>3</v>
      </c>
      <c r="C84" s="75">
        <v>19</v>
      </c>
      <c r="D84" s="89">
        <v>1</v>
      </c>
      <c r="E84" s="87" t="s">
        <v>804</v>
      </c>
      <c r="F84" s="87" t="s">
        <v>804</v>
      </c>
      <c r="G84" s="82" t="s">
        <v>965</v>
      </c>
      <c r="H84" s="80" t="s">
        <v>966</v>
      </c>
    </row>
    <row r="85" spans="2:8" ht="15.5" x14ac:dyDescent="0.35">
      <c r="B85" s="75">
        <v>3</v>
      </c>
      <c r="C85" s="75">
        <v>19</v>
      </c>
      <c r="D85" s="89">
        <v>1</v>
      </c>
      <c r="E85" s="87" t="s">
        <v>804</v>
      </c>
      <c r="F85" s="87" t="s">
        <v>805</v>
      </c>
      <c r="G85" s="82" t="s">
        <v>967</v>
      </c>
      <c r="H85" s="80" t="s">
        <v>968</v>
      </c>
    </row>
    <row r="86" spans="2:8" ht="15.5" x14ac:dyDescent="0.35">
      <c r="B86" s="75">
        <v>3</v>
      </c>
      <c r="C86" s="75">
        <v>19</v>
      </c>
      <c r="D86" s="89">
        <v>1</v>
      </c>
      <c r="E86" s="87" t="s">
        <v>804</v>
      </c>
      <c r="F86" s="87" t="s">
        <v>806</v>
      </c>
      <c r="G86" s="82" t="s">
        <v>969</v>
      </c>
      <c r="H86" s="80" t="s">
        <v>970</v>
      </c>
    </row>
    <row r="87" spans="2:8" ht="15.5" x14ac:dyDescent="0.35">
      <c r="B87" s="75">
        <v>3</v>
      </c>
      <c r="C87" s="75">
        <v>19</v>
      </c>
      <c r="D87" s="89">
        <v>1</v>
      </c>
      <c r="E87" s="87" t="s">
        <v>804</v>
      </c>
      <c r="F87" s="87" t="s">
        <v>807</v>
      </c>
      <c r="G87" s="82" t="s">
        <v>971</v>
      </c>
      <c r="H87" s="80" t="s">
        <v>972</v>
      </c>
    </row>
    <row r="88" spans="2:8" ht="15.5" x14ac:dyDescent="0.35">
      <c r="B88" s="75">
        <v>3</v>
      </c>
      <c r="C88" s="75">
        <v>19</v>
      </c>
      <c r="D88" s="89">
        <v>1</v>
      </c>
      <c r="E88" s="87" t="s">
        <v>804</v>
      </c>
      <c r="F88" s="87" t="s">
        <v>791</v>
      </c>
      <c r="G88" s="82" t="s">
        <v>973</v>
      </c>
      <c r="H88" s="80" t="s">
        <v>974</v>
      </c>
    </row>
    <row r="89" spans="2:8" ht="15.5" x14ac:dyDescent="0.35">
      <c r="B89" s="75">
        <v>3</v>
      </c>
      <c r="C89" s="75">
        <v>19</v>
      </c>
      <c r="D89" s="89">
        <v>1</v>
      </c>
      <c r="E89" s="87" t="s">
        <v>804</v>
      </c>
      <c r="F89" s="87" t="s">
        <v>792</v>
      </c>
      <c r="G89" s="82" t="s">
        <v>975</v>
      </c>
      <c r="H89" s="80" t="s">
        <v>976</v>
      </c>
    </row>
    <row r="90" spans="2:8" ht="15.5" x14ac:dyDescent="0.35">
      <c r="B90" s="75"/>
      <c r="C90" s="75"/>
      <c r="D90" s="88"/>
      <c r="E90" s="85" t="s">
        <v>977</v>
      </c>
      <c r="F90" s="86"/>
      <c r="G90" s="82"/>
      <c r="H90" s="80"/>
    </row>
    <row r="91" spans="2:8" ht="15.5" x14ac:dyDescent="0.35">
      <c r="B91" s="75">
        <v>3</v>
      </c>
      <c r="C91" s="75">
        <v>19</v>
      </c>
      <c r="D91" s="88">
        <v>2</v>
      </c>
      <c r="E91" s="87" t="s">
        <v>805</v>
      </c>
      <c r="F91" s="87" t="s">
        <v>790</v>
      </c>
      <c r="G91" s="82" t="s">
        <v>978</v>
      </c>
      <c r="H91" s="80" t="s">
        <v>979</v>
      </c>
    </row>
    <row r="92" spans="2:8" ht="15.5" x14ac:dyDescent="0.35">
      <c r="B92" s="75">
        <v>3</v>
      </c>
      <c r="C92" s="75">
        <v>19</v>
      </c>
      <c r="D92" s="88">
        <v>2</v>
      </c>
      <c r="E92" s="87" t="s">
        <v>805</v>
      </c>
      <c r="F92" s="87" t="s">
        <v>794</v>
      </c>
      <c r="G92" s="82" t="s">
        <v>980</v>
      </c>
      <c r="H92" s="80" t="s">
        <v>981</v>
      </c>
    </row>
    <row r="93" spans="2:8" ht="15.5" x14ac:dyDescent="0.35">
      <c r="B93" s="75">
        <v>3</v>
      </c>
      <c r="C93" s="75">
        <v>19</v>
      </c>
      <c r="D93" s="88">
        <v>2</v>
      </c>
      <c r="E93" s="87" t="s">
        <v>805</v>
      </c>
      <c r="F93" s="87" t="s">
        <v>796</v>
      </c>
      <c r="G93" s="82" t="s">
        <v>982</v>
      </c>
      <c r="H93" s="80" t="s">
        <v>983</v>
      </c>
    </row>
    <row r="94" spans="2:8" ht="15.5" x14ac:dyDescent="0.35">
      <c r="B94" s="75">
        <v>3</v>
      </c>
      <c r="C94" s="75">
        <v>19</v>
      </c>
      <c r="D94" s="88">
        <v>2</v>
      </c>
      <c r="E94" s="87" t="s">
        <v>805</v>
      </c>
      <c r="F94" s="87" t="s">
        <v>797</v>
      </c>
      <c r="G94" s="82" t="s">
        <v>984</v>
      </c>
      <c r="H94" s="80" t="s">
        <v>985</v>
      </c>
    </row>
    <row r="95" spans="2:8" ht="15.5" x14ac:dyDescent="0.35">
      <c r="B95" s="75">
        <v>3</v>
      </c>
      <c r="C95" s="75">
        <v>19</v>
      </c>
      <c r="D95" s="88">
        <v>2</v>
      </c>
      <c r="E95" s="87" t="s">
        <v>805</v>
      </c>
      <c r="F95" s="87" t="s">
        <v>798</v>
      </c>
      <c r="G95" s="82" t="s">
        <v>986</v>
      </c>
      <c r="H95" s="80" t="s">
        <v>987</v>
      </c>
    </row>
    <row r="96" spans="2:8" ht="15.5" x14ac:dyDescent="0.35">
      <c r="B96" s="75">
        <v>3</v>
      </c>
      <c r="C96" s="75">
        <v>19</v>
      </c>
      <c r="D96" s="88">
        <v>2</v>
      </c>
      <c r="E96" s="87" t="s">
        <v>805</v>
      </c>
      <c r="F96" s="87" t="s">
        <v>803</v>
      </c>
      <c r="G96" s="82" t="s">
        <v>988</v>
      </c>
      <c r="H96" s="80" t="s">
        <v>989</v>
      </c>
    </row>
    <row r="97" spans="2:8" ht="15.5" x14ac:dyDescent="0.35">
      <c r="B97" s="75">
        <v>3</v>
      </c>
      <c r="C97" s="75">
        <v>19</v>
      </c>
      <c r="D97" s="88">
        <v>2</v>
      </c>
      <c r="E97" s="87" t="s">
        <v>805</v>
      </c>
      <c r="F97" s="87" t="s">
        <v>804</v>
      </c>
      <c r="G97" s="82" t="s">
        <v>990</v>
      </c>
      <c r="H97" s="80" t="s">
        <v>991</v>
      </c>
    </row>
    <row r="98" spans="2:8" ht="15.5" x14ac:dyDescent="0.35">
      <c r="B98" s="75">
        <v>3</v>
      </c>
      <c r="C98" s="75">
        <v>19</v>
      </c>
      <c r="D98" s="88">
        <v>2</v>
      </c>
      <c r="E98" s="87" t="s">
        <v>805</v>
      </c>
      <c r="F98" s="87" t="s">
        <v>805</v>
      </c>
      <c r="G98" s="82" t="s">
        <v>992</v>
      </c>
      <c r="H98" s="80" t="s">
        <v>993</v>
      </c>
    </row>
    <row r="99" spans="2:8" ht="15.5" x14ac:dyDescent="0.35">
      <c r="B99" s="75">
        <v>3</v>
      </c>
      <c r="C99" s="75">
        <v>19</v>
      </c>
      <c r="D99" s="88">
        <v>2</v>
      </c>
      <c r="E99" s="87" t="s">
        <v>805</v>
      </c>
      <c r="F99" s="87" t="s">
        <v>806</v>
      </c>
      <c r="G99" s="82" t="s">
        <v>994</v>
      </c>
      <c r="H99" s="80" t="s">
        <v>995</v>
      </c>
    </row>
    <row r="100" spans="2:8" ht="15.5" x14ac:dyDescent="0.35">
      <c r="B100" s="75">
        <v>3</v>
      </c>
      <c r="C100" s="75">
        <v>19</v>
      </c>
      <c r="D100" s="88">
        <v>2</v>
      </c>
      <c r="E100" s="87" t="s">
        <v>805</v>
      </c>
      <c r="F100" s="87" t="s">
        <v>807</v>
      </c>
      <c r="G100" s="82" t="s">
        <v>996</v>
      </c>
      <c r="H100" s="80" t="s">
        <v>997</v>
      </c>
    </row>
    <row r="101" spans="2:8" ht="15.5" x14ac:dyDescent="0.35">
      <c r="B101" s="75"/>
      <c r="C101" s="75"/>
      <c r="D101" s="89"/>
      <c r="E101" s="85" t="s">
        <v>998</v>
      </c>
      <c r="F101" s="88"/>
      <c r="G101" s="82"/>
      <c r="H101" s="80"/>
    </row>
    <row r="102" spans="2:8" ht="15.5" x14ac:dyDescent="0.35">
      <c r="B102" s="75">
        <v>3</v>
      </c>
      <c r="C102" s="75">
        <v>19</v>
      </c>
      <c r="D102" s="89">
        <v>1</v>
      </c>
      <c r="E102" s="87" t="s">
        <v>806</v>
      </c>
      <c r="F102" s="87" t="s">
        <v>790</v>
      </c>
      <c r="G102" s="82" t="s">
        <v>999</v>
      </c>
      <c r="H102" s="80" t="s">
        <v>1000</v>
      </c>
    </row>
    <row r="103" spans="2:8" ht="15.5" x14ac:dyDescent="0.35">
      <c r="B103" s="75">
        <v>3</v>
      </c>
      <c r="C103" s="75">
        <v>19</v>
      </c>
      <c r="D103" s="89">
        <v>1</v>
      </c>
      <c r="E103" s="87" t="s">
        <v>806</v>
      </c>
      <c r="F103" s="87" t="s">
        <v>794</v>
      </c>
      <c r="G103" s="82" t="s">
        <v>1001</v>
      </c>
      <c r="H103" s="80" t="s">
        <v>1002</v>
      </c>
    </row>
    <row r="104" spans="2:8" ht="15.5" x14ac:dyDescent="0.35">
      <c r="B104" s="75">
        <v>3</v>
      </c>
      <c r="C104" s="75">
        <v>19</v>
      </c>
      <c r="D104" s="89">
        <v>1</v>
      </c>
      <c r="E104" s="87" t="s">
        <v>806</v>
      </c>
      <c r="F104" s="87" t="s">
        <v>796</v>
      </c>
      <c r="G104" s="82" t="s">
        <v>1003</v>
      </c>
      <c r="H104" s="80" t="s">
        <v>1004</v>
      </c>
    </row>
    <row r="105" spans="2:8" ht="15.5" x14ac:dyDescent="0.35">
      <c r="B105" s="75">
        <v>3</v>
      </c>
      <c r="C105" s="75">
        <v>19</v>
      </c>
      <c r="D105" s="89">
        <v>1</v>
      </c>
      <c r="E105" s="87" t="s">
        <v>806</v>
      </c>
      <c r="F105" s="87" t="s">
        <v>797</v>
      </c>
      <c r="G105" s="82" t="s">
        <v>1005</v>
      </c>
      <c r="H105" s="80" t="s">
        <v>1006</v>
      </c>
    </row>
    <row r="106" spans="2:8" ht="15.5" x14ac:dyDescent="0.35">
      <c r="B106" s="75">
        <v>3</v>
      </c>
      <c r="C106" s="75">
        <v>19</v>
      </c>
      <c r="D106" s="89">
        <v>1</v>
      </c>
      <c r="E106" s="87" t="s">
        <v>806</v>
      </c>
      <c r="F106" s="87" t="s">
        <v>798</v>
      </c>
      <c r="G106" s="82" t="s">
        <v>1007</v>
      </c>
      <c r="H106" s="80" t="s">
        <v>1008</v>
      </c>
    </row>
    <row r="107" spans="2:8" ht="15.5" x14ac:dyDescent="0.35">
      <c r="B107" s="75">
        <v>3</v>
      </c>
      <c r="C107" s="75">
        <v>19</v>
      </c>
      <c r="D107" s="89">
        <v>1</v>
      </c>
      <c r="E107" s="87" t="s">
        <v>806</v>
      </c>
      <c r="F107" s="87" t="s">
        <v>803</v>
      </c>
      <c r="G107" s="82" t="s">
        <v>1009</v>
      </c>
      <c r="H107" s="80" t="s">
        <v>1010</v>
      </c>
    </row>
    <row r="108" spans="2:8" ht="15.5" x14ac:dyDescent="0.35">
      <c r="B108" s="75">
        <v>3</v>
      </c>
      <c r="C108" s="75">
        <v>19</v>
      </c>
      <c r="D108" s="89">
        <v>1</v>
      </c>
      <c r="E108" s="87" t="s">
        <v>806</v>
      </c>
      <c r="F108" s="87" t="s">
        <v>804</v>
      </c>
      <c r="G108" s="82" t="s">
        <v>942</v>
      </c>
      <c r="H108" s="80" t="s">
        <v>1011</v>
      </c>
    </row>
    <row r="109" spans="2:8" ht="15.5" x14ac:dyDescent="0.35">
      <c r="B109" s="75">
        <v>3</v>
      </c>
      <c r="C109" s="75">
        <v>19</v>
      </c>
      <c r="D109" s="89">
        <v>1</v>
      </c>
      <c r="E109" s="87" t="s">
        <v>806</v>
      </c>
      <c r="F109" s="87" t="s">
        <v>805</v>
      </c>
      <c r="G109" s="82" t="s">
        <v>1012</v>
      </c>
      <c r="H109" s="80" t="s">
        <v>1013</v>
      </c>
    </row>
    <row r="110" spans="2:8" ht="15.5" x14ac:dyDescent="0.35">
      <c r="B110" s="75">
        <v>3</v>
      </c>
      <c r="C110" s="75">
        <v>19</v>
      </c>
      <c r="D110" s="89">
        <v>1</v>
      </c>
      <c r="E110" s="87" t="s">
        <v>806</v>
      </c>
      <c r="F110" s="87" t="s">
        <v>806</v>
      </c>
      <c r="G110" s="82" t="s">
        <v>1014</v>
      </c>
      <c r="H110" s="80" t="s">
        <v>1015</v>
      </c>
    </row>
    <row r="111" spans="2:8" ht="15.5" x14ac:dyDescent="0.35">
      <c r="B111" s="75">
        <v>3</v>
      </c>
      <c r="C111" s="75">
        <v>19</v>
      </c>
      <c r="D111" s="89">
        <v>1</v>
      </c>
      <c r="E111" s="87" t="s">
        <v>806</v>
      </c>
      <c r="F111" s="87" t="s">
        <v>807</v>
      </c>
      <c r="G111" s="82" t="s">
        <v>1016</v>
      </c>
      <c r="H111" s="80" t="s">
        <v>1017</v>
      </c>
    </row>
    <row r="112" spans="2:8" ht="15.5" x14ac:dyDescent="0.35">
      <c r="B112" s="75">
        <v>3</v>
      </c>
      <c r="C112" s="75">
        <v>19</v>
      </c>
      <c r="D112" s="89">
        <v>1</v>
      </c>
      <c r="E112" s="87" t="s">
        <v>806</v>
      </c>
      <c r="F112" s="87" t="s">
        <v>791</v>
      </c>
      <c r="G112" s="82" t="s">
        <v>1018</v>
      </c>
      <c r="H112" s="80" t="s">
        <v>1019</v>
      </c>
    </row>
    <row r="113" spans="2:8" ht="15.5" x14ac:dyDescent="0.35">
      <c r="B113" s="75">
        <v>3</v>
      </c>
      <c r="C113" s="75">
        <v>19</v>
      </c>
      <c r="D113" s="89">
        <v>1</v>
      </c>
      <c r="E113" s="87" t="s">
        <v>806</v>
      </c>
      <c r="F113" s="87" t="s">
        <v>792</v>
      </c>
      <c r="G113" s="82" t="s">
        <v>1020</v>
      </c>
      <c r="H113" s="80" t="s">
        <v>1021</v>
      </c>
    </row>
    <row r="114" spans="2:8" ht="15.5" x14ac:dyDescent="0.35">
      <c r="B114" s="75">
        <v>3</v>
      </c>
      <c r="C114" s="75">
        <v>19</v>
      </c>
      <c r="D114" s="89">
        <v>1</v>
      </c>
      <c r="E114" s="87" t="s">
        <v>806</v>
      </c>
      <c r="F114" s="87" t="s">
        <v>799</v>
      </c>
      <c r="G114" s="82" t="s">
        <v>1022</v>
      </c>
      <c r="H114" s="80" t="s">
        <v>1023</v>
      </c>
    </row>
    <row r="115" spans="2:8" ht="15.5" x14ac:dyDescent="0.35">
      <c r="B115" s="75">
        <v>3</v>
      </c>
      <c r="C115" s="75">
        <v>19</v>
      </c>
      <c r="D115" s="89">
        <v>1</v>
      </c>
      <c r="E115" s="87" t="s">
        <v>806</v>
      </c>
      <c r="F115" s="87" t="s">
        <v>800</v>
      </c>
      <c r="G115" s="82" t="s">
        <v>1024</v>
      </c>
      <c r="H115" s="80" t="s">
        <v>1025</v>
      </c>
    </row>
    <row r="116" spans="2:8" ht="15.5" x14ac:dyDescent="0.35">
      <c r="B116" s="75">
        <v>3</v>
      </c>
      <c r="C116" s="75">
        <v>19</v>
      </c>
      <c r="D116" s="89">
        <v>1</v>
      </c>
      <c r="E116" s="87" t="s">
        <v>806</v>
      </c>
      <c r="F116" s="87" t="s">
        <v>795</v>
      </c>
      <c r="G116" s="82" t="s">
        <v>1026</v>
      </c>
      <c r="H116" s="80" t="s">
        <v>1027</v>
      </c>
    </row>
    <row r="117" spans="2:8" ht="15.5" x14ac:dyDescent="0.35">
      <c r="B117" s="88"/>
      <c r="C117" s="88"/>
      <c r="D117" s="88"/>
      <c r="E117" s="85" t="s">
        <v>1028</v>
      </c>
      <c r="F117" s="86"/>
      <c r="G117" s="82"/>
      <c r="H117" s="80"/>
    </row>
    <row r="118" spans="2:8" ht="15.5" x14ac:dyDescent="0.35">
      <c r="B118" s="88">
        <v>3</v>
      </c>
      <c r="C118" s="88">
        <v>19</v>
      </c>
      <c r="D118" s="88">
        <v>2</v>
      </c>
      <c r="E118" s="86">
        <v>10</v>
      </c>
      <c r="F118" s="87" t="s">
        <v>790</v>
      </c>
      <c r="G118" s="82" t="s">
        <v>1029</v>
      </c>
      <c r="H118" s="80" t="s">
        <v>1030</v>
      </c>
    </row>
    <row r="119" spans="2:8" ht="15.5" x14ac:dyDescent="0.35">
      <c r="B119" s="88">
        <v>3</v>
      </c>
      <c r="C119" s="88">
        <v>19</v>
      </c>
      <c r="D119" s="88">
        <v>2</v>
      </c>
      <c r="E119" s="86">
        <v>10</v>
      </c>
      <c r="F119" s="87" t="s">
        <v>794</v>
      </c>
      <c r="G119" s="82" t="s">
        <v>1031</v>
      </c>
      <c r="H119" s="80" t="s">
        <v>1032</v>
      </c>
    </row>
    <row r="120" spans="2:8" ht="15.5" x14ac:dyDescent="0.35">
      <c r="B120" s="88">
        <v>3</v>
      </c>
      <c r="C120" s="88">
        <v>19</v>
      </c>
      <c r="D120" s="88">
        <v>2</v>
      </c>
      <c r="E120" s="86">
        <v>10</v>
      </c>
      <c r="F120" s="87" t="s">
        <v>796</v>
      </c>
      <c r="G120" s="82" t="s">
        <v>1033</v>
      </c>
      <c r="H120" s="80" t="s">
        <v>1034</v>
      </c>
    </row>
    <row r="121" spans="2:8" ht="15.5" x14ac:dyDescent="0.35">
      <c r="B121" s="88">
        <v>3</v>
      </c>
      <c r="C121" s="88">
        <v>19</v>
      </c>
      <c r="D121" s="88">
        <v>2</v>
      </c>
      <c r="E121" s="86">
        <v>10</v>
      </c>
      <c r="F121" s="87" t="s">
        <v>797</v>
      </c>
      <c r="G121" s="82" t="s">
        <v>1035</v>
      </c>
      <c r="H121" s="80" t="s">
        <v>1036</v>
      </c>
    </row>
    <row r="122" spans="2:8" ht="15.5" x14ac:dyDescent="0.35">
      <c r="B122" s="88">
        <v>3</v>
      </c>
      <c r="C122" s="88">
        <v>19</v>
      </c>
      <c r="D122" s="88">
        <v>2</v>
      </c>
      <c r="E122" s="86">
        <v>10</v>
      </c>
      <c r="F122" s="87" t="s">
        <v>798</v>
      </c>
      <c r="G122" s="82" t="s">
        <v>1037</v>
      </c>
      <c r="H122" s="80" t="s">
        <v>1038</v>
      </c>
    </row>
    <row r="123" spans="2:8" ht="15.5" x14ac:dyDescent="0.35">
      <c r="B123" s="88">
        <v>3</v>
      </c>
      <c r="C123" s="88">
        <v>19</v>
      </c>
      <c r="D123" s="88">
        <v>2</v>
      </c>
      <c r="E123" s="86">
        <v>10</v>
      </c>
      <c r="F123" s="87" t="s">
        <v>803</v>
      </c>
      <c r="G123" s="82" t="s">
        <v>1039</v>
      </c>
      <c r="H123" s="80" t="s">
        <v>1040</v>
      </c>
    </row>
    <row r="124" spans="2:8" ht="15.5" x14ac:dyDescent="0.35">
      <c r="B124" s="88">
        <v>3</v>
      </c>
      <c r="C124" s="88">
        <v>19</v>
      </c>
      <c r="D124" s="88">
        <v>2</v>
      </c>
      <c r="E124" s="86">
        <v>10</v>
      </c>
      <c r="F124" s="87" t="s">
        <v>804</v>
      </c>
      <c r="G124" s="82" t="s">
        <v>1041</v>
      </c>
      <c r="H124" s="80" t="s">
        <v>1042</v>
      </c>
    </row>
    <row r="125" spans="2:8" ht="15.5" x14ac:dyDescent="0.35">
      <c r="B125" s="88">
        <v>3</v>
      </c>
      <c r="C125" s="88">
        <v>19</v>
      </c>
      <c r="D125" s="88">
        <v>2</v>
      </c>
      <c r="E125" s="86">
        <v>10</v>
      </c>
      <c r="F125" s="87" t="s">
        <v>805</v>
      </c>
      <c r="G125" s="82" t="s">
        <v>1043</v>
      </c>
      <c r="H125" s="80" t="s">
        <v>1044</v>
      </c>
    </row>
    <row r="126" spans="2:8" ht="15.5" x14ac:dyDescent="0.35">
      <c r="B126" s="88">
        <v>3</v>
      </c>
      <c r="C126" s="88">
        <v>19</v>
      </c>
      <c r="D126" s="88">
        <v>2</v>
      </c>
      <c r="E126" s="86">
        <v>10</v>
      </c>
      <c r="F126" s="87" t="s">
        <v>806</v>
      </c>
      <c r="G126" s="82" t="s">
        <v>1045</v>
      </c>
      <c r="H126" s="80" t="s">
        <v>1046</v>
      </c>
    </row>
    <row r="127" spans="2:8" ht="15.5" x14ac:dyDescent="0.35">
      <c r="B127" s="88">
        <v>3</v>
      </c>
      <c r="C127" s="88">
        <v>19</v>
      </c>
      <c r="D127" s="88">
        <v>2</v>
      </c>
      <c r="E127" s="86">
        <v>10</v>
      </c>
      <c r="F127" s="87" t="s">
        <v>807</v>
      </c>
      <c r="G127" s="82" t="s">
        <v>1047</v>
      </c>
      <c r="H127" s="80" t="s">
        <v>1048</v>
      </c>
    </row>
    <row r="128" spans="2:8" ht="15.5" x14ac:dyDescent="0.35">
      <c r="B128" s="88">
        <v>3</v>
      </c>
      <c r="C128" s="88">
        <v>19</v>
      </c>
      <c r="D128" s="88">
        <v>2</v>
      </c>
      <c r="E128" s="86">
        <v>10</v>
      </c>
      <c r="F128" s="87" t="s">
        <v>791</v>
      </c>
      <c r="G128" s="82" t="s">
        <v>1049</v>
      </c>
      <c r="H128" s="80" t="s">
        <v>1050</v>
      </c>
    </row>
    <row r="129" spans="2:8" ht="15.5" x14ac:dyDescent="0.35">
      <c r="B129" s="88"/>
      <c r="C129" s="88"/>
      <c r="D129" s="88"/>
      <c r="E129" s="85" t="s">
        <v>1051</v>
      </c>
      <c r="F129" s="90"/>
      <c r="G129" s="91"/>
      <c r="H129" s="80"/>
    </row>
    <row r="130" spans="2:8" ht="15.5" x14ac:dyDescent="0.35">
      <c r="B130" s="88">
        <v>3</v>
      </c>
      <c r="C130" s="88">
        <v>19</v>
      </c>
      <c r="D130" s="88">
        <v>3</v>
      </c>
      <c r="E130" s="86">
        <v>11</v>
      </c>
      <c r="F130" s="87" t="s">
        <v>790</v>
      </c>
      <c r="G130" s="92" t="s">
        <v>1052</v>
      </c>
      <c r="H130" s="80" t="s">
        <v>1053</v>
      </c>
    </row>
    <row r="131" spans="2:8" ht="15.5" x14ac:dyDescent="0.35">
      <c r="B131" s="88">
        <v>3</v>
      </c>
      <c r="C131" s="88">
        <v>19</v>
      </c>
      <c r="D131" s="88">
        <v>3</v>
      </c>
      <c r="E131" s="86">
        <v>11</v>
      </c>
      <c r="F131" s="87" t="s">
        <v>794</v>
      </c>
      <c r="G131" s="92" t="s">
        <v>1054</v>
      </c>
      <c r="H131" s="80" t="s">
        <v>1055</v>
      </c>
    </row>
    <row r="132" spans="2:8" ht="15.5" x14ac:dyDescent="0.35">
      <c r="B132" s="88">
        <v>3</v>
      </c>
      <c r="C132" s="88">
        <v>19</v>
      </c>
      <c r="D132" s="88">
        <v>3</v>
      </c>
      <c r="E132" s="86">
        <v>11</v>
      </c>
      <c r="F132" s="87" t="s">
        <v>796</v>
      </c>
      <c r="G132" s="92" t="s">
        <v>1056</v>
      </c>
      <c r="H132" s="80" t="s">
        <v>1057</v>
      </c>
    </row>
    <row r="133" spans="2:8" ht="15.5" x14ac:dyDescent="0.35">
      <c r="B133" s="88">
        <v>3</v>
      </c>
      <c r="C133" s="88">
        <v>19</v>
      </c>
      <c r="D133" s="88">
        <v>3</v>
      </c>
      <c r="E133" s="86">
        <v>11</v>
      </c>
      <c r="F133" s="87" t="s">
        <v>797</v>
      </c>
      <c r="G133" s="92" t="s">
        <v>1058</v>
      </c>
      <c r="H133" s="80" t="s">
        <v>1059</v>
      </c>
    </row>
    <row r="134" spans="2:8" ht="15.5" x14ac:dyDescent="0.35">
      <c r="B134" s="88">
        <v>3</v>
      </c>
      <c r="C134" s="88">
        <v>19</v>
      </c>
      <c r="D134" s="88">
        <v>3</v>
      </c>
      <c r="E134" s="86">
        <v>11</v>
      </c>
      <c r="F134" s="87" t="s">
        <v>798</v>
      </c>
      <c r="G134" s="92" t="s">
        <v>1060</v>
      </c>
      <c r="H134" s="80" t="s">
        <v>1061</v>
      </c>
    </row>
    <row r="135" spans="2:8" ht="15.5" x14ac:dyDescent="0.35">
      <c r="B135" s="88">
        <v>3</v>
      </c>
      <c r="C135" s="88">
        <v>19</v>
      </c>
      <c r="D135" s="88">
        <v>3</v>
      </c>
      <c r="E135" s="86">
        <v>11</v>
      </c>
      <c r="F135" s="87" t="s">
        <v>803</v>
      </c>
      <c r="G135" s="92" t="s">
        <v>1062</v>
      </c>
      <c r="H135" s="80" t="s">
        <v>1063</v>
      </c>
    </row>
    <row r="136" spans="2:8" ht="15.5" x14ac:dyDescent="0.35">
      <c r="B136" s="88">
        <v>3</v>
      </c>
      <c r="C136" s="88">
        <v>19</v>
      </c>
      <c r="D136" s="88">
        <v>3</v>
      </c>
      <c r="E136" s="86">
        <v>11</v>
      </c>
      <c r="F136" s="87" t="s">
        <v>804</v>
      </c>
      <c r="G136" s="92" t="s">
        <v>1064</v>
      </c>
      <c r="H136" s="80" t="s">
        <v>1065</v>
      </c>
    </row>
    <row r="137" spans="2:8" ht="15.5" x14ac:dyDescent="0.35">
      <c r="B137" s="88">
        <v>3</v>
      </c>
      <c r="C137" s="88">
        <v>19</v>
      </c>
      <c r="D137" s="88">
        <v>3</v>
      </c>
      <c r="E137" s="86">
        <v>11</v>
      </c>
      <c r="F137" s="87" t="s">
        <v>805</v>
      </c>
      <c r="G137" s="92" t="s">
        <v>1066</v>
      </c>
      <c r="H137" s="80" t="s">
        <v>1067</v>
      </c>
    </row>
    <row r="138" spans="2:8" ht="15.5" x14ac:dyDescent="0.35">
      <c r="B138" s="88">
        <v>3</v>
      </c>
      <c r="C138" s="88">
        <v>19</v>
      </c>
      <c r="D138" s="88">
        <v>3</v>
      </c>
      <c r="E138" s="86">
        <v>11</v>
      </c>
      <c r="F138" s="87" t="s">
        <v>806</v>
      </c>
      <c r="G138" s="92" t="s">
        <v>1068</v>
      </c>
      <c r="H138" s="80" t="s">
        <v>1069</v>
      </c>
    </row>
    <row r="139" spans="2:8" ht="15.5" x14ac:dyDescent="0.35">
      <c r="B139" s="88">
        <v>3</v>
      </c>
      <c r="C139" s="88">
        <v>19</v>
      </c>
      <c r="D139" s="88">
        <v>3</v>
      </c>
      <c r="E139" s="86">
        <v>11</v>
      </c>
      <c r="F139" s="87" t="s">
        <v>807</v>
      </c>
      <c r="G139" s="92" t="s">
        <v>1070</v>
      </c>
      <c r="H139" s="80" t="s">
        <v>1071</v>
      </c>
    </row>
    <row r="140" spans="2:8" ht="15.5" x14ac:dyDescent="0.35">
      <c r="B140" s="88"/>
      <c r="C140" s="88"/>
      <c r="D140" s="93"/>
      <c r="E140" s="94" t="s">
        <v>1072</v>
      </c>
      <c r="F140" s="95"/>
      <c r="G140" s="76"/>
      <c r="H140" s="96"/>
    </row>
    <row r="141" spans="2:8" ht="15.5" x14ac:dyDescent="0.35">
      <c r="B141" s="88">
        <v>3</v>
      </c>
      <c r="C141" s="88">
        <v>19</v>
      </c>
      <c r="D141" s="93">
        <v>1</v>
      </c>
      <c r="E141" s="95">
        <v>12</v>
      </c>
      <c r="F141" s="81" t="s">
        <v>790</v>
      </c>
      <c r="G141" s="76" t="s">
        <v>1073</v>
      </c>
      <c r="H141" s="96" t="s">
        <v>1074</v>
      </c>
    </row>
    <row r="142" spans="2:8" ht="15.5" x14ac:dyDescent="0.35">
      <c r="B142" s="88">
        <v>3</v>
      </c>
      <c r="C142" s="88">
        <v>19</v>
      </c>
      <c r="D142" s="93">
        <v>1</v>
      </c>
      <c r="E142" s="95">
        <v>12</v>
      </c>
      <c r="F142" s="81" t="s">
        <v>794</v>
      </c>
      <c r="G142" s="76" t="s">
        <v>1075</v>
      </c>
      <c r="H142" s="96" t="s">
        <v>1074</v>
      </c>
    </row>
    <row r="143" spans="2:8" ht="15.5" x14ac:dyDescent="0.35">
      <c r="B143" s="88">
        <v>3</v>
      </c>
      <c r="C143" s="88">
        <v>19</v>
      </c>
      <c r="D143" s="93">
        <v>1</v>
      </c>
      <c r="E143" s="95">
        <v>12</v>
      </c>
      <c r="F143" s="81" t="s">
        <v>796</v>
      </c>
      <c r="G143" s="76" t="s">
        <v>1076</v>
      </c>
      <c r="H143" s="96" t="s">
        <v>1074</v>
      </c>
    </row>
    <row r="144" spans="2:8" ht="15.5" x14ac:dyDescent="0.35">
      <c r="B144" s="88">
        <v>3</v>
      </c>
      <c r="C144" s="88">
        <v>19</v>
      </c>
      <c r="D144" s="93">
        <v>1</v>
      </c>
      <c r="E144" s="95">
        <v>12</v>
      </c>
      <c r="F144" s="81" t="s">
        <v>797</v>
      </c>
      <c r="G144" s="76" t="s">
        <v>1077</v>
      </c>
      <c r="H144" s="96" t="s">
        <v>1074</v>
      </c>
    </row>
    <row r="145" spans="2:8" ht="15.5" x14ac:dyDescent="0.35">
      <c r="B145" s="88">
        <v>3</v>
      </c>
      <c r="C145" s="88">
        <v>19</v>
      </c>
      <c r="D145" s="93">
        <v>1</v>
      </c>
      <c r="E145" s="95">
        <v>12</v>
      </c>
      <c r="F145" s="81" t="s">
        <v>798</v>
      </c>
      <c r="G145" s="76" t="s">
        <v>1078</v>
      </c>
      <c r="H145" s="96" t="s">
        <v>1074</v>
      </c>
    </row>
    <row r="146" spans="2:8" ht="15.5" x14ac:dyDescent="0.35">
      <c r="B146" s="88">
        <v>3</v>
      </c>
      <c r="C146" s="88">
        <v>19</v>
      </c>
      <c r="D146" s="93">
        <v>1</v>
      </c>
      <c r="E146" s="95">
        <v>12</v>
      </c>
      <c r="F146" s="81" t="s">
        <v>803</v>
      </c>
      <c r="G146" s="76" t="s">
        <v>1079</v>
      </c>
      <c r="H146" s="96" t="s">
        <v>1074</v>
      </c>
    </row>
    <row r="147" spans="2:8" ht="15.5" x14ac:dyDescent="0.35">
      <c r="B147" s="88">
        <v>3</v>
      </c>
      <c r="C147" s="88">
        <v>19</v>
      </c>
      <c r="D147" s="93">
        <v>1</v>
      </c>
      <c r="E147" s="95">
        <v>12</v>
      </c>
      <c r="F147" s="81" t="s">
        <v>804</v>
      </c>
      <c r="G147" s="76" t="s">
        <v>1080</v>
      </c>
      <c r="H147" s="96" t="s">
        <v>1074</v>
      </c>
    </row>
    <row r="148" spans="2:8" ht="15.5" x14ac:dyDescent="0.35">
      <c r="B148" s="88">
        <v>3</v>
      </c>
      <c r="C148" s="88">
        <v>19</v>
      </c>
      <c r="D148" s="93">
        <v>1</v>
      </c>
      <c r="E148" s="95">
        <v>12</v>
      </c>
      <c r="F148" s="81" t="s">
        <v>805</v>
      </c>
      <c r="G148" s="76" t="s">
        <v>1081</v>
      </c>
      <c r="H148" s="96" t="s">
        <v>1074</v>
      </c>
    </row>
    <row r="149" spans="2:8" ht="15.5" x14ac:dyDescent="0.35">
      <c r="B149" s="88">
        <v>3</v>
      </c>
      <c r="C149" s="88">
        <v>19</v>
      </c>
      <c r="D149" s="93">
        <v>1</v>
      </c>
      <c r="E149" s="95">
        <v>12</v>
      </c>
      <c r="F149" s="81" t="s">
        <v>806</v>
      </c>
      <c r="G149" s="76" t="s">
        <v>1082</v>
      </c>
      <c r="H149" s="96" t="s">
        <v>1074</v>
      </c>
    </row>
    <row r="150" spans="2:8" ht="15.5" x14ac:dyDescent="0.35">
      <c r="B150" s="88">
        <v>3</v>
      </c>
      <c r="C150" s="88">
        <v>19</v>
      </c>
      <c r="D150" s="93">
        <v>1</v>
      </c>
      <c r="E150" s="95">
        <v>12</v>
      </c>
      <c r="F150" s="81" t="s">
        <v>807</v>
      </c>
      <c r="G150" s="76" t="s">
        <v>1083</v>
      </c>
      <c r="H150" s="96" t="s">
        <v>1074</v>
      </c>
    </row>
    <row r="151" spans="2:8" ht="15.5" x14ac:dyDescent="0.35">
      <c r="B151" s="88"/>
      <c r="C151" s="88"/>
      <c r="D151" s="93"/>
      <c r="E151" s="85" t="s">
        <v>1084</v>
      </c>
      <c r="F151" s="86"/>
      <c r="G151" s="82"/>
      <c r="H151" s="80"/>
    </row>
    <row r="152" spans="2:8" ht="15.5" x14ac:dyDescent="0.35">
      <c r="B152" s="88">
        <v>3</v>
      </c>
      <c r="C152" s="88">
        <v>19</v>
      </c>
      <c r="D152" s="93">
        <v>1</v>
      </c>
      <c r="E152" s="86">
        <v>13</v>
      </c>
      <c r="F152" s="87" t="s">
        <v>790</v>
      </c>
      <c r="G152" s="82" t="s">
        <v>1085</v>
      </c>
      <c r="H152" s="80" t="s">
        <v>1086</v>
      </c>
    </row>
    <row r="153" spans="2:8" ht="15.5" x14ac:dyDescent="0.35">
      <c r="B153" s="88">
        <v>3</v>
      </c>
      <c r="C153" s="88">
        <v>19</v>
      </c>
      <c r="D153" s="93">
        <v>1</v>
      </c>
      <c r="E153" s="86">
        <v>13</v>
      </c>
      <c r="F153" s="87" t="s">
        <v>794</v>
      </c>
      <c r="G153" s="82" t="s">
        <v>1087</v>
      </c>
      <c r="H153" s="80" t="s">
        <v>1088</v>
      </c>
    </row>
    <row r="154" spans="2:8" ht="15.5" x14ac:dyDescent="0.35">
      <c r="B154" s="88">
        <v>3</v>
      </c>
      <c r="C154" s="88">
        <v>19</v>
      </c>
      <c r="D154" s="93">
        <v>1</v>
      </c>
      <c r="E154" s="86">
        <v>13</v>
      </c>
      <c r="F154" s="87" t="s">
        <v>796</v>
      </c>
      <c r="G154" s="82" t="s">
        <v>1089</v>
      </c>
      <c r="H154" s="80" t="s">
        <v>1090</v>
      </c>
    </row>
    <row r="155" spans="2:8" ht="15.5" x14ac:dyDescent="0.35">
      <c r="B155" s="88">
        <v>3</v>
      </c>
      <c r="C155" s="88">
        <v>19</v>
      </c>
      <c r="D155" s="93">
        <v>1</v>
      </c>
      <c r="E155" s="86">
        <v>13</v>
      </c>
      <c r="F155" s="87" t="s">
        <v>797</v>
      </c>
      <c r="G155" s="82" t="s">
        <v>1091</v>
      </c>
      <c r="H155" s="80" t="s">
        <v>1092</v>
      </c>
    </row>
    <row r="156" spans="2:8" ht="15.5" x14ac:dyDescent="0.35">
      <c r="B156" s="88">
        <v>3</v>
      </c>
      <c r="C156" s="88">
        <v>19</v>
      </c>
      <c r="D156" s="93">
        <v>1</v>
      </c>
      <c r="E156" s="86">
        <v>13</v>
      </c>
      <c r="F156" s="87" t="s">
        <v>798</v>
      </c>
      <c r="G156" s="82" t="s">
        <v>1093</v>
      </c>
      <c r="H156" s="80" t="s">
        <v>1094</v>
      </c>
    </row>
    <row r="157" spans="2:8" ht="15.5" x14ac:dyDescent="0.35">
      <c r="B157" s="88">
        <v>3</v>
      </c>
      <c r="C157" s="88">
        <v>19</v>
      </c>
      <c r="D157" s="93">
        <v>1</v>
      </c>
      <c r="E157" s="86">
        <v>13</v>
      </c>
      <c r="F157" s="87" t="s">
        <v>803</v>
      </c>
      <c r="G157" s="82" t="s">
        <v>1095</v>
      </c>
      <c r="H157" s="80" t="s">
        <v>1096</v>
      </c>
    </row>
    <row r="158" spans="2:8" ht="15.5" x14ac:dyDescent="0.35">
      <c r="B158" s="88">
        <v>3</v>
      </c>
      <c r="C158" s="88">
        <v>19</v>
      </c>
      <c r="D158" s="93">
        <v>1</v>
      </c>
      <c r="E158" s="86">
        <v>13</v>
      </c>
      <c r="F158" s="87" t="s">
        <v>804</v>
      </c>
      <c r="G158" s="82" t="s">
        <v>1097</v>
      </c>
      <c r="H158" s="80" t="s">
        <v>1098</v>
      </c>
    </row>
    <row r="159" spans="2:8" ht="15.5" x14ac:dyDescent="0.35">
      <c r="B159" s="88">
        <v>3</v>
      </c>
      <c r="C159" s="88">
        <v>19</v>
      </c>
      <c r="D159" s="93">
        <v>1</v>
      </c>
      <c r="E159" s="86">
        <v>13</v>
      </c>
      <c r="F159" s="87" t="s">
        <v>805</v>
      </c>
      <c r="G159" s="82" t="s">
        <v>1099</v>
      </c>
      <c r="H159" s="80" t="s">
        <v>1100</v>
      </c>
    </row>
    <row r="160" spans="2:8" ht="15.5" x14ac:dyDescent="0.35">
      <c r="B160" s="88">
        <v>3</v>
      </c>
      <c r="C160" s="88">
        <v>19</v>
      </c>
      <c r="D160" s="93">
        <v>1</v>
      </c>
      <c r="E160" s="86">
        <v>13</v>
      </c>
      <c r="F160" s="87" t="s">
        <v>806</v>
      </c>
      <c r="G160" s="82" t="s">
        <v>1101</v>
      </c>
      <c r="H160" s="80" t="s">
        <v>1102</v>
      </c>
    </row>
    <row r="161" spans="2:9" ht="15.5" x14ac:dyDescent="0.35">
      <c r="B161" s="88">
        <v>3</v>
      </c>
      <c r="C161" s="88">
        <v>19</v>
      </c>
      <c r="D161" s="93">
        <v>1</v>
      </c>
      <c r="E161" s="86">
        <v>13</v>
      </c>
      <c r="F161" s="87" t="s">
        <v>807</v>
      </c>
      <c r="G161" s="82" t="s">
        <v>1103</v>
      </c>
      <c r="H161" s="80" t="s">
        <v>1104</v>
      </c>
    </row>
    <row r="162" spans="2:9" ht="15.5" x14ac:dyDescent="0.35">
      <c r="B162" s="88">
        <v>3</v>
      </c>
      <c r="C162" s="88">
        <v>19</v>
      </c>
      <c r="D162" s="93">
        <v>1</v>
      </c>
      <c r="E162" s="86">
        <v>13</v>
      </c>
      <c r="F162" s="87" t="s">
        <v>791</v>
      </c>
      <c r="G162" s="82" t="s">
        <v>1105</v>
      </c>
      <c r="H162" s="80" t="s">
        <v>1106</v>
      </c>
    </row>
    <row r="163" spans="2:9" ht="15.5" x14ac:dyDescent="0.35">
      <c r="B163" s="75"/>
      <c r="C163" s="75"/>
      <c r="D163" s="88"/>
      <c r="E163" s="85" t="s">
        <v>1107</v>
      </c>
      <c r="F163" s="86"/>
      <c r="G163" s="82"/>
      <c r="H163" s="80"/>
    </row>
    <row r="164" spans="2:9" ht="15.5" x14ac:dyDescent="0.35">
      <c r="B164" s="88">
        <v>3</v>
      </c>
      <c r="C164" s="88">
        <v>19</v>
      </c>
      <c r="D164" s="88">
        <v>3</v>
      </c>
      <c r="E164" s="86">
        <v>14</v>
      </c>
      <c r="F164" s="87" t="s">
        <v>790</v>
      </c>
      <c r="G164" s="82" t="s">
        <v>1108</v>
      </c>
      <c r="H164" s="80" t="s">
        <v>1109</v>
      </c>
    </row>
    <row r="165" spans="2:9" ht="15.5" x14ac:dyDescent="0.35">
      <c r="B165" s="88">
        <v>3</v>
      </c>
      <c r="C165" s="88">
        <v>19</v>
      </c>
      <c r="D165" s="88">
        <v>3</v>
      </c>
      <c r="E165" s="86">
        <v>14</v>
      </c>
      <c r="F165" s="87" t="s">
        <v>794</v>
      </c>
      <c r="G165" s="82" t="s">
        <v>1110</v>
      </c>
      <c r="H165" s="80" t="s">
        <v>1111</v>
      </c>
    </row>
    <row r="166" spans="2:9" ht="15.5" x14ac:dyDescent="0.35">
      <c r="B166" s="88">
        <v>3</v>
      </c>
      <c r="C166" s="88">
        <v>19</v>
      </c>
      <c r="D166" s="88">
        <v>3</v>
      </c>
      <c r="E166" s="86">
        <v>14</v>
      </c>
      <c r="F166" s="87" t="s">
        <v>796</v>
      </c>
      <c r="G166" s="82" t="s">
        <v>1112</v>
      </c>
      <c r="H166" s="80" t="s">
        <v>1113</v>
      </c>
    </row>
    <row r="167" spans="2:9" ht="15.5" x14ac:dyDescent="0.35">
      <c r="B167" s="88">
        <v>3</v>
      </c>
      <c r="C167" s="88">
        <v>19</v>
      </c>
      <c r="D167" s="88">
        <v>3</v>
      </c>
      <c r="E167" s="86">
        <v>14</v>
      </c>
      <c r="F167" s="87" t="s">
        <v>797</v>
      </c>
      <c r="G167" s="82" t="s">
        <v>942</v>
      </c>
      <c r="H167" s="80" t="s">
        <v>1114</v>
      </c>
      <c r="I167" s="66" t="s">
        <v>176</v>
      </c>
    </row>
    <row r="168" spans="2:9" ht="21" customHeight="1" x14ac:dyDescent="0.35">
      <c r="B168" s="88">
        <v>3</v>
      </c>
      <c r="C168" s="88">
        <v>19</v>
      </c>
      <c r="D168" s="88">
        <v>3</v>
      </c>
      <c r="E168" s="86">
        <v>14</v>
      </c>
      <c r="F168" s="87" t="s">
        <v>798</v>
      </c>
      <c r="G168" s="82" t="s">
        <v>1115</v>
      </c>
      <c r="H168" s="80" t="s">
        <v>1116</v>
      </c>
    </row>
    <row r="169" spans="2:9" ht="15.5" x14ac:dyDescent="0.35">
      <c r="B169" s="88">
        <v>3</v>
      </c>
      <c r="C169" s="88">
        <v>19</v>
      </c>
      <c r="D169" s="88">
        <v>3</v>
      </c>
      <c r="E169" s="86">
        <v>14</v>
      </c>
      <c r="F169" s="87" t="s">
        <v>803</v>
      </c>
      <c r="G169" s="82" t="s">
        <v>1117</v>
      </c>
      <c r="H169" s="80" t="s">
        <v>1118</v>
      </c>
    </row>
    <row r="170" spans="2:9" ht="15.5" x14ac:dyDescent="0.35">
      <c r="B170" s="88">
        <v>3</v>
      </c>
      <c r="C170" s="88">
        <v>19</v>
      </c>
      <c r="D170" s="88">
        <v>3</v>
      </c>
      <c r="E170" s="86">
        <v>14</v>
      </c>
      <c r="F170" s="87" t="s">
        <v>804</v>
      </c>
      <c r="G170" s="82" t="s">
        <v>1119</v>
      </c>
      <c r="H170" s="80" t="s">
        <v>1120</v>
      </c>
    </row>
    <row r="171" spans="2:9" ht="15.5" x14ac:dyDescent="0.35">
      <c r="B171" s="88">
        <v>3</v>
      </c>
      <c r="C171" s="88">
        <v>19</v>
      </c>
      <c r="D171" s="88">
        <v>3</v>
      </c>
      <c r="E171" s="86">
        <v>14</v>
      </c>
      <c r="F171" s="87" t="s">
        <v>805</v>
      </c>
      <c r="G171" s="82" t="s">
        <v>1121</v>
      </c>
      <c r="H171" s="80" t="s">
        <v>1122</v>
      </c>
    </row>
    <row r="172" spans="2:9" ht="15.5" x14ac:dyDescent="0.35">
      <c r="B172" s="88">
        <v>3</v>
      </c>
      <c r="C172" s="88">
        <v>19</v>
      </c>
      <c r="D172" s="88">
        <v>3</v>
      </c>
      <c r="E172" s="86">
        <v>14</v>
      </c>
      <c r="F172" s="87" t="s">
        <v>806</v>
      </c>
      <c r="G172" s="82" t="s">
        <v>1123</v>
      </c>
      <c r="H172" s="80" t="s">
        <v>1124</v>
      </c>
    </row>
    <row r="173" spans="2:9" ht="15.5" x14ac:dyDescent="0.35">
      <c r="B173" s="88">
        <v>3</v>
      </c>
      <c r="C173" s="88">
        <v>19</v>
      </c>
      <c r="D173" s="88">
        <v>3</v>
      </c>
      <c r="E173" s="86">
        <v>14</v>
      </c>
      <c r="F173" s="87" t="s">
        <v>807</v>
      </c>
      <c r="G173" s="82" t="s">
        <v>1125</v>
      </c>
      <c r="H173" s="80" t="s">
        <v>1126</v>
      </c>
    </row>
    <row r="174" spans="2:9" ht="15.5" x14ac:dyDescent="0.35">
      <c r="B174" s="88"/>
      <c r="C174" s="89"/>
      <c r="D174" s="88"/>
      <c r="E174" s="85" t="s">
        <v>1127</v>
      </c>
      <c r="F174" s="86"/>
      <c r="G174" s="82"/>
      <c r="H174" s="80"/>
    </row>
    <row r="175" spans="2:9" ht="15.5" x14ac:dyDescent="0.35">
      <c r="B175" s="88">
        <v>3</v>
      </c>
      <c r="C175" s="88">
        <v>19</v>
      </c>
      <c r="D175" s="88">
        <v>3</v>
      </c>
      <c r="E175" s="86">
        <v>15</v>
      </c>
      <c r="F175" s="87" t="s">
        <v>790</v>
      </c>
      <c r="G175" s="82" t="s">
        <v>1128</v>
      </c>
      <c r="H175" s="80" t="s">
        <v>1129</v>
      </c>
    </row>
    <row r="176" spans="2:9" ht="15.5" x14ac:dyDescent="0.35">
      <c r="B176" s="88">
        <v>3</v>
      </c>
      <c r="C176" s="88">
        <v>19</v>
      </c>
      <c r="D176" s="88">
        <v>3</v>
      </c>
      <c r="E176" s="86">
        <v>15</v>
      </c>
      <c r="F176" s="87" t="s">
        <v>794</v>
      </c>
      <c r="G176" s="82" t="s">
        <v>1130</v>
      </c>
      <c r="H176" s="80" t="s">
        <v>1131</v>
      </c>
    </row>
    <row r="177" spans="2:8" ht="15.5" x14ac:dyDescent="0.35">
      <c r="B177" s="88">
        <v>3</v>
      </c>
      <c r="C177" s="88">
        <v>19</v>
      </c>
      <c r="D177" s="88">
        <v>3</v>
      </c>
      <c r="E177" s="86">
        <v>15</v>
      </c>
      <c r="F177" s="87" t="s">
        <v>796</v>
      </c>
      <c r="G177" s="82" t="s">
        <v>1132</v>
      </c>
      <c r="H177" s="80" t="s">
        <v>1133</v>
      </c>
    </row>
    <row r="178" spans="2:8" ht="15.5" x14ac:dyDescent="0.35">
      <c r="B178" s="88">
        <v>3</v>
      </c>
      <c r="C178" s="88">
        <v>19</v>
      </c>
      <c r="D178" s="88">
        <v>3</v>
      </c>
      <c r="E178" s="86">
        <v>15</v>
      </c>
      <c r="F178" s="87" t="s">
        <v>797</v>
      </c>
      <c r="G178" s="82" t="s">
        <v>1134</v>
      </c>
      <c r="H178" s="80" t="s">
        <v>1135</v>
      </c>
    </row>
    <row r="179" spans="2:8" ht="15.5" x14ac:dyDescent="0.35">
      <c r="B179" s="88">
        <v>3</v>
      </c>
      <c r="C179" s="88">
        <v>19</v>
      </c>
      <c r="D179" s="88">
        <v>3</v>
      </c>
      <c r="E179" s="86">
        <v>15</v>
      </c>
      <c r="F179" s="87" t="s">
        <v>798</v>
      </c>
      <c r="G179" s="82" t="s">
        <v>1136</v>
      </c>
      <c r="H179" s="80" t="s">
        <v>1137</v>
      </c>
    </row>
    <row r="180" spans="2:8" ht="15.5" x14ac:dyDescent="0.35">
      <c r="B180" s="88">
        <v>3</v>
      </c>
      <c r="C180" s="88">
        <v>19</v>
      </c>
      <c r="D180" s="88">
        <v>3</v>
      </c>
      <c r="E180" s="86">
        <v>15</v>
      </c>
      <c r="F180" s="87" t="s">
        <v>803</v>
      </c>
      <c r="G180" s="82" t="s">
        <v>1138</v>
      </c>
      <c r="H180" s="80" t="s">
        <v>1139</v>
      </c>
    </row>
    <row r="181" spans="2:8" ht="15.5" x14ac:dyDescent="0.35">
      <c r="B181" s="88">
        <v>3</v>
      </c>
      <c r="C181" s="88">
        <v>19</v>
      </c>
      <c r="D181" s="88">
        <v>3</v>
      </c>
      <c r="E181" s="86">
        <v>15</v>
      </c>
      <c r="F181" s="87" t="s">
        <v>804</v>
      </c>
      <c r="G181" s="82" t="s">
        <v>1140</v>
      </c>
      <c r="H181" s="80" t="s">
        <v>1141</v>
      </c>
    </row>
    <row r="182" spans="2:8" ht="15.5" x14ac:dyDescent="0.35">
      <c r="B182" s="88">
        <v>3</v>
      </c>
      <c r="C182" s="88">
        <v>19</v>
      </c>
      <c r="D182" s="88">
        <v>3</v>
      </c>
      <c r="E182" s="86">
        <v>15</v>
      </c>
      <c r="F182" s="87" t="s">
        <v>805</v>
      </c>
      <c r="G182" s="82" t="s">
        <v>1142</v>
      </c>
      <c r="H182" s="80" t="s">
        <v>1143</v>
      </c>
    </row>
    <row r="183" spans="2:8" ht="15.5" x14ac:dyDescent="0.35">
      <c r="B183" s="88">
        <v>3</v>
      </c>
      <c r="C183" s="88">
        <v>19</v>
      </c>
      <c r="D183" s="88">
        <v>3</v>
      </c>
      <c r="E183" s="86">
        <v>15</v>
      </c>
      <c r="F183" s="87" t="s">
        <v>806</v>
      </c>
      <c r="G183" s="82" t="s">
        <v>1144</v>
      </c>
      <c r="H183" s="80" t="s">
        <v>1145</v>
      </c>
    </row>
    <row r="184" spans="2:8" ht="15.5" x14ac:dyDescent="0.35">
      <c r="B184" s="88">
        <v>3</v>
      </c>
      <c r="C184" s="88">
        <v>19</v>
      </c>
      <c r="D184" s="88">
        <v>3</v>
      </c>
      <c r="E184" s="86">
        <v>15</v>
      </c>
      <c r="F184" s="87" t="s">
        <v>807</v>
      </c>
      <c r="G184" s="82" t="s">
        <v>1146</v>
      </c>
      <c r="H184" s="80" t="s">
        <v>1147</v>
      </c>
    </row>
    <row r="185" spans="2:8" ht="15.5" x14ac:dyDescent="0.35">
      <c r="B185" s="88"/>
      <c r="C185" s="88"/>
      <c r="D185" s="88"/>
      <c r="E185" s="85" t="s">
        <v>1148</v>
      </c>
      <c r="F185" s="86"/>
      <c r="G185" s="82"/>
      <c r="H185" s="80"/>
    </row>
    <row r="186" spans="2:8" ht="15.5" x14ac:dyDescent="0.35">
      <c r="B186" s="88">
        <v>3</v>
      </c>
      <c r="C186" s="88">
        <v>19</v>
      </c>
      <c r="D186" s="88">
        <v>3</v>
      </c>
      <c r="E186" s="86">
        <v>16</v>
      </c>
      <c r="F186" s="87" t="s">
        <v>790</v>
      </c>
      <c r="G186" s="82" t="s">
        <v>1149</v>
      </c>
      <c r="H186" s="80" t="s">
        <v>1150</v>
      </c>
    </row>
    <row r="187" spans="2:8" ht="15.5" x14ac:dyDescent="0.35">
      <c r="B187" s="88">
        <v>3</v>
      </c>
      <c r="C187" s="88">
        <v>19</v>
      </c>
      <c r="D187" s="88">
        <v>3</v>
      </c>
      <c r="E187" s="86">
        <v>16</v>
      </c>
      <c r="F187" s="87" t="s">
        <v>794</v>
      </c>
      <c r="G187" s="82" t="s">
        <v>1151</v>
      </c>
      <c r="H187" s="80" t="s">
        <v>1152</v>
      </c>
    </row>
    <row r="188" spans="2:8" ht="15.5" x14ac:dyDescent="0.35">
      <c r="B188" s="88">
        <v>3</v>
      </c>
      <c r="C188" s="88">
        <v>19</v>
      </c>
      <c r="D188" s="88">
        <v>3</v>
      </c>
      <c r="E188" s="86">
        <v>16</v>
      </c>
      <c r="F188" s="87" t="s">
        <v>796</v>
      </c>
      <c r="G188" s="82" t="s">
        <v>1153</v>
      </c>
      <c r="H188" s="80" t="s">
        <v>1154</v>
      </c>
    </row>
    <row r="189" spans="2:8" ht="15.5" x14ac:dyDescent="0.35">
      <c r="B189" s="88">
        <v>3</v>
      </c>
      <c r="C189" s="88">
        <v>19</v>
      </c>
      <c r="D189" s="88">
        <v>3</v>
      </c>
      <c r="E189" s="86">
        <v>16</v>
      </c>
      <c r="F189" s="87" t="s">
        <v>797</v>
      </c>
      <c r="G189" s="82" t="s">
        <v>1155</v>
      </c>
      <c r="H189" s="80" t="s">
        <v>1156</v>
      </c>
    </row>
    <row r="190" spans="2:8" ht="15.5" x14ac:dyDescent="0.35">
      <c r="B190" s="88">
        <v>3</v>
      </c>
      <c r="C190" s="88">
        <v>19</v>
      </c>
      <c r="D190" s="88">
        <v>3</v>
      </c>
      <c r="E190" s="86">
        <v>16</v>
      </c>
      <c r="F190" s="87" t="s">
        <v>798</v>
      </c>
      <c r="G190" s="82" t="s">
        <v>1157</v>
      </c>
      <c r="H190" s="80" t="s">
        <v>1158</v>
      </c>
    </row>
    <row r="191" spans="2:8" ht="15.5" x14ac:dyDescent="0.35">
      <c r="B191" s="88">
        <v>3</v>
      </c>
      <c r="C191" s="88">
        <v>19</v>
      </c>
      <c r="D191" s="88">
        <v>3</v>
      </c>
      <c r="E191" s="86">
        <v>16</v>
      </c>
      <c r="F191" s="87" t="s">
        <v>803</v>
      </c>
      <c r="G191" s="82" t="s">
        <v>1159</v>
      </c>
      <c r="H191" s="80" t="s">
        <v>1160</v>
      </c>
    </row>
    <row r="192" spans="2:8" ht="15.5" x14ac:dyDescent="0.35">
      <c r="B192" s="88">
        <v>3</v>
      </c>
      <c r="C192" s="88">
        <v>19</v>
      </c>
      <c r="D192" s="88">
        <v>3</v>
      </c>
      <c r="E192" s="86">
        <v>16</v>
      </c>
      <c r="F192" s="87" t="s">
        <v>804</v>
      </c>
      <c r="G192" s="82" t="s">
        <v>1161</v>
      </c>
      <c r="H192" s="80" t="s">
        <v>1162</v>
      </c>
    </row>
    <row r="193" spans="2:8" ht="15.5" x14ac:dyDescent="0.35">
      <c r="B193" s="88">
        <v>3</v>
      </c>
      <c r="C193" s="88">
        <v>19</v>
      </c>
      <c r="D193" s="88">
        <v>3</v>
      </c>
      <c r="E193" s="86">
        <v>16</v>
      </c>
      <c r="F193" s="87" t="s">
        <v>805</v>
      </c>
      <c r="G193" s="82" t="s">
        <v>1163</v>
      </c>
      <c r="H193" s="80" t="s">
        <v>1164</v>
      </c>
    </row>
    <row r="194" spans="2:8" ht="15.5" x14ac:dyDescent="0.35">
      <c r="B194" s="88">
        <v>3</v>
      </c>
      <c r="C194" s="88">
        <v>19</v>
      </c>
      <c r="D194" s="88">
        <v>3</v>
      </c>
      <c r="E194" s="86">
        <v>16</v>
      </c>
      <c r="F194" s="87" t="s">
        <v>806</v>
      </c>
      <c r="G194" s="82" t="s">
        <v>1165</v>
      </c>
      <c r="H194" s="80" t="s">
        <v>1166</v>
      </c>
    </row>
    <row r="195" spans="2:8" ht="15.5" x14ac:dyDescent="0.35">
      <c r="B195" s="88">
        <v>3</v>
      </c>
      <c r="C195" s="88">
        <v>19</v>
      </c>
      <c r="D195" s="88">
        <v>3</v>
      </c>
      <c r="E195" s="86">
        <v>16</v>
      </c>
      <c r="F195" s="87" t="s">
        <v>807</v>
      </c>
      <c r="G195" s="82" t="s">
        <v>1167</v>
      </c>
      <c r="H195" s="80" t="s">
        <v>1168</v>
      </c>
    </row>
    <row r="196" spans="2:8" ht="15.5" x14ac:dyDescent="0.35">
      <c r="B196" s="88"/>
      <c r="C196" s="88"/>
      <c r="D196" s="89"/>
      <c r="E196" s="85" t="s">
        <v>1169</v>
      </c>
      <c r="F196" s="86"/>
      <c r="G196" s="82"/>
      <c r="H196" s="80"/>
    </row>
    <row r="197" spans="2:8" ht="15.5" x14ac:dyDescent="0.35">
      <c r="B197" s="88">
        <v>3</v>
      </c>
      <c r="C197" s="88">
        <v>19</v>
      </c>
      <c r="D197" s="89">
        <v>1</v>
      </c>
      <c r="E197" s="86">
        <v>17</v>
      </c>
      <c r="F197" s="87" t="s">
        <v>790</v>
      </c>
      <c r="G197" s="82" t="s">
        <v>1170</v>
      </c>
      <c r="H197" s="80" t="s">
        <v>1171</v>
      </c>
    </row>
    <row r="198" spans="2:8" ht="15.5" x14ac:dyDescent="0.35">
      <c r="B198" s="88">
        <v>3</v>
      </c>
      <c r="C198" s="88">
        <v>19</v>
      </c>
      <c r="D198" s="89">
        <v>1</v>
      </c>
      <c r="E198" s="86">
        <v>17</v>
      </c>
      <c r="F198" s="87" t="s">
        <v>794</v>
      </c>
      <c r="G198" s="82" t="s">
        <v>1172</v>
      </c>
      <c r="H198" s="80" t="s">
        <v>1173</v>
      </c>
    </row>
    <row r="199" spans="2:8" ht="15.5" x14ac:dyDescent="0.35">
      <c r="B199" s="88">
        <v>3</v>
      </c>
      <c r="C199" s="88">
        <v>19</v>
      </c>
      <c r="D199" s="89">
        <v>1</v>
      </c>
      <c r="E199" s="86">
        <v>17</v>
      </c>
      <c r="F199" s="87" t="s">
        <v>796</v>
      </c>
      <c r="G199" s="82" t="s">
        <v>1174</v>
      </c>
      <c r="H199" s="80" t="s">
        <v>1175</v>
      </c>
    </row>
    <row r="200" spans="2:8" ht="15.5" x14ac:dyDescent="0.35">
      <c r="B200" s="88">
        <v>3</v>
      </c>
      <c r="C200" s="88">
        <v>19</v>
      </c>
      <c r="D200" s="89">
        <v>1</v>
      </c>
      <c r="E200" s="86">
        <v>17</v>
      </c>
      <c r="F200" s="87" t="s">
        <v>797</v>
      </c>
      <c r="G200" s="82" t="s">
        <v>1176</v>
      </c>
      <c r="H200" s="80" t="s">
        <v>1177</v>
      </c>
    </row>
    <row r="201" spans="2:8" ht="15.5" x14ac:dyDescent="0.35">
      <c r="B201" s="88">
        <v>3</v>
      </c>
      <c r="C201" s="88">
        <v>19</v>
      </c>
      <c r="D201" s="89">
        <v>1</v>
      </c>
      <c r="E201" s="86">
        <v>17</v>
      </c>
      <c r="F201" s="87" t="s">
        <v>798</v>
      </c>
      <c r="G201" s="82" t="s">
        <v>1178</v>
      </c>
      <c r="H201" s="80" t="s">
        <v>1179</v>
      </c>
    </row>
    <row r="202" spans="2:8" ht="15.5" x14ac:dyDescent="0.35">
      <c r="B202" s="88">
        <v>3</v>
      </c>
      <c r="C202" s="88">
        <v>19</v>
      </c>
      <c r="D202" s="89">
        <v>1</v>
      </c>
      <c r="E202" s="86">
        <v>17</v>
      </c>
      <c r="F202" s="87" t="s">
        <v>803</v>
      </c>
      <c r="G202" s="82" t="s">
        <v>1180</v>
      </c>
      <c r="H202" s="80" t="s">
        <v>1181</v>
      </c>
    </row>
    <row r="203" spans="2:8" ht="15.5" x14ac:dyDescent="0.35">
      <c r="B203" s="88">
        <v>3</v>
      </c>
      <c r="C203" s="88">
        <v>19</v>
      </c>
      <c r="D203" s="89">
        <v>1</v>
      </c>
      <c r="E203" s="86">
        <v>17</v>
      </c>
      <c r="F203" s="87" t="s">
        <v>804</v>
      </c>
      <c r="G203" s="82" t="s">
        <v>1182</v>
      </c>
      <c r="H203" s="80" t="s">
        <v>1183</v>
      </c>
    </row>
    <row r="204" spans="2:8" ht="15.5" x14ac:dyDescent="0.35">
      <c r="B204" s="88">
        <v>3</v>
      </c>
      <c r="C204" s="88">
        <v>19</v>
      </c>
      <c r="D204" s="89">
        <v>1</v>
      </c>
      <c r="E204" s="86">
        <v>17</v>
      </c>
      <c r="F204" s="87" t="s">
        <v>805</v>
      </c>
      <c r="G204" s="82" t="s">
        <v>1184</v>
      </c>
      <c r="H204" s="80" t="s">
        <v>1185</v>
      </c>
    </row>
    <row r="205" spans="2:8" ht="15.5" x14ac:dyDescent="0.35">
      <c r="B205" s="88">
        <v>3</v>
      </c>
      <c r="C205" s="88">
        <v>19</v>
      </c>
      <c r="D205" s="89">
        <v>1</v>
      </c>
      <c r="E205" s="86">
        <v>17</v>
      </c>
      <c r="F205" s="87" t="s">
        <v>806</v>
      </c>
      <c r="G205" s="82" t="s">
        <v>1186</v>
      </c>
      <c r="H205" s="80" t="s">
        <v>1187</v>
      </c>
    </row>
    <row r="206" spans="2:8" ht="15.5" x14ac:dyDescent="0.35">
      <c r="B206" s="88">
        <v>3</v>
      </c>
      <c r="C206" s="88">
        <v>19</v>
      </c>
      <c r="D206" s="89">
        <v>1</v>
      </c>
      <c r="E206" s="86">
        <v>17</v>
      </c>
      <c r="F206" s="87" t="s">
        <v>807</v>
      </c>
      <c r="G206" s="82" t="s">
        <v>1188</v>
      </c>
      <c r="H206" s="80" t="s">
        <v>1189</v>
      </c>
    </row>
    <row r="207" spans="2:8" ht="15.5" x14ac:dyDescent="0.35">
      <c r="B207" s="88">
        <v>3</v>
      </c>
      <c r="C207" s="88">
        <v>19</v>
      </c>
      <c r="D207" s="89">
        <v>1</v>
      </c>
      <c r="E207" s="86">
        <v>17</v>
      </c>
      <c r="F207" s="87" t="s">
        <v>791</v>
      </c>
      <c r="G207" s="82" t="s">
        <v>1190</v>
      </c>
      <c r="H207" s="80" t="s">
        <v>1191</v>
      </c>
    </row>
    <row r="208" spans="2:8" ht="15.5" x14ac:dyDescent="0.35">
      <c r="B208" s="88"/>
      <c r="C208" s="88"/>
      <c r="D208" s="89"/>
      <c r="E208" s="85" t="s">
        <v>1192</v>
      </c>
      <c r="F208" s="86"/>
      <c r="G208" s="82"/>
      <c r="H208" s="80"/>
    </row>
    <row r="209" spans="2:10" ht="15.5" x14ac:dyDescent="0.35">
      <c r="B209" s="88">
        <v>3</v>
      </c>
      <c r="C209" s="88">
        <v>19</v>
      </c>
      <c r="D209" s="89">
        <v>1</v>
      </c>
      <c r="E209" s="86">
        <v>18</v>
      </c>
      <c r="F209" s="87" t="s">
        <v>790</v>
      </c>
      <c r="G209" s="82" t="s">
        <v>1193</v>
      </c>
      <c r="H209" s="80" t="s">
        <v>1194</v>
      </c>
    </row>
    <row r="210" spans="2:10" ht="15.5" x14ac:dyDescent="0.35">
      <c r="B210" s="88">
        <v>3</v>
      </c>
      <c r="C210" s="88">
        <v>19</v>
      </c>
      <c r="D210" s="89">
        <v>1</v>
      </c>
      <c r="E210" s="86">
        <v>18</v>
      </c>
      <c r="F210" s="87" t="s">
        <v>794</v>
      </c>
      <c r="G210" s="82" t="s">
        <v>1195</v>
      </c>
      <c r="H210" s="80" t="s">
        <v>1196</v>
      </c>
    </row>
    <row r="211" spans="2:10" ht="15.5" x14ac:dyDescent="0.35">
      <c r="B211" s="88">
        <v>3</v>
      </c>
      <c r="C211" s="88">
        <v>19</v>
      </c>
      <c r="D211" s="89">
        <v>1</v>
      </c>
      <c r="E211" s="86">
        <v>18</v>
      </c>
      <c r="F211" s="87" t="s">
        <v>796</v>
      </c>
      <c r="G211" s="82" t="s">
        <v>1197</v>
      </c>
      <c r="H211" s="80" t="s">
        <v>1198</v>
      </c>
    </row>
    <row r="212" spans="2:10" ht="15.5" x14ac:dyDescent="0.35">
      <c r="B212" s="88">
        <v>3</v>
      </c>
      <c r="C212" s="88">
        <v>19</v>
      </c>
      <c r="D212" s="89">
        <v>1</v>
      </c>
      <c r="E212" s="86">
        <v>18</v>
      </c>
      <c r="F212" s="87" t="s">
        <v>797</v>
      </c>
      <c r="G212" s="82" t="s">
        <v>1199</v>
      </c>
      <c r="H212" s="80" t="s">
        <v>1200</v>
      </c>
    </row>
    <row r="213" spans="2:10" ht="15.5" x14ac:dyDescent="0.35">
      <c r="B213" s="88">
        <v>3</v>
      </c>
      <c r="C213" s="88">
        <v>19</v>
      </c>
      <c r="D213" s="89">
        <v>1</v>
      </c>
      <c r="E213" s="86">
        <v>18</v>
      </c>
      <c r="F213" s="87" t="s">
        <v>798</v>
      </c>
      <c r="G213" s="82" t="s">
        <v>1201</v>
      </c>
      <c r="H213" s="80" t="s">
        <v>1202</v>
      </c>
    </row>
    <row r="214" spans="2:10" ht="15.5" x14ac:dyDescent="0.35">
      <c r="B214" s="88">
        <v>3</v>
      </c>
      <c r="C214" s="88">
        <v>19</v>
      </c>
      <c r="D214" s="89">
        <v>1</v>
      </c>
      <c r="E214" s="86">
        <v>18</v>
      </c>
      <c r="F214" s="87" t="s">
        <v>803</v>
      </c>
      <c r="G214" s="82" t="s">
        <v>1203</v>
      </c>
      <c r="H214" s="80" t="s">
        <v>1204</v>
      </c>
    </row>
    <row r="215" spans="2:10" ht="15.5" x14ac:dyDescent="0.35">
      <c r="B215" s="88">
        <v>3</v>
      </c>
      <c r="C215" s="88">
        <v>19</v>
      </c>
      <c r="D215" s="89">
        <v>1</v>
      </c>
      <c r="E215" s="86">
        <v>18</v>
      </c>
      <c r="F215" s="87" t="s">
        <v>804</v>
      </c>
      <c r="G215" s="82" t="s">
        <v>1205</v>
      </c>
      <c r="H215" s="80" t="s">
        <v>1206</v>
      </c>
    </row>
    <row r="216" spans="2:10" ht="15.5" x14ac:dyDescent="0.35">
      <c r="B216" s="88">
        <v>3</v>
      </c>
      <c r="C216" s="88">
        <v>19</v>
      </c>
      <c r="D216" s="89">
        <v>1</v>
      </c>
      <c r="E216" s="86">
        <v>18</v>
      </c>
      <c r="F216" s="87" t="s">
        <v>805</v>
      </c>
      <c r="G216" s="82" t="s">
        <v>1207</v>
      </c>
      <c r="H216" s="80" t="s">
        <v>1208</v>
      </c>
    </row>
    <row r="217" spans="2:10" ht="15.5" x14ac:dyDescent="0.35">
      <c r="B217" s="88">
        <v>3</v>
      </c>
      <c r="C217" s="88">
        <v>19</v>
      </c>
      <c r="D217" s="89">
        <v>1</v>
      </c>
      <c r="E217" s="86">
        <v>18</v>
      </c>
      <c r="F217" s="87" t="s">
        <v>806</v>
      </c>
      <c r="G217" s="82" t="s">
        <v>1209</v>
      </c>
      <c r="H217" s="80" t="s">
        <v>1210</v>
      </c>
    </row>
    <row r="218" spans="2:10" ht="15.5" x14ac:dyDescent="0.35">
      <c r="B218" s="88">
        <v>3</v>
      </c>
      <c r="C218" s="88">
        <v>19</v>
      </c>
      <c r="D218" s="89">
        <v>1</v>
      </c>
      <c r="E218" s="86">
        <v>18</v>
      </c>
      <c r="F218" s="87" t="s">
        <v>807</v>
      </c>
      <c r="G218" s="82" t="s">
        <v>1211</v>
      </c>
      <c r="H218" s="80" t="s">
        <v>1212</v>
      </c>
    </row>
    <row r="219" spans="2:10" ht="18.5" x14ac:dyDescent="0.45">
      <c r="B219" s="88"/>
      <c r="C219" s="88"/>
      <c r="D219" s="88"/>
      <c r="E219" s="85" t="s">
        <v>1213</v>
      </c>
      <c r="F219" s="86"/>
      <c r="G219" s="82"/>
      <c r="H219" s="80"/>
      <c r="I219" s="83"/>
      <c r="J219" s="84"/>
    </row>
    <row r="220" spans="2:10" ht="18.5" x14ac:dyDescent="0.45">
      <c r="B220" s="88">
        <v>3</v>
      </c>
      <c r="C220" s="88">
        <v>19</v>
      </c>
      <c r="D220" s="88">
        <v>2</v>
      </c>
      <c r="E220" s="86">
        <v>19</v>
      </c>
      <c r="F220" s="87" t="s">
        <v>790</v>
      </c>
      <c r="G220" s="82" t="s">
        <v>1214</v>
      </c>
      <c r="H220" s="80" t="s">
        <v>1215</v>
      </c>
      <c r="I220" s="83"/>
      <c r="J220" s="84"/>
    </row>
    <row r="221" spans="2:10" ht="18.5" x14ac:dyDescent="0.45">
      <c r="B221" s="88">
        <v>3</v>
      </c>
      <c r="C221" s="88">
        <v>19</v>
      </c>
      <c r="D221" s="88">
        <v>2</v>
      </c>
      <c r="E221" s="86">
        <v>19</v>
      </c>
      <c r="F221" s="87" t="s">
        <v>794</v>
      </c>
      <c r="G221" s="82" t="s">
        <v>1216</v>
      </c>
      <c r="H221" s="80" t="s">
        <v>1217</v>
      </c>
      <c r="I221" s="83"/>
      <c r="J221" s="84"/>
    </row>
    <row r="222" spans="2:10" ht="18.5" x14ac:dyDescent="0.45">
      <c r="B222" s="88">
        <v>3</v>
      </c>
      <c r="C222" s="88">
        <v>19</v>
      </c>
      <c r="D222" s="88">
        <v>2</v>
      </c>
      <c r="E222" s="86">
        <v>19</v>
      </c>
      <c r="F222" s="87" t="s">
        <v>796</v>
      </c>
      <c r="G222" s="82" t="s">
        <v>1218</v>
      </c>
      <c r="H222" s="80" t="s">
        <v>1219</v>
      </c>
      <c r="I222" s="83"/>
      <c r="J222" s="84"/>
    </row>
    <row r="223" spans="2:10" ht="18.5" x14ac:dyDescent="0.45">
      <c r="B223" s="88">
        <v>3</v>
      </c>
      <c r="C223" s="88">
        <v>19</v>
      </c>
      <c r="D223" s="88">
        <v>2</v>
      </c>
      <c r="E223" s="86">
        <v>19</v>
      </c>
      <c r="F223" s="87" t="s">
        <v>797</v>
      </c>
      <c r="G223" s="82" t="s">
        <v>1220</v>
      </c>
      <c r="H223" s="80" t="s">
        <v>1221</v>
      </c>
      <c r="I223" s="83"/>
      <c r="J223" s="84"/>
    </row>
    <row r="224" spans="2:10" ht="18.5" x14ac:dyDescent="0.45">
      <c r="B224" s="88">
        <v>3</v>
      </c>
      <c r="C224" s="88">
        <v>19</v>
      </c>
      <c r="D224" s="88">
        <v>2</v>
      </c>
      <c r="E224" s="86">
        <v>19</v>
      </c>
      <c r="F224" s="87" t="s">
        <v>798</v>
      </c>
      <c r="G224" s="82" t="s">
        <v>1222</v>
      </c>
      <c r="H224" s="80" t="s">
        <v>1223</v>
      </c>
      <c r="I224" s="83"/>
      <c r="J224" s="84"/>
    </row>
    <row r="225" spans="2:10" ht="18.5" x14ac:dyDescent="0.45">
      <c r="B225" s="88">
        <v>3</v>
      </c>
      <c r="C225" s="88">
        <v>19</v>
      </c>
      <c r="D225" s="88">
        <v>2</v>
      </c>
      <c r="E225" s="86">
        <v>19</v>
      </c>
      <c r="F225" s="87" t="s">
        <v>803</v>
      </c>
      <c r="G225" s="82" t="s">
        <v>1224</v>
      </c>
      <c r="H225" s="80" t="s">
        <v>1225</v>
      </c>
      <c r="I225" s="83"/>
      <c r="J225" s="84"/>
    </row>
    <row r="226" spans="2:10" ht="18.5" x14ac:dyDescent="0.45">
      <c r="B226" s="88">
        <v>3</v>
      </c>
      <c r="C226" s="88">
        <v>19</v>
      </c>
      <c r="D226" s="88">
        <v>2</v>
      </c>
      <c r="E226" s="86">
        <v>19</v>
      </c>
      <c r="F226" s="87" t="s">
        <v>804</v>
      </c>
      <c r="G226" s="82" t="s">
        <v>1226</v>
      </c>
      <c r="H226" s="80" t="s">
        <v>1227</v>
      </c>
      <c r="I226" s="83"/>
      <c r="J226" s="84"/>
    </row>
    <row r="227" spans="2:10" ht="18.5" x14ac:dyDescent="0.45">
      <c r="B227" s="88">
        <v>3</v>
      </c>
      <c r="C227" s="88">
        <v>19</v>
      </c>
      <c r="D227" s="88">
        <v>2</v>
      </c>
      <c r="E227" s="86">
        <v>19</v>
      </c>
      <c r="F227" s="87" t="s">
        <v>805</v>
      </c>
      <c r="G227" s="82" t="s">
        <v>1228</v>
      </c>
      <c r="H227" s="80" t="s">
        <v>1229</v>
      </c>
      <c r="I227" s="83"/>
      <c r="J227" s="84"/>
    </row>
    <row r="228" spans="2:10" ht="18.5" x14ac:dyDescent="0.45">
      <c r="B228" s="88">
        <v>3</v>
      </c>
      <c r="C228" s="88">
        <v>19</v>
      </c>
      <c r="D228" s="88">
        <v>2</v>
      </c>
      <c r="E228" s="86">
        <v>19</v>
      </c>
      <c r="F228" s="87" t="s">
        <v>806</v>
      </c>
      <c r="G228" s="82" t="s">
        <v>1230</v>
      </c>
      <c r="H228" s="80" t="s">
        <v>1231</v>
      </c>
      <c r="I228" s="83"/>
      <c r="J228" s="84"/>
    </row>
    <row r="229" spans="2:10" ht="18.5" x14ac:dyDescent="0.45">
      <c r="B229" s="88">
        <v>3</v>
      </c>
      <c r="C229" s="88">
        <v>19</v>
      </c>
      <c r="D229" s="88">
        <v>2</v>
      </c>
      <c r="E229" s="86">
        <v>19</v>
      </c>
      <c r="F229" s="87" t="s">
        <v>807</v>
      </c>
      <c r="G229" s="82" t="s">
        <v>1232</v>
      </c>
      <c r="H229" s="80" t="s">
        <v>1233</v>
      </c>
      <c r="I229" s="83"/>
      <c r="J229" s="84"/>
    </row>
    <row r="230" spans="2:10" ht="18.5" x14ac:dyDescent="0.45">
      <c r="B230" s="88"/>
      <c r="C230" s="88"/>
      <c r="D230" s="88"/>
      <c r="E230" s="85" t="s">
        <v>1234</v>
      </c>
      <c r="F230" s="86"/>
      <c r="G230" s="82"/>
      <c r="H230" s="80"/>
      <c r="I230" s="83"/>
      <c r="J230" s="84"/>
    </row>
    <row r="231" spans="2:10" ht="18.5" x14ac:dyDescent="0.45">
      <c r="B231" s="88">
        <v>3</v>
      </c>
      <c r="C231" s="88">
        <v>19</v>
      </c>
      <c r="D231" s="88">
        <v>2</v>
      </c>
      <c r="E231" s="86">
        <v>20</v>
      </c>
      <c r="F231" s="87" t="s">
        <v>790</v>
      </c>
      <c r="G231" s="82" t="s">
        <v>1235</v>
      </c>
      <c r="H231" s="80" t="s">
        <v>1236</v>
      </c>
      <c r="I231" s="83"/>
      <c r="J231" s="84"/>
    </row>
    <row r="232" spans="2:10" ht="18.5" x14ac:dyDescent="0.45">
      <c r="B232" s="88">
        <v>3</v>
      </c>
      <c r="C232" s="88">
        <v>19</v>
      </c>
      <c r="D232" s="88">
        <v>2</v>
      </c>
      <c r="E232" s="86">
        <v>20</v>
      </c>
      <c r="F232" s="87" t="s">
        <v>794</v>
      </c>
      <c r="G232" s="82" t="s">
        <v>1237</v>
      </c>
      <c r="H232" s="80" t="s">
        <v>1238</v>
      </c>
      <c r="I232" s="83"/>
      <c r="J232" s="84"/>
    </row>
    <row r="233" spans="2:10" ht="18.5" x14ac:dyDescent="0.45">
      <c r="B233" s="88">
        <v>3</v>
      </c>
      <c r="C233" s="88">
        <v>19</v>
      </c>
      <c r="D233" s="88">
        <v>2</v>
      </c>
      <c r="E233" s="86">
        <v>20</v>
      </c>
      <c r="F233" s="87" t="s">
        <v>796</v>
      </c>
      <c r="G233" s="82" t="s">
        <v>1239</v>
      </c>
      <c r="H233" s="80" t="s">
        <v>1240</v>
      </c>
      <c r="I233" s="83"/>
      <c r="J233" s="84"/>
    </row>
    <row r="234" spans="2:10" ht="18.5" x14ac:dyDescent="0.45">
      <c r="B234" s="88">
        <v>3</v>
      </c>
      <c r="C234" s="88">
        <v>19</v>
      </c>
      <c r="D234" s="88">
        <v>2</v>
      </c>
      <c r="E234" s="86">
        <v>20</v>
      </c>
      <c r="F234" s="87" t="s">
        <v>797</v>
      </c>
      <c r="G234" s="82" t="s">
        <v>1241</v>
      </c>
      <c r="H234" s="80" t="s">
        <v>1242</v>
      </c>
      <c r="I234" s="83"/>
      <c r="J234" s="84"/>
    </row>
    <row r="235" spans="2:10" ht="18.5" x14ac:dyDescent="0.45">
      <c r="B235" s="88">
        <v>3</v>
      </c>
      <c r="C235" s="88">
        <v>19</v>
      </c>
      <c r="D235" s="88">
        <v>2</v>
      </c>
      <c r="E235" s="86">
        <v>20</v>
      </c>
      <c r="F235" s="87" t="s">
        <v>798</v>
      </c>
      <c r="G235" s="82" t="s">
        <v>1243</v>
      </c>
      <c r="H235" s="80" t="s">
        <v>1244</v>
      </c>
      <c r="I235" s="83"/>
      <c r="J235" s="84"/>
    </row>
    <row r="236" spans="2:10" ht="18.5" x14ac:dyDescent="0.45">
      <c r="B236" s="88">
        <v>3</v>
      </c>
      <c r="C236" s="88">
        <v>19</v>
      </c>
      <c r="D236" s="88">
        <v>2</v>
      </c>
      <c r="E236" s="86">
        <v>20</v>
      </c>
      <c r="F236" s="87" t="s">
        <v>803</v>
      </c>
      <c r="G236" s="82" t="s">
        <v>1245</v>
      </c>
      <c r="H236" s="80" t="s">
        <v>1246</v>
      </c>
      <c r="I236" s="83"/>
      <c r="J236" s="84"/>
    </row>
    <row r="237" spans="2:10" ht="18.5" x14ac:dyDescent="0.45">
      <c r="B237" s="88">
        <v>3</v>
      </c>
      <c r="C237" s="88">
        <v>19</v>
      </c>
      <c r="D237" s="88">
        <v>2</v>
      </c>
      <c r="E237" s="86">
        <v>20</v>
      </c>
      <c r="F237" s="87" t="s">
        <v>804</v>
      </c>
      <c r="G237" s="82" t="s">
        <v>1247</v>
      </c>
      <c r="H237" s="80" t="s">
        <v>1248</v>
      </c>
      <c r="I237" s="83"/>
      <c r="J237" s="84"/>
    </row>
    <row r="238" spans="2:10" ht="18.5" x14ac:dyDescent="0.45">
      <c r="B238" s="88">
        <v>3</v>
      </c>
      <c r="C238" s="88">
        <v>19</v>
      </c>
      <c r="D238" s="88">
        <v>2</v>
      </c>
      <c r="E238" s="86">
        <v>20</v>
      </c>
      <c r="F238" s="87" t="s">
        <v>805</v>
      </c>
      <c r="G238" s="82" t="s">
        <v>1249</v>
      </c>
      <c r="H238" s="80" t="s">
        <v>1250</v>
      </c>
      <c r="I238" s="83"/>
      <c r="J238" s="84"/>
    </row>
    <row r="239" spans="2:10" ht="18.5" x14ac:dyDescent="0.45">
      <c r="B239" s="88">
        <v>3</v>
      </c>
      <c r="C239" s="88">
        <v>19</v>
      </c>
      <c r="D239" s="88">
        <v>2</v>
      </c>
      <c r="E239" s="86">
        <v>20</v>
      </c>
      <c r="F239" s="87" t="s">
        <v>806</v>
      </c>
      <c r="G239" s="82" t="s">
        <v>1251</v>
      </c>
      <c r="H239" s="80" t="s">
        <v>1252</v>
      </c>
      <c r="I239" s="83"/>
      <c r="J239" s="84"/>
    </row>
    <row r="240" spans="2:10" ht="18.5" x14ac:dyDescent="0.45">
      <c r="B240" s="88">
        <v>3</v>
      </c>
      <c r="C240" s="88">
        <v>19</v>
      </c>
      <c r="D240" s="88">
        <v>2</v>
      </c>
      <c r="E240" s="86">
        <v>20</v>
      </c>
      <c r="F240" s="87" t="s">
        <v>807</v>
      </c>
      <c r="G240" s="82" t="s">
        <v>1253</v>
      </c>
      <c r="H240" s="80" t="s">
        <v>1254</v>
      </c>
      <c r="I240" s="83"/>
      <c r="J240" s="84"/>
    </row>
    <row r="241" spans="2:10" ht="31" x14ac:dyDescent="0.45">
      <c r="B241" s="88"/>
      <c r="C241" s="88"/>
      <c r="D241" s="89"/>
      <c r="E241" s="85" t="s">
        <v>1255</v>
      </c>
      <c r="F241" s="86"/>
      <c r="G241" s="82"/>
      <c r="H241" s="80"/>
      <c r="I241" s="83"/>
      <c r="J241" s="84"/>
    </row>
    <row r="242" spans="2:10" ht="18.5" x14ac:dyDescent="0.45">
      <c r="B242" s="88">
        <v>3</v>
      </c>
      <c r="C242" s="88">
        <v>19</v>
      </c>
      <c r="D242" s="89">
        <v>1</v>
      </c>
      <c r="E242" s="86">
        <v>21</v>
      </c>
      <c r="F242" s="87" t="s">
        <v>790</v>
      </c>
      <c r="G242" s="82" t="s">
        <v>1256</v>
      </c>
      <c r="H242" s="80" t="s">
        <v>1257</v>
      </c>
      <c r="I242" s="83"/>
      <c r="J242" s="84"/>
    </row>
    <row r="243" spans="2:10" ht="18.5" x14ac:dyDescent="0.45">
      <c r="B243" s="88">
        <v>3</v>
      </c>
      <c r="C243" s="88">
        <v>19</v>
      </c>
      <c r="D243" s="89">
        <v>1</v>
      </c>
      <c r="E243" s="86">
        <v>21</v>
      </c>
      <c r="F243" s="87" t="s">
        <v>794</v>
      </c>
      <c r="G243" s="82" t="s">
        <v>1258</v>
      </c>
      <c r="H243" s="80" t="s">
        <v>1259</v>
      </c>
      <c r="I243" s="83"/>
      <c r="J243" s="84"/>
    </row>
    <row r="244" spans="2:10" ht="18.5" x14ac:dyDescent="0.45">
      <c r="B244" s="88">
        <v>3</v>
      </c>
      <c r="C244" s="88">
        <v>19</v>
      </c>
      <c r="D244" s="89">
        <v>1</v>
      </c>
      <c r="E244" s="86">
        <v>21</v>
      </c>
      <c r="F244" s="87" t="s">
        <v>796</v>
      </c>
      <c r="G244" s="82" t="s">
        <v>1260</v>
      </c>
      <c r="H244" s="80" t="s">
        <v>1261</v>
      </c>
      <c r="I244" s="83"/>
      <c r="J244" s="84"/>
    </row>
    <row r="245" spans="2:10" ht="18.5" x14ac:dyDescent="0.45">
      <c r="B245" s="88">
        <v>3</v>
      </c>
      <c r="C245" s="88">
        <v>19</v>
      </c>
      <c r="D245" s="89">
        <v>1</v>
      </c>
      <c r="E245" s="86">
        <v>21</v>
      </c>
      <c r="F245" s="87" t="s">
        <v>797</v>
      </c>
      <c r="G245" s="82" t="s">
        <v>1262</v>
      </c>
      <c r="H245" s="80" t="s">
        <v>1263</v>
      </c>
      <c r="I245" s="83"/>
      <c r="J245" s="84"/>
    </row>
    <row r="246" spans="2:10" ht="18.5" x14ac:dyDescent="0.45">
      <c r="B246" s="88">
        <v>3</v>
      </c>
      <c r="C246" s="88">
        <v>19</v>
      </c>
      <c r="D246" s="89">
        <v>1</v>
      </c>
      <c r="E246" s="86">
        <v>21</v>
      </c>
      <c r="F246" s="87" t="s">
        <v>798</v>
      </c>
      <c r="G246" s="82" t="s">
        <v>1264</v>
      </c>
      <c r="H246" s="80" t="s">
        <v>1265</v>
      </c>
      <c r="I246" s="83"/>
      <c r="J246" s="84"/>
    </row>
    <row r="247" spans="2:10" ht="18.5" x14ac:dyDescent="0.45">
      <c r="B247" s="88">
        <v>3</v>
      </c>
      <c r="C247" s="88">
        <v>19</v>
      </c>
      <c r="D247" s="89">
        <v>1</v>
      </c>
      <c r="E247" s="86">
        <v>21</v>
      </c>
      <c r="F247" s="87" t="s">
        <v>803</v>
      </c>
      <c r="G247" s="82" t="s">
        <v>1266</v>
      </c>
      <c r="H247" s="80" t="s">
        <v>1267</v>
      </c>
      <c r="I247" s="83"/>
      <c r="J247" s="84"/>
    </row>
    <row r="248" spans="2:10" ht="18.5" x14ac:dyDescent="0.45">
      <c r="B248" s="88">
        <v>3</v>
      </c>
      <c r="C248" s="88">
        <v>19</v>
      </c>
      <c r="D248" s="89">
        <v>1</v>
      </c>
      <c r="E248" s="86">
        <v>21</v>
      </c>
      <c r="F248" s="87" t="s">
        <v>804</v>
      </c>
      <c r="G248" s="82" t="s">
        <v>1268</v>
      </c>
      <c r="H248" s="80" t="s">
        <v>1269</v>
      </c>
      <c r="I248" s="83"/>
      <c r="J248" s="84"/>
    </row>
    <row r="249" spans="2:10" ht="18.5" x14ac:dyDescent="0.45">
      <c r="B249" s="88">
        <v>3</v>
      </c>
      <c r="C249" s="88">
        <v>19</v>
      </c>
      <c r="D249" s="89">
        <v>1</v>
      </c>
      <c r="E249" s="86">
        <v>21</v>
      </c>
      <c r="F249" s="87" t="s">
        <v>805</v>
      </c>
      <c r="G249" s="82" t="s">
        <v>1270</v>
      </c>
      <c r="H249" s="80" t="s">
        <v>1271</v>
      </c>
      <c r="I249" s="83"/>
      <c r="J249" s="84"/>
    </row>
    <row r="250" spans="2:10" ht="18.5" x14ac:dyDescent="0.45">
      <c r="B250" s="88">
        <v>3</v>
      </c>
      <c r="C250" s="88">
        <v>19</v>
      </c>
      <c r="D250" s="89">
        <v>1</v>
      </c>
      <c r="E250" s="86">
        <v>21</v>
      </c>
      <c r="F250" s="87" t="s">
        <v>806</v>
      </c>
      <c r="G250" s="82" t="s">
        <v>1272</v>
      </c>
      <c r="H250" s="80" t="s">
        <v>1273</v>
      </c>
      <c r="I250" s="83"/>
      <c r="J250" s="84"/>
    </row>
    <row r="251" spans="2:10" ht="18.5" x14ac:dyDescent="0.45">
      <c r="B251" s="88">
        <v>3</v>
      </c>
      <c r="C251" s="88">
        <v>19</v>
      </c>
      <c r="D251" s="89">
        <v>1</v>
      </c>
      <c r="E251" s="86">
        <v>21</v>
      </c>
      <c r="F251" s="87" t="s">
        <v>807</v>
      </c>
      <c r="G251" s="82" t="s">
        <v>1274</v>
      </c>
      <c r="H251" s="80" t="s">
        <v>1275</v>
      </c>
      <c r="I251" s="83"/>
      <c r="J251" s="84"/>
    </row>
    <row r="252" spans="2:10" ht="18.5" x14ac:dyDescent="0.45">
      <c r="B252" s="88">
        <v>3</v>
      </c>
      <c r="C252" s="88">
        <v>19</v>
      </c>
      <c r="D252" s="89">
        <v>1</v>
      </c>
      <c r="E252" s="86">
        <v>21</v>
      </c>
      <c r="F252" s="87" t="s">
        <v>791</v>
      </c>
      <c r="G252" s="82" t="s">
        <v>1276</v>
      </c>
      <c r="H252" s="80" t="s">
        <v>1277</v>
      </c>
      <c r="I252" s="83"/>
      <c r="J252" s="84"/>
    </row>
    <row r="253" spans="2:10" ht="18.5" x14ac:dyDescent="0.45">
      <c r="B253" s="88">
        <v>3</v>
      </c>
      <c r="C253" s="88">
        <v>19</v>
      </c>
      <c r="D253" s="89">
        <v>1</v>
      </c>
      <c r="E253" s="86">
        <v>21</v>
      </c>
      <c r="F253" s="87" t="s">
        <v>792</v>
      </c>
      <c r="G253" s="82" t="s">
        <v>1278</v>
      </c>
      <c r="H253" s="80" t="s">
        <v>1279</v>
      </c>
      <c r="I253" s="83"/>
      <c r="J253" s="84"/>
    </row>
    <row r="254" spans="2:10" ht="18.5" x14ac:dyDescent="0.45">
      <c r="B254" s="88">
        <v>3</v>
      </c>
      <c r="C254" s="88">
        <v>19</v>
      </c>
      <c r="D254" s="89">
        <v>1</v>
      </c>
      <c r="E254" s="86">
        <v>21</v>
      </c>
      <c r="F254" s="87" t="s">
        <v>799</v>
      </c>
      <c r="G254" s="82" t="s">
        <v>1190</v>
      </c>
      <c r="H254" s="80" t="s">
        <v>1280</v>
      </c>
      <c r="I254" s="83"/>
      <c r="J254" s="84"/>
    </row>
    <row r="255" spans="2:10" ht="18.5" x14ac:dyDescent="0.45">
      <c r="B255" s="88"/>
      <c r="C255" s="88"/>
      <c r="D255" s="88"/>
      <c r="E255" s="85" t="s">
        <v>1281</v>
      </c>
      <c r="F255" s="86"/>
      <c r="G255" s="82"/>
      <c r="H255" s="80"/>
      <c r="I255" s="83"/>
      <c r="J255" s="84"/>
    </row>
    <row r="256" spans="2:10" ht="18.5" x14ac:dyDescent="0.45">
      <c r="B256" s="88">
        <v>3</v>
      </c>
      <c r="C256" s="88">
        <v>19</v>
      </c>
      <c r="D256" s="88">
        <v>3</v>
      </c>
      <c r="E256" s="86">
        <v>22</v>
      </c>
      <c r="F256" s="87" t="s">
        <v>790</v>
      </c>
      <c r="G256" s="82" t="s">
        <v>1282</v>
      </c>
      <c r="H256" s="80" t="s">
        <v>1283</v>
      </c>
      <c r="I256" s="83"/>
      <c r="J256" s="84"/>
    </row>
    <row r="257" spans="2:10" ht="18.5" x14ac:dyDescent="0.45">
      <c r="B257" s="88">
        <v>3</v>
      </c>
      <c r="C257" s="88">
        <v>19</v>
      </c>
      <c r="D257" s="88">
        <v>3</v>
      </c>
      <c r="E257" s="86">
        <v>22</v>
      </c>
      <c r="F257" s="87" t="s">
        <v>794</v>
      </c>
      <c r="G257" s="82" t="s">
        <v>1284</v>
      </c>
      <c r="H257" s="80" t="s">
        <v>1285</v>
      </c>
      <c r="I257" s="83"/>
      <c r="J257" s="84"/>
    </row>
    <row r="258" spans="2:10" ht="18.5" x14ac:dyDescent="0.45">
      <c r="B258" s="88">
        <v>3</v>
      </c>
      <c r="C258" s="88">
        <v>19</v>
      </c>
      <c r="D258" s="88">
        <v>3</v>
      </c>
      <c r="E258" s="86">
        <v>22</v>
      </c>
      <c r="F258" s="87" t="s">
        <v>796</v>
      </c>
      <c r="G258" s="82" t="s">
        <v>1286</v>
      </c>
      <c r="H258" s="80" t="s">
        <v>1287</v>
      </c>
      <c r="I258" s="83"/>
      <c r="J258" s="84"/>
    </row>
    <row r="259" spans="2:10" ht="18.5" x14ac:dyDescent="0.45">
      <c r="B259" s="88">
        <v>3</v>
      </c>
      <c r="C259" s="88">
        <v>19</v>
      </c>
      <c r="D259" s="88">
        <v>3</v>
      </c>
      <c r="E259" s="86">
        <v>22</v>
      </c>
      <c r="F259" s="87" t="s">
        <v>797</v>
      </c>
      <c r="G259" s="82" t="s">
        <v>1288</v>
      </c>
      <c r="H259" s="80" t="s">
        <v>1289</v>
      </c>
      <c r="I259" s="83"/>
      <c r="J259" s="84"/>
    </row>
    <row r="260" spans="2:10" ht="18.5" x14ac:dyDescent="0.45">
      <c r="B260" s="88">
        <v>3</v>
      </c>
      <c r="C260" s="88">
        <v>19</v>
      </c>
      <c r="D260" s="88">
        <v>3</v>
      </c>
      <c r="E260" s="86">
        <v>22</v>
      </c>
      <c r="F260" s="87" t="s">
        <v>798</v>
      </c>
      <c r="G260" s="82" t="s">
        <v>1290</v>
      </c>
      <c r="H260" s="80" t="s">
        <v>1291</v>
      </c>
      <c r="I260" s="83"/>
      <c r="J260" s="84"/>
    </row>
    <row r="261" spans="2:10" ht="18.5" x14ac:dyDescent="0.45">
      <c r="B261" s="88">
        <v>3</v>
      </c>
      <c r="C261" s="88">
        <v>19</v>
      </c>
      <c r="D261" s="88">
        <v>3</v>
      </c>
      <c r="E261" s="86">
        <v>22</v>
      </c>
      <c r="F261" s="87" t="s">
        <v>803</v>
      </c>
      <c r="G261" s="82" t="s">
        <v>1292</v>
      </c>
      <c r="H261" s="80" t="s">
        <v>1293</v>
      </c>
      <c r="I261" s="83"/>
      <c r="J261" s="84"/>
    </row>
    <row r="262" spans="2:10" ht="18.5" x14ac:dyDescent="0.45">
      <c r="B262" s="88">
        <v>3</v>
      </c>
      <c r="C262" s="88">
        <v>19</v>
      </c>
      <c r="D262" s="88">
        <v>3</v>
      </c>
      <c r="E262" s="86">
        <v>22</v>
      </c>
      <c r="F262" s="87" t="s">
        <v>804</v>
      </c>
      <c r="G262" s="82" t="s">
        <v>1294</v>
      </c>
      <c r="H262" s="80" t="s">
        <v>1295</v>
      </c>
      <c r="I262" s="83"/>
      <c r="J262" s="84"/>
    </row>
    <row r="263" spans="2:10" ht="18.5" x14ac:dyDescent="0.45">
      <c r="B263" s="88">
        <v>3</v>
      </c>
      <c r="C263" s="88">
        <v>19</v>
      </c>
      <c r="D263" s="88">
        <v>3</v>
      </c>
      <c r="E263" s="86">
        <v>22</v>
      </c>
      <c r="F263" s="87" t="s">
        <v>805</v>
      </c>
      <c r="G263" s="82" t="s">
        <v>1296</v>
      </c>
      <c r="H263" s="80" t="s">
        <v>1297</v>
      </c>
      <c r="I263" s="83"/>
      <c r="J263" s="84"/>
    </row>
    <row r="264" spans="2:10" ht="18.5" x14ac:dyDescent="0.45">
      <c r="B264" s="88">
        <v>3</v>
      </c>
      <c r="C264" s="88">
        <v>19</v>
      </c>
      <c r="D264" s="88">
        <v>3</v>
      </c>
      <c r="E264" s="86">
        <v>22</v>
      </c>
      <c r="F264" s="87" t="s">
        <v>806</v>
      </c>
      <c r="G264" s="82" t="s">
        <v>1298</v>
      </c>
      <c r="H264" s="80" t="s">
        <v>1299</v>
      </c>
      <c r="I264" s="83"/>
      <c r="J264" s="84"/>
    </row>
    <row r="265" spans="2:10" ht="18.5" x14ac:dyDescent="0.45">
      <c r="B265" s="88">
        <v>3</v>
      </c>
      <c r="C265" s="88">
        <v>19</v>
      </c>
      <c r="D265" s="88">
        <v>3</v>
      </c>
      <c r="E265" s="86">
        <v>22</v>
      </c>
      <c r="F265" s="87" t="s">
        <v>807</v>
      </c>
      <c r="G265" s="82" t="s">
        <v>1300</v>
      </c>
      <c r="H265" s="80" t="s">
        <v>1301</v>
      </c>
      <c r="I265" s="83"/>
      <c r="J265" s="84"/>
    </row>
    <row r="266" spans="2:10" ht="18.5" x14ac:dyDescent="0.45">
      <c r="B266" s="88"/>
      <c r="C266" s="88"/>
      <c r="D266" s="88"/>
      <c r="E266" s="85" t="s">
        <v>1302</v>
      </c>
      <c r="F266" s="86"/>
      <c r="G266" s="82"/>
      <c r="H266" s="80"/>
      <c r="I266" s="83"/>
      <c r="J266" s="84"/>
    </row>
    <row r="267" spans="2:10" ht="18.5" x14ac:dyDescent="0.45">
      <c r="B267" s="88">
        <v>3</v>
      </c>
      <c r="C267" s="88">
        <v>19</v>
      </c>
      <c r="D267" s="88">
        <v>3</v>
      </c>
      <c r="E267" s="86">
        <v>23</v>
      </c>
      <c r="F267" s="87" t="s">
        <v>790</v>
      </c>
      <c r="G267" s="82" t="s">
        <v>1303</v>
      </c>
      <c r="H267" s="80" t="s">
        <v>1304</v>
      </c>
      <c r="I267" s="83"/>
      <c r="J267" s="84"/>
    </row>
    <row r="268" spans="2:10" ht="18.5" x14ac:dyDescent="0.45">
      <c r="B268" s="88">
        <v>3</v>
      </c>
      <c r="C268" s="88">
        <v>19</v>
      </c>
      <c r="D268" s="88">
        <v>3</v>
      </c>
      <c r="E268" s="86">
        <v>23</v>
      </c>
      <c r="F268" s="87" t="s">
        <v>794</v>
      </c>
      <c r="G268" s="82" t="s">
        <v>1305</v>
      </c>
      <c r="H268" s="80" t="s">
        <v>1306</v>
      </c>
      <c r="I268" s="83"/>
      <c r="J268" s="84"/>
    </row>
    <row r="269" spans="2:10" ht="18.5" x14ac:dyDescent="0.45">
      <c r="B269" s="88">
        <v>3</v>
      </c>
      <c r="C269" s="88">
        <v>19</v>
      </c>
      <c r="D269" s="88">
        <v>3</v>
      </c>
      <c r="E269" s="86">
        <v>23</v>
      </c>
      <c r="F269" s="87" t="s">
        <v>796</v>
      </c>
      <c r="G269" s="82" t="s">
        <v>1307</v>
      </c>
      <c r="H269" s="80" t="s">
        <v>1308</v>
      </c>
      <c r="I269" s="83"/>
      <c r="J269" s="84"/>
    </row>
    <row r="270" spans="2:10" ht="18.5" x14ac:dyDescent="0.45">
      <c r="B270" s="88">
        <v>3</v>
      </c>
      <c r="C270" s="88">
        <v>19</v>
      </c>
      <c r="D270" s="88">
        <v>3</v>
      </c>
      <c r="E270" s="86">
        <v>23</v>
      </c>
      <c r="F270" s="87" t="s">
        <v>797</v>
      </c>
      <c r="G270" s="82" t="s">
        <v>1309</v>
      </c>
      <c r="H270" s="80" t="s">
        <v>1310</v>
      </c>
      <c r="I270" s="83"/>
      <c r="J270" s="84"/>
    </row>
    <row r="271" spans="2:10" ht="18.5" x14ac:dyDescent="0.45">
      <c r="B271" s="88">
        <v>3</v>
      </c>
      <c r="C271" s="88">
        <v>19</v>
      </c>
      <c r="D271" s="88">
        <v>3</v>
      </c>
      <c r="E271" s="86">
        <v>23</v>
      </c>
      <c r="F271" s="87" t="s">
        <v>798</v>
      </c>
      <c r="G271" s="82" t="s">
        <v>1311</v>
      </c>
      <c r="H271" s="80" t="s">
        <v>1312</v>
      </c>
      <c r="I271" s="83"/>
      <c r="J271" s="84"/>
    </row>
    <row r="272" spans="2:10" ht="18.5" x14ac:dyDescent="0.45">
      <c r="B272" s="88">
        <v>3</v>
      </c>
      <c r="C272" s="88">
        <v>19</v>
      </c>
      <c r="D272" s="88">
        <v>3</v>
      </c>
      <c r="E272" s="86">
        <v>23</v>
      </c>
      <c r="F272" s="87" t="s">
        <v>803</v>
      </c>
      <c r="G272" s="82" t="s">
        <v>1313</v>
      </c>
      <c r="H272" s="80" t="s">
        <v>1314</v>
      </c>
      <c r="I272" s="83"/>
      <c r="J272" s="84"/>
    </row>
    <row r="273" spans="2:10" ht="18.5" x14ac:dyDescent="0.45">
      <c r="B273" s="88">
        <v>3</v>
      </c>
      <c r="C273" s="88">
        <v>19</v>
      </c>
      <c r="D273" s="88">
        <v>3</v>
      </c>
      <c r="E273" s="86">
        <v>23</v>
      </c>
      <c r="F273" s="87" t="s">
        <v>804</v>
      </c>
      <c r="G273" s="82" t="s">
        <v>1315</v>
      </c>
      <c r="H273" s="80" t="s">
        <v>1316</v>
      </c>
      <c r="I273" s="83"/>
      <c r="J273" s="84"/>
    </row>
    <row r="274" spans="2:10" ht="18.5" x14ac:dyDescent="0.45">
      <c r="B274" s="88">
        <v>3</v>
      </c>
      <c r="C274" s="88">
        <v>19</v>
      </c>
      <c r="D274" s="88">
        <v>3</v>
      </c>
      <c r="E274" s="86">
        <v>23</v>
      </c>
      <c r="F274" s="87" t="s">
        <v>805</v>
      </c>
      <c r="G274" s="82" t="s">
        <v>1317</v>
      </c>
      <c r="H274" s="80" t="s">
        <v>1318</v>
      </c>
      <c r="I274" s="83"/>
      <c r="J274" s="84"/>
    </row>
    <row r="275" spans="2:10" ht="18.5" x14ac:dyDescent="0.45">
      <c r="B275" s="88">
        <v>3</v>
      </c>
      <c r="C275" s="88">
        <v>19</v>
      </c>
      <c r="D275" s="88">
        <v>3</v>
      </c>
      <c r="E275" s="86">
        <v>23</v>
      </c>
      <c r="F275" s="87" t="s">
        <v>806</v>
      </c>
      <c r="G275" s="82" t="s">
        <v>1319</v>
      </c>
      <c r="H275" s="80" t="s">
        <v>1320</v>
      </c>
      <c r="I275" s="83"/>
      <c r="J275" s="84"/>
    </row>
    <row r="276" spans="2:10" ht="15.5" x14ac:dyDescent="0.35">
      <c r="B276" s="88">
        <v>3</v>
      </c>
      <c r="C276" s="88">
        <v>19</v>
      </c>
      <c r="D276" s="88">
        <v>3</v>
      </c>
      <c r="E276" s="86">
        <v>23</v>
      </c>
      <c r="F276" s="87" t="s">
        <v>807</v>
      </c>
      <c r="G276" s="82" t="s">
        <v>1321</v>
      </c>
      <c r="H276" s="80" t="s">
        <v>1322</v>
      </c>
    </row>
    <row r="277" spans="2:10" ht="18.5" x14ac:dyDescent="0.45">
      <c r="B277" s="88"/>
      <c r="C277" s="88"/>
      <c r="D277" s="88"/>
      <c r="E277" s="85" t="s">
        <v>1323</v>
      </c>
      <c r="F277" s="97"/>
      <c r="G277" s="59"/>
      <c r="H277" s="98"/>
    </row>
    <row r="278" spans="2:10" ht="15.5" x14ac:dyDescent="0.35">
      <c r="B278" s="88">
        <v>3</v>
      </c>
      <c r="C278" s="88">
        <v>19</v>
      </c>
      <c r="D278" s="88">
        <v>3</v>
      </c>
      <c r="E278" s="86">
        <v>24</v>
      </c>
      <c r="F278" s="87" t="s">
        <v>790</v>
      </c>
      <c r="G278" s="82" t="s">
        <v>1324</v>
      </c>
      <c r="H278" s="80" t="s">
        <v>1325</v>
      </c>
    </row>
    <row r="279" spans="2:10" ht="15.5" x14ac:dyDescent="0.35">
      <c r="B279" s="88">
        <v>3</v>
      </c>
      <c r="C279" s="88">
        <v>19</v>
      </c>
      <c r="D279" s="88">
        <v>3</v>
      </c>
      <c r="E279" s="86">
        <v>24</v>
      </c>
      <c r="F279" s="87" t="s">
        <v>794</v>
      </c>
      <c r="G279" s="82" t="s">
        <v>1326</v>
      </c>
      <c r="H279" s="80" t="s">
        <v>1327</v>
      </c>
    </row>
    <row r="280" spans="2:10" ht="15.5" x14ac:dyDescent="0.35">
      <c r="B280" s="88">
        <v>3</v>
      </c>
      <c r="C280" s="88">
        <v>19</v>
      </c>
      <c r="D280" s="88">
        <v>3</v>
      </c>
      <c r="E280" s="86">
        <v>24</v>
      </c>
      <c r="F280" s="87" t="s">
        <v>796</v>
      </c>
      <c r="G280" s="82" t="s">
        <v>1328</v>
      </c>
      <c r="H280" s="80" t="s">
        <v>1329</v>
      </c>
    </row>
    <row r="281" spans="2:10" ht="15.5" x14ac:dyDescent="0.35">
      <c r="B281" s="88">
        <v>3</v>
      </c>
      <c r="C281" s="88">
        <v>19</v>
      </c>
      <c r="D281" s="88">
        <v>3</v>
      </c>
      <c r="E281" s="86">
        <v>24</v>
      </c>
      <c r="F281" s="87" t="s">
        <v>797</v>
      </c>
      <c r="G281" s="82" t="s">
        <v>1330</v>
      </c>
      <c r="H281" s="80" t="s">
        <v>1331</v>
      </c>
    </row>
    <row r="282" spans="2:10" ht="15.5" x14ac:dyDescent="0.35">
      <c r="B282" s="88">
        <v>3</v>
      </c>
      <c r="C282" s="88">
        <v>19</v>
      </c>
      <c r="D282" s="88">
        <v>3</v>
      </c>
      <c r="E282" s="86">
        <v>24</v>
      </c>
      <c r="F282" s="87" t="s">
        <v>798</v>
      </c>
      <c r="G282" s="82" t="s">
        <v>1332</v>
      </c>
      <c r="H282" s="80" t="s">
        <v>1333</v>
      </c>
    </row>
    <row r="283" spans="2:10" ht="15.5" x14ac:dyDescent="0.35">
      <c r="B283" s="88">
        <v>3</v>
      </c>
      <c r="C283" s="88">
        <v>19</v>
      </c>
      <c r="D283" s="88">
        <v>3</v>
      </c>
      <c r="E283" s="86">
        <v>24</v>
      </c>
      <c r="F283" s="87" t="s">
        <v>803</v>
      </c>
      <c r="G283" s="82" t="s">
        <v>1334</v>
      </c>
      <c r="H283" s="80" t="s">
        <v>1335</v>
      </c>
    </row>
    <row r="284" spans="2:10" ht="15.5" x14ac:dyDescent="0.35">
      <c r="B284" s="88">
        <v>3</v>
      </c>
      <c r="C284" s="88">
        <v>19</v>
      </c>
      <c r="D284" s="88">
        <v>3</v>
      </c>
      <c r="E284" s="86">
        <v>24</v>
      </c>
      <c r="F284" s="87" t="s">
        <v>804</v>
      </c>
      <c r="G284" s="82" t="s">
        <v>1336</v>
      </c>
      <c r="H284" s="80" t="s">
        <v>1337</v>
      </c>
    </row>
    <row r="285" spans="2:10" ht="15.5" x14ac:dyDescent="0.35">
      <c r="B285" s="88">
        <v>3</v>
      </c>
      <c r="C285" s="88">
        <v>19</v>
      </c>
      <c r="D285" s="88">
        <v>3</v>
      </c>
      <c r="E285" s="86">
        <v>24</v>
      </c>
      <c r="F285" s="87" t="s">
        <v>805</v>
      </c>
      <c r="G285" s="82" t="s">
        <v>1338</v>
      </c>
      <c r="H285" s="80" t="s">
        <v>1339</v>
      </c>
    </row>
    <row r="286" spans="2:10" ht="15.5" x14ac:dyDescent="0.35">
      <c r="B286" s="88">
        <v>3</v>
      </c>
      <c r="C286" s="88">
        <v>19</v>
      </c>
      <c r="D286" s="88">
        <v>3</v>
      </c>
      <c r="E286" s="86">
        <v>24</v>
      </c>
      <c r="F286" s="87" t="s">
        <v>806</v>
      </c>
      <c r="G286" s="82" t="s">
        <v>1340</v>
      </c>
      <c r="H286" s="80" t="s">
        <v>1341</v>
      </c>
    </row>
    <row r="287" spans="2:10" ht="15.5" x14ac:dyDescent="0.35">
      <c r="B287" s="88">
        <v>3</v>
      </c>
      <c r="C287" s="88">
        <v>19</v>
      </c>
      <c r="D287" s="88">
        <v>3</v>
      </c>
      <c r="E287" s="86">
        <v>24</v>
      </c>
      <c r="F287" s="87" t="s">
        <v>807</v>
      </c>
      <c r="G287" s="82" t="s">
        <v>1342</v>
      </c>
      <c r="H287" s="80" t="s">
        <v>1343</v>
      </c>
    </row>
    <row r="288" spans="2:10" ht="18.5" x14ac:dyDescent="0.45">
      <c r="B288" s="88">
        <v>3</v>
      </c>
      <c r="C288" s="88">
        <v>19</v>
      </c>
      <c r="D288" s="88">
        <v>3</v>
      </c>
      <c r="E288" s="86">
        <v>24</v>
      </c>
      <c r="F288" s="87" t="s">
        <v>791</v>
      </c>
      <c r="G288" s="82" t="s">
        <v>1060</v>
      </c>
      <c r="H288" s="80" t="s">
        <v>1344</v>
      </c>
      <c r="I288" s="83"/>
      <c r="J288" s="84"/>
    </row>
    <row r="289" spans="2:10" ht="18.5" x14ac:dyDescent="0.45">
      <c r="B289" s="88">
        <v>3</v>
      </c>
      <c r="C289" s="88">
        <v>19</v>
      </c>
      <c r="D289" s="88">
        <v>3</v>
      </c>
      <c r="E289" s="86">
        <v>24</v>
      </c>
      <c r="F289" s="87" t="s">
        <v>792</v>
      </c>
      <c r="G289" s="82" t="s">
        <v>1345</v>
      </c>
      <c r="H289" s="80" t="s">
        <v>1346</v>
      </c>
      <c r="I289" s="83"/>
      <c r="J289" s="84"/>
    </row>
    <row r="290" spans="2:10" ht="18.5" x14ac:dyDescent="0.45">
      <c r="B290" s="88">
        <v>3</v>
      </c>
      <c r="C290" s="88">
        <v>19</v>
      </c>
      <c r="D290" s="88">
        <v>3</v>
      </c>
      <c r="E290" s="86">
        <v>24</v>
      </c>
      <c r="F290" s="87" t="s">
        <v>799</v>
      </c>
      <c r="G290" s="82" t="s">
        <v>1347</v>
      </c>
      <c r="H290" s="80" t="s">
        <v>1348</v>
      </c>
      <c r="I290" s="83"/>
      <c r="J290" s="84"/>
    </row>
    <row r="291" spans="2:10" ht="18.5" x14ac:dyDescent="0.45">
      <c r="B291" s="88">
        <v>3</v>
      </c>
      <c r="C291" s="88">
        <v>19</v>
      </c>
      <c r="D291" s="88">
        <v>3</v>
      </c>
      <c r="E291" s="86">
        <v>24</v>
      </c>
      <c r="F291" s="87" t="s">
        <v>800</v>
      </c>
      <c r="G291" s="82" t="s">
        <v>975</v>
      </c>
      <c r="H291" s="80" t="s">
        <v>1349</v>
      </c>
      <c r="I291" s="83"/>
      <c r="J291" s="84"/>
    </row>
    <row r="292" spans="2:10" ht="15.5" x14ac:dyDescent="0.35">
      <c r="B292" s="88">
        <v>3</v>
      </c>
      <c r="C292" s="88">
        <v>19</v>
      </c>
      <c r="D292" s="88">
        <v>3</v>
      </c>
      <c r="E292" s="86">
        <v>24</v>
      </c>
      <c r="F292" s="87" t="s">
        <v>795</v>
      </c>
      <c r="G292" s="82" t="s">
        <v>1350</v>
      </c>
      <c r="H292" s="80" t="s">
        <v>1351</v>
      </c>
    </row>
    <row r="293" spans="2:10" ht="15.5" x14ac:dyDescent="0.35">
      <c r="B293" s="88"/>
      <c r="C293" s="88"/>
      <c r="D293" s="89"/>
      <c r="E293" s="85" t="s">
        <v>1352</v>
      </c>
      <c r="F293" s="86"/>
      <c r="G293" s="82"/>
      <c r="H293" s="80"/>
    </row>
    <row r="294" spans="2:10" ht="15.5" x14ac:dyDescent="0.35">
      <c r="B294" s="88">
        <v>3</v>
      </c>
      <c r="C294" s="88">
        <v>19</v>
      </c>
      <c r="D294" s="89">
        <v>1</v>
      </c>
      <c r="E294" s="86">
        <v>25</v>
      </c>
      <c r="F294" s="87" t="s">
        <v>790</v>
      </c>
      <c r="G294" s="82" t="s">
        <v>1353</v>
      </c>
      <c r="H294" s="80" t="s">
        <v>1354</v>
      </c>
    </row>
    <row r="295" spans="2:10" ht="15.5" x14ac:dyDescent="0.35">
      <c r="B295" s="88">
        <v>3</v>
      </c>
      <c r="C295" s="88">
        <v>19</v>
      </c>
      <c r="D295" s="89">
        <v>1</v>
      </c>
      <c r="E295" s="86">
        <v>25</v>
      </c>
      <c r="F295" s="87" t="s">
        <v>794</v>
      </c>
      <c r="G295" s="82" t="s">
        <v>1355</v>
      </c>
      <c r="H295" s="80" t="s">
        <v>1356</v>
      </c>
    </row>
    <row r="296" spans="2:10" ht="15.5" x14ac:dyDescent="0.35">
      <c r="B296" s="88">
        <v>3</v>
      </c>
      <c r="C296" s="88">
        <v>19</v>
      </c>
      <c r="D296" s="89">
        <v>1</v>
      </c>
      <c r="E296" s="86">
        <v>25</v>
      </c>
      <c r="F296" s="87" t="s">
        <v>796</v>
      </c>
      <c r="G296" s="82" t="s">
        <v>1357</v>
      </c>
      <c r="H296" s="80" t="s">
        <v>1358</v>
      </c>
    </row>
    <row r="297" spans="2:10" ht="15.5" x14ac:dyDescent="0.35">
      <c r="B297" s="88">
        <v>3</v>
      </c>
      <c r="C297" s="88">
        <v>19</v>
      </c>
      <c r="D297" s="89">
        <v>1</v>
      </c>
      <c r="E297" s="86">
        <v>25</v>
      </c>
      <c r="F297" s="87" t="s">
        <v>797</v>
      </c>
      <c r="G297" s="82" t="s">
        <v>1359</v>
      </c>
      <c r="H297" s="80" t="s">
        <v>1360</v>
      </c>
    </row>
    <row r="298" spans="2:10" ht="15.5" x14ac:dyDescent="0.35">
      <c r="B298" s="88">
        <v>3</v>
      </c>
      <c r="C298" s="88">
        <v>19</v>
      </c>
      <c r="D298" s="89">
        <v>1</v>
      </c>
      <c r="E298" s="86">
        <v>25</v>
      </c>
      <c r="F298" s="87" t="s">
        <v>798</v>
      </c>
      <c r="G298" s="82" t="s">
        <v>1361</v>
      </c>
      <c r="H298" s="80" t="s">
        <v>1362</v>
      </c>
    </row>
    <row r="299" spans="2:10" ht="15.5" x14ac:dyDescent="0.35">
      <c r="B299" s="88">
        <v>3</v>
      </c>
      <c r="C299" s="88">
        <v>19</v>
      </c>
      <c r="D299" s="89">
        <v>1</v>
      </c>
      <c r="E299" s="86">
        <v>25</v>
      </c>
      <c r="F299" s="87" t="s">
        <v>803</v>
      </c>
      <c r="G299" s="82" t="s">
        <v>1363</v>
      </c>
      <c r="H299" s="80" t="s">
        <v>1364</v>
      </c>
    </row>
    <row r="300" spans="2:10" ht="15.5" x14ac:dyDescent="0.35">
      <c r="B300" s="88">
        <v>3</v>
      </c>
      <c r="C300" s="88">
        <v>19</v>
      </c>
      <c r="D300" s="89">
        <v>1</v>
      </c>
      <c r="E300" s="86">
        <v>25</v>
      </c>
      <c r="F300" s="87" t="s">
        <v>804</v>
      </c>
      <c r="G300" s="82" t="s">
        <v>1365</v>
      </c>
      <c r="H300" s="80" t="s">
        <v>1366</v>
      </c>
    </row>
    <row r="301" spans="2:10" ht="15.5" x14ac:dyDescent="0.35">
      <c r="B301" s="88">
        <v>3</v>
      </c>
      <c r="C301" s="88">
        <v>19</v>
      </c>
      <c r="D301" s="89">
        <v>1</v>
      </c>
      <c r="E301" s="86">
        <v>25</v>
      </c>
      <c r="F301" s="87" t="s">
        <v>805</v>
      </c>
      <c r="G301" s="82" t="s">
        <v>1367</v>
      </c>
      <c r="H301" s="80" t="s">
        <v>1368</v>
      </c>
    </row>
    <row r="302" spans="2:10" ht="15.5" x14ac:dyDescent="0.35">
      <c r="B302" s="88">
        <v>3</v>
      </c>
      <c r="C302" s="88">
        <v>19</v>
      </c>
      <c r="D302" s="89">
        <v>1</v>
      </c>
      <c r="E302" s="86">
        <v>25</v>
      </c>
      <c r="F302" s="87" t="s">
        <v>806</v>
      </c>
      <c r="G302" s="82" t="s">
        <v>1369</v>
      </c>
      <c r="H302" s="80" t="s">
        <v>1370</v>
      </c>
    </row>
    <row r="303" spans="2:10" ht="15.5" x14ac:dyDescent="0.35">
      <c r="B303" s="88">
        <v>3</v>
      </c>
      <c r="C303" s="88">
        <v>19</v>
      </c>
      <c r="D303" s="89">
        <v>1</v>
      </c>
      <c r="E303" s="86">
        <v>25</v>
      </c>
      <c r="F303" s="87" t="s">
        <v>807</v>
      </c>
      <c r="G303" s="82" t="s">
        <v>1371</v>
      </c>
      <c r="H303" s="80" t="s">
        <v>1372</v>
      </c>
    </row>
    <row r="304" spans="2:10" ht="15.5" x14ac:dyDescent="0.35">
      <c r="B304" s="88">
        <v>3</v>
      </c>
      <c r="C304" s="88">
        <v>19</v>
      </c>
      <c r="D304" s="89">
        <v>1</v>
      </c>
      <c r="E304" s="86">
        <v>25</v>
      </c>
      <c r="F304" s="87" t="s">
        <v>791</v>
      </c>
      <c r="G304" s="82" t="s">
        <v>1373</v>
      </c>
      <c r="H304" s="80" t="s">
        <v>1374</v>
      </c>
    </row>
    <row r="305" spans="2:8" ht="15.5" x14ac:dyDescent="0.35">
      <c r="B305" s="88"/>
      <c r="C305" s="88"/>
      <c r="D305" s="88"/>
      <c r="E305" s="85" t="s">
        <v>1375</v>
      </c>
      <c r="F305" s="86"/>
      <c r="G305" s="82"/>
      <c r="H305" s="80"/>
    </row>
    <row r="306" spans="2:8" ht="15.5" x14ac:dyDescent="0.35">
      <c r="B306" s="88">
        <v>3</v>
      </c>
      <c r="C306" s="88">
        <v>19</v>
      </c>
      <c r="D306" s="88">
        <v>2</v>
      </c>
      <c r="E306" s="86">
        <v>26</v>
      </c>
      <c r="F306" s="87" t="s">
        <v>790</v>
      </c>
      <c r="G306" s="82" t="s">
        <v>1376</v>
      </c>
      <c r="H306" s="80" t="s">
        <v>1377</v>
      </c>
    </row>
    <row r="307" spans="2:8" ht="15.5" x14ac:dyDescent="0.35">
      <c r="B307" s="88">
        <v>3</v>
      </c>
      <c r="C307" s="88">
        <v>19</v>
      </c>
      <c r="D307" s="88">
        <v>2</v>
      </c>
      <c r="E307" s="86">
        <v>26</v>
      </c>
      <c r="F307" s="87" t="s">
        <v>794</v>
      </c>
      <c r="G307" s="82" t="s">
        <v>1378</v>
      </c>
      <c r="H307" s="80" t="s">
        <v>1379</v>
      </c>
    </row>
    <row r="308" spans="2:8" ht="15.5" x14ac:dyDescent="0.35">
      <c r="B308" s="88">
        <v>3</v>
      </c>
      <c r="C308" s="88">
        <v>19</v>
      </c>
      <c r="D308" s="88">
        <v>2</v>
      </c>
      <c r="E308" s="86">
        <v>26</v>
      </c>
      <c r="F308" s="87" t="s">
        <v>796</v>
      </c>
      <c r="G308" s="82" t="s">
        <v>1380</v>
      </c>
      <c r="H308" s="80" t="s">
        <v>1381</v>
      </c>
    </row>
    <row r="309" spans="2:8" ht="15.5" x14ac:dyDescent="0.35">
      <c r="B309" s="88">
        <v>3</v>
      </c>
      <c r="C309" s="88">
        <v>19</v>
      </c>
      <c r="D309" s="88">
        <v>2</v>
      </c>
      <c r="E309" s="86">
        <v>26</v>
      </c>
      <c r="F309" s="87" t="s">
        <v>797</v>
      </c>
      <c r="G309" s="82" t="s">
        <v>1382</v>
      </c>
      <c r="H309" s="80" t="s">
        <v>1383</v>
      </c>
    </row>
    <row r="310" spans="2:8" ht="15.5" x14ac:dyDescent="0.35">
      <c r="B310" s="88">
        <v>3</v>
      </c>
      <c r="C310" s="88">
        <v>19</v>
      </c>
      <c r="D310" s="88">
        <v>2</v>
      </c>
      <c r="E310" s="86">
        <v>26</v>
      </c>
      <c r="F310" s="87" t="s">
        <v>798</v>
      </c>
      <c r="G310" s="82" t="s">
        <v>1384</v>
      </c>
      <c r="H310" s="80" t="s">
        <v>1385</v>
      </c>
    </row>
    <row r="311" spans="2:8" ht="15.5" x14ac:dyDescent="0.35">
      <c r="B311" s="88">
        <v>3</v>
      </c>
      <c r="C311" s="88">
        <v>19</v>
      </c>
      <c r="D311" s="88">
        <v>2</v>
      </c>
      <c r="E311" s="86">
        <v>26</v>
      </c>
      <c r="F311" s="87" t="s">
        <v>803</v>
      </c>
      <c r="G311" s="82" t="s">
        <v>1386</v>
      </c>
      <c r="H311" s="80" t="s">
        <v>1387</v>
      </c>
    </row>
    <row r="312" spans="2:8" ht="15.5" x14ac:dyDescent="0.35">
      <c r="B312" s="88">
        <v>3</v>
      </c>
      <c r="C312" s="88">
        <v>19</v>
      </c>
      <c r="D312" s="88">
        <v>2</v>
      </c>
      <c r="E312" s="86">
        <v>26</v>
      </c>
      <c r="F312" s="87" t="s">
        <v>804</v>
      </c>
      <c r="G312" s="82" t="s">
        <v>1388</v>
      </c>
      <c r="H312" s="80" t="s">
        <v>1389</v>
      </c>
    </row>
    <row r="313" spans="2:8" ht="15.5" x14ac:dyDescent="0.35">
      <c r="B313" s="88">
        <v>3</v>
      </c>
      <c r="C313" s="88">
        <v>19</v>
      </c>
      <c r="D313" s="88">
        <v>2</v>
      </c>
      <c r="E313" s="86">
        <v>26</v>
      </c>
      <c r="F313" s="87" t="s">
        <v>805</v>
      </c>
      <c r="G313" s="82" t="s">
        <v>1390</v>
      </c>
      <c r="H313" s="80" t="s">
        <v>1391</v>
      </c>
    </row>
    <row r="314" spans="2:8" ht="15.5" x14ac:dyDescent="0.35">
      <c r="B314" s="88">
        <v>3</v>
      </c>
      <c r="C314" s="88">
        <v>19</v>
      </c>
      <c r="D314" s="88">
        <v>2</v>
      </c>
      <c r="E314" s="86">
        <v>26</v>
      </c>
      <c r="F314" s="87" t="s">
        <v>806</v>
      </c>
      <c r="G314" s="82" t="s">
        <v>1392</v>
      </c>
      <c r="H314" s="80" t="s">
        <v>1393</v>
      </c>
    </row>
    <row r="315" spans="2:8" ht="15.5" x14ac:dyDescent="0.35">
      <c r="B315" s="88">
        <v>3</v>
      </c>
      <c r="C315" s="88">
        <v>19</v>
      </c>
      <c r="D315" s="88">
        <v>2</v>
      </c>
      <c r="E315" s="86">
        <v>26</v>
      </c>
      <c r="F315" s="87" t="s">
        <v>807</v>
      </c>
      <c r="G315" s="82" t="s">
        <v>1394</v>
      </c>
      <c r="H315" s="80" t="s">
        <v>1395</v>
      </c>
    </row>
    <row r="316" spans="2:8" ht="15.5" x14ac:dyDescent="0.35">
      <c r="B316" s="88"/>
      <c r="C316" s="88"/>
      <c r="D316" s="89"/>
      <c r="E316" s="85" t="s">
        <v>1396</v>
      </c>
      <c r="F316" s="86"/>
      <c r="G316" s="82"/>
      <c r="H316" s="80"/>
    </row>
    <row r="317" spans="2:8" ht="15.5" x14ac:dyDescent="0.35">
      <c r="B317" s="88">
        <v>3</v>
      </c>
      <c r="C317" s="88">
        <v>19</v>
      </c>
      <c r="D317" s="89">
        <v>1</v>
      </c>
      <c r="E317" s="86">
        <v>27</v>
      </c>
      <c r="F317" s="87" t="s">
        <v>790</v>
      </c>
      <c r="G317" s="82" t="s">
        <v>1397</v>
      </c>
      <c r="H317" s="80" t="s">
        <v>1398</v>
      </c>
    </row>
    <row r="318" spans="2:8" ht="15.5" x14ac:dyDescent="0.35">
      <c r="B318" s="88">
        <v>3</v>
      </c>
      <c r="C318" s="88">
        <v>19</v>
      </c>
      <c r="D318" s="89">
        <v>1</v>
      </c>
      <c r="E318" s="86">
        <v>27</v>
      </c>
      <c r="F318" s="87" t="s">
        <v>794</v>
      </c>
      <c r="G318" s="82" t="s">
        <v>1399</v>
      </c>
      <c r="H318" s="80" t="s">
        <v>1400</v>
      </c>
    </row>
    <row r="319" spans="2:8" ht="15.5" x14ac:dyDescent="0.35">
      <c r="B319" s="88">
        <v>3</v>
      </c>
      <c r="C319" s="88">
        <v>19</v>
      </c>
      <c r="D319" s="89">
        <v>1</v>
      </c>
      <c r="E319" s="86">
        <v>27</v>
      </c>
      <c r="F319" s="87" t="s">
        <v>796</v>
      </c>
      <c r="G319" s="82" t="s">
        <v>1401</v>
      </c>
      <c r="H319" s="80" t="s">
        <v>1402</v>
      </c>
    </row>
    <row r="320" spans="2:8" ht="15.5" x14ac:dyDescent="0.35">
      <c r="B320" s="88">
        <v>3</v>
      </c>
      <c r="C320" s="88">
        <v>19</v>
      </c>
      <c r="D320" s="89">
        <v>1</v>
      </c>
      <c r="E320" s="86">
        <v>27</v>
      </c>
      <c r="F320" s="87" t="s">
        <v>797</v>
      </c>
      <c r="G320" s="82" t="s">
        <v>1403</v>
      </c>
      <c r="H320" s="80" t="s">
        <v>1404</v>
      </c>
    </row>
    <row r="321" spans="2:8" ht="15.5" x14ac:dyDescent="0.35">
      <c r="B321" s="88">
        <v>3</v>
      </c>
      <c r="C321" s="88">
        <v>19</v>
      </c>
      <c r="D321" s="89">
        <v>1</v>
      </c>
      <c r="E321" s="86">
        <v>27</v>
      </c>
      <c r="F321" s="87" t="s">
        <v>798</v>
      </c>
      <c r="G321" s="82" t="s">
        <v>1405</v>
      </c>
      <c r="H321" s="80" t="s">
        <v>1406</v>
      </c>
    </row>
    <row r="322" spans="2:8" ht="15.5" x14ac:dyDescent="0.35">
      <c r="B322" s="88">
        <v>3</v>
      </c>
      <c r="C322" s="88">
        <v>19</v>
      </c>
      <c r="D322" s="89">
        <v>1</v>
      </c>
      <c r="E322" s="86">
        <v>27</v>
      </c>
      <c r="F322" s="87" t="s">
        <v>803</v>
      </c>
      <c r="G322" s="82" t="s">
        <v>1407</v>
      </c>
      <c r="H322" s="80" t="s">
        <v>1408</v>
      </c>
    </row>
    <row r="323" spans="2:8" ht="15.5" x14ac:dyDescent="0.35">
      <c r="B323" s="88">
        <v>3</v>
      </c>
      <c r="C323" s="88">
        <v>19</v>
      </c>
      <c r="D323" s="89">
        <v>1</v>
      </c>
      <c r="E323" s="86">
        <v>27</v>
      </c>
      <c r="F323" s="87" t="s">
        <v>804</v>
      </c>
      <c r="G323" s="82" t="s">
        <v>1409</v>
      </c>
      <c r="H323" s="80" t="s">
        <v>1410</v>
      </c>
    </row>
    <row r="324" spans="2:8" ht="15.5" x14ac:dyDescent="0.35">
      <c r="B324" s="88">
        <v>3</v>
      </c>
      <c r="C324" s="88">
        <v>19</v>
      </c>
      <c r="D324" s="89">
        <v>1</v>
      </c>
      <c r="E324" s="86">
        <v>27</v>
      </c>
      <c r="F324" s="87" t="s">
        <v>805</v>
      </c>
      <c r="G324" s="82" t="s">
        <v>1411</v>
      </c>
      <c r="H324" s="80" t="s">
        <v>1412</v>
      </c>
    </row>
    <row r="325" spans="2:8" ht="15.5" x14ac:dyDescent="0.35">
      <c r="B325" s="88">
        <v>3</v>
      </c>
      <c r="C325" s="88">
        <v>19</v>
      </c>
      <c r="D325" s="89">
        <v>1</v>
      </c>
      <c r="E325" s="86">
        <v>27</v>
      </c>
      <c r="F325" s="87" t="s">
        <v>806</v>
      </c>
      <c r="G325" s="82" t="s">
        <v>1413</v>
      </c>
      <c r="H325" s="80" t="s">
        <v>1414</v>
      </c>
    </row>
    <row r="326" spans="2:8" ht="15.5" x14ac:dyDescent="0.35">
      <c r="B326" s="88">
        <v>3</v>
      </c>
      <c r="C326" s="88">
        <v>19</v>
      </c>
      <c r="D326" s="89">
        <v>1</v>
      </c>
      <c r="E326" s="86">
        <v>27</v>
      </c>
      <c r="F326" s="87" t="s">
        <v>807</v>
      </c>
      <c r="G326" s="82" t="s">
        <v>1415</v>
      </c>
      <c r="H326" s="80" t="s">
        <v>1416</v>
      </c>
    </row>
    <row r="327" spans="2:8" ht="15.5" x14ac:dyDescent="0.35">
      <c r="B327" s="88"/>
      <c r="C327" s="88"/>
      <c r="D327" s="89"/>
      <c r="E327" s="85" t="s">
        <v>1417</v>
      </c>
      <c r="F327" s="86"/>
      <c r="G327" s="82"/>
      <c r="H327" s="80"/>
    </row>
    <row r="328" spans="2:8" ht="15.5" x14ac:dyDescent="0.35">
      <c r="B328" s="88">
        <v>3</v>
      </c>
      <c r="C328" s="88">
        <v>19</v>
      </c>
      <c r="D328" s="89">
        <v>1</v>
      </c>
      <c r="E328" s="86">
        <v>28</v>
      </c>
      <c r="F328" s="87" t="s">
        <v>790</v>
      </c>
      <c r="G328" s="82" t="s">
        <v>1418</v>
      </c>
      <c r="H328" s="80" t="s">
        <v>1419</v>
      </c>
    </row>
    <row r="329" spans="2:8" ht="15.5" x14ac:dyDescent="0.35">
      <c r="B329" s="88">
        <v>3</v>
      </c>
      <c r="C329" s="88">
        <v>19</v>
      </c>
      <c r="D329" s="89">
        <v>1</v>
      </c>
      <c r="E329" s="86">
        <v>28</v>
      </c>
      <c r="F329" s="87" t="s">
        <v>794</v>
      </c>
      <c r="G329" s="82" t="s">
        <v>1420</v>
      </c>
      <c r="H329" s="80" t="s">
        <v>1421</v>
      </c>
    </row>
    <row r="330" spans="2:8" ht="15.5" x14ac:dyDescent="0.35">
      <c r="B330" s="88">
        <v>3</v>
      </c>
      <c r="C330" s="88">
        <v>19</v>
      </c>
      <c r="D330" s="89">
        <v>1</v>
      </c>
      <c r="E330" s="86">
        <v>28</v>
      </c>
      <c r="F330" s="87" t="s">
        <v>796</v>
      </c>
      <c r="G330" s="82" t="s">
        <v>1422</v>
      </c>
      <c r="H330" s="80" t="s">
        <v>1423</v>
      </c>
    </row>
    <row r="331" spans="2:8" ht="15.5" x14ac:dyDescent="0.35">
      <c r="B331" s="88">
        <v>3</v>
      </c>
      <c r="C331" s="88">
        <v>19</v>
      </c>
      <c r="D331" s="89">
        <v>1</v>
      </c>
      <c r="E331" s="86">
        <v>28</v>
      </c>
      <c r="F331" s="87" t="s">
        <v>797</v>
      </c>
      <c r="G331" s="82" t="s">
        <v>1424</v>
      </c>
      <c r="H331" s="80" t="s">
        <v>1425</v>
      </c>
    </row>
    <row r="332" spans="2:8" ht="15.5" x14ac:dyDescent="0.35">
      <c r="B332" s="88">
        <v>3</v>
      </c>
      <c r="C332" s="88">
        <v>19</v>
      </c>
      <c r="D332" s="89">
        <v>1</v>
      </c>
      <c r="E332" s="86">
        <v>28</v>
      </c>
      <c r="F332" s="87" t="s">
        <v>798</v>
      </c>
      <c r="G332" s="82" t="s">
        <v>1426</v>
      </c>
      <c r="H332" s="80" t="s">
        <v>1427</v>
      </c>
    </row>
    <row r="333" spans="2:8" ht="15.5" x14ac:dyDescent="0.35">
      <c r="B333" s="88">
        <v>3</v>
      </c>
      <c r="C333" s="88">
        <v>19</v>
      </c>
      <c r="D333" s="89">
        <v>1</v>
      </c>
      <c r="E333" s="86">
        <v>28</v>
      </c>
      <c r="F333" s="87" t="s">
        <v>803</v>
      </c>
      <c r="G333" s="82" t="s">
        <v>1251</v>
      </c>
      <c r="H333" s="80" t="s">
        <v>1428</v>
      </c>
    </row>
    <row r="334" spans="2:8" ht="15.5" x14ac:dyDescent="0.35">
      <c r="B334" s="88">
        <v>3</v>
      </c>
      <c r="C334" s="88">
        <v>19</v>
      </c>
      <c r="D334" s="89">
        <v>1</v>
      </c>
      <c r="E334" s="86">
        <v>28</v>
      </c>
      <c r="F334" s="87" t="s">
        <v>804</v>
      </c>
      <c r="G334" s="82" t="s">
        <v>1429</v>
      </c>
      <c r="H334" s="80" t="s">
        <v>1430</v>
      </c>
    </row>
    <row r="335" spans="2:8" ht="15.5" x14ac:dyDescent="0.35">
      <c r="B335" s="88">
        <v>3</v>
      </c>
      <c r="C335" s="88">
        <v>19</v>
      </c>
      <c r="D335" s="89">
        <v>1</v>
      </c>
      <c r="E335" s="86">
        <v>28</v>
      </c>
      <c r="F335" s="87" t="s">
        <v>805</v>
      </c>
      <c r="G335" s="82" t="s">
        <v>1431</v>
      </c>
      <c r="H335" s="80" t="s">
        <v>1432</v>
      </c>
    </row>
    <row r="336" spans="2:8" ht="15.5" x14ac:dyDescent="0.35">
      <c r="B336" s="88">
        <v>3</v>
      </c>
      <c r="C336" s="88">
        <v>19</v>
      </c>
      <c r="D336" s="89">
        <v>1</v>
      </c>
      <c r="E336" s="86">
        <v>28</v>
      </c>
      <c r="F336" s="87" t="s">
        <v>806</v>
      </c>
      <c r="G336" s="82" t="s">
        <v>1433</v>
      </c>
      <c r="H336" s="80" t="s">
        <v>1434</v>
      </c>
    </row>
    <row r="337" spans="2:8" ht="15.5" x14ac:dyDescent="0.35">
      <c r="B337" s="88">
        <v>3</v>
      </c>
      <c r="C337" s="88">
        <v>19</v>
      </c>
      <c r="D337" s="89">
        <v>1</v>
      </c>
      <c r="E337" s="86">
        <v>28</v>
      </c>
      <c r="F337" s="87" t="s">
        <v>807</v>
      </c>
      <c r="G337" s="82" t="s">
        <v>1435</v>
      </c>
      <c r="H337" s="80" t="s">
        <v>1436</v>
      </c>
    </row>
    <row r="338" spans="2:8" ht="15.5" x14ac:dyDescent="0.35">
      <c r="B338" s="88">
        <v>3</v>
      </c>
      <c r="C338" s="88">
        <v>19</v>
      </c>
      <c r="D338" s="89">
        <v>1</v>
      </c>
      <c r="E338" s="86">
        <v>28</v>
      </c>
      <c r="F338" s="87" t="s">
        <v>791</v>
      </c>
      <c r="G338" s="82" t="s">
        <v>1437</v>
      </c>
      <c r="H338" s="80" t="s">
        <v>1438</v>
      </c>
    </row>
    <row r="339" spans="2:8" ht="15.5" x14ac:dyDescent="0.35">
      <c r="B339" s="88">
        <v>3</v>
      </c>
      <c r="C339" s="88">
        <v>19</v>
      </c>
      <c r="D339" s="89">
        <v>1</v>
      </c>
      <c r="E339" s="86">
        <v>28</v>
      </c>
      <c r="F339" s="87" t="s">
        <v>792</v>
      </c>
      <c r="G339" s="82" t="s">
        <v>1439</v>
      </c>
      <c r="H339" s="80" t="s">
        <v>1440</v>
      </c>
    </row>
    <row r="340" spans="2:8" ht="15.5" x14ac:dyDescent="0.35">
      <c r="B340" s="88"/>
      <c r="C340" s="88"/>
      <c r="D340" s="88"/>
      <c r="E340" s="85" t="s">
        <v>1441</v>
      </c>
      <c r="F340" s="86"/>
      <c r="G340" s="82"/>
      <c r="H340" s="80"/>
    </row>
    <row r="341" spans="2:8" ht="15.5" x14ac:dyDescent="0.35">
      <c r="B341" s="88">
        <v>3</v>
      </c>
      <c r="C341" s="88">
        <v>19</v>
      </c>
      <c r="D341" s="88">
        <v>2</v>
      </c>
      <c r="E341" s="86">
        <v>29</v>
      </c>
      <c r="F341" s="87" t="s">
        <v>790</v>
      </c>
      <c r="G341" s="82" t="s">
        <v>1442</v>
      </c>
      <c r="H341" s="80" t="s">
        <v>1443</v>
      </c>
    </row>
    <row r="342" spans="2:8" ht="15.5" x14ac:dyDescent="0.35">
      <c r="B342" s="88">
        <v>3</v>
      </c>
      <c r="C342" s="88">
        <v>19</v>
      </c>
      <c r="D342" s="88">
        <v>2</v>
      </c>
      <c r="E342" s="86">
        <v>29</v>
      </c>
      <c r="F342" s="87" t="s">
        <v>794</v>
      </c>
      <c r="G342" s="82" t="s">
        <v>1444</v>
      </c>
      <c r="H342" s="80" t="s">
        <v>1445</v>
      </c>
    </row>
    <row r="343" spans="2:8" ht="15.5" x14ac:dyDescent="0.35">
      <c r="B343" s="88">
        <v>3</v>
      </c>
      <c r="C343" s="88">
        <v>19</v>
      </c>
      <c r="D343" s="88">
        <v>2</v>
      </c>
      <c r="E343" s="86">
        <v>29</v>
      </c>
      <c r="F343" s="87" t="s">
        <v>796</v>
      </c>
      <c r="G343" s="82" t="s">
        <v>1446</v>
      </c>
      <c r="H343" s="80" t="s">
        <v>1447</v>
      </c>
    </row>
    <row r="344" spans="2:8" ht="15.5" x14ac:dyDescent="0.35">
      <c r="B344" s="88">
        <v>3</v>
      </c>
      <c r="C344" s="88">
        <v>19</v>
      </c>
      <c r="D344" s="88">
        <v>2</v>
      </c>
      <c r="E344" s="86">
        <v>29</v>
      </c>
      <c r="F344" s="87" t="s">
        <v>797</v>
      </c>
      <c r="G344" s="82" t="s">
        <v>1448</v>
      </c>
      <c r="H344" s="80" t="s">
        <v>1449</v>
      </c>
    </row>
    <row r="345" spans="2:8" ht="15.5" x14ac:dyDescent="0.35">
      <c r="B345" s="88">
        <v>3</v>
      </c>
      <c r="C345" s="88">
        <v>19</v>
      </c>
      <c r="D345" s="88">
        <v>2</v>
      </c>
      <c r="E345" s="86">
        <v>29</v>
      </c>
      <c r="F345" s="87" t="s">
        <v>798</v>
      </c>
      <c r="G345" s="82" t="s">
        <v>1450</v>
      </c>
      <c r="H345" s="80" t="s">
        <v>1451</v>
      </c>
    </row>
    <row r="346" spans="2:8" ht="15.5" x14ac:dyDescent="0.35">
      <c r="B346" s="88">
        <v>3</v>
      </c>
      <c r="C346" s="88">
        <v>19</v>
      </c>
      <c r="D346" s="88">
        <v>2</v>
      </c>
      <c r="E346" s="86">
        <v>29</v>
      </c>
      <c r="F346" s="87" t="s">
        <v>803</v>
      </c>
      <c r="G346" s="82" t="s">
        <v>1452</v>
      </c>
      <c r="H346" s="80" t="s">
        <v>1453</v>
      </c>
    </row>
    <row r="347" spans="2:8" ht="15.5" x14ac:dyDescent="0.35">
      <c r="B347" s="88">
        <v>3</v>
      </c>
      <c r="C347" s="88">
        <v>19</v>
      </c>
      <c r="D347" s="88">
        <v>2</v>
      </c>
      <c r="E347" s="86">
        <v>29</v>
      </c>
      <c r="F347" s="87" t="s">
        <v>804</v>
      </c>
      <c r="G347" s="82" t="s">
        <v>1454</v>
      </c>
      <c r="H347" s="80" t="s">
        <v>1455</v>
      </c>
    </row>
    <row r="348" spans="2:8" ht="15.5" x14ac:dyDescent="0.35">
      <c r="B348" s="88">
        <v>3</v>
      </c>
      <c r="C348" s="88">
        <v>19</v>
      </c>
      <c r="D348" s="88">
        <v>2</v>
      </c>
      <c r="E348" s="86">
        <v>29</v>
      </c>
      <c r="F348" s="87" t="s">
        <v>805</v>
      </c>
      <c r="G348" s="82" t="s">
        <v>1456</v>
      </c>
      <c r="H348" s="80" t="s">
        <v>1457</v>
      </c>
    </row>
    <row r="349" spans="2:8" ht="15.5" x14ac:dyDescent="0.35">
      <c r="B349" s="88">
        <v>3</v>
      </c>
      <c r="C349" s="88">
        <v>19</v>
      </c>
      <c r="D349" s="88">
        <v>2</v>
      </c>
      <c r="E349" s="86">
        <v>29</v>
      </c>
      <c r="F349" s="87" t="s">
        <v>806</v>
      </c>
      <c r="G349" s="82" t="s">
        <v>1458</v>
      </c>
      <c r="H349" s="80" t="s">
        <v>1459</v>
      </c>
    </row>
    <row r="350" spans="2:8" ht="15.5" x14ac:dyDescent="0.35">
      <c r="B350" s="88">
        <v>3</v>
      </c>
      <c r="C350" s="88">
        <v>19</v>
      </c>
      <c r="D350" s="88">
        <v>2</v>
      </c>
      <c r="E350" s="86">
        <v>29</v>
      </c>
      <c r="F350" s="87" t="s">
        <v>807</v>
      </c>
      <c r="G350" s="82" t="s">
        <v>1460</v>
      </c>
      <c r="H350" s="80" t="s">
        <v>1461</v>
      </c>
    </row>
    <row r="351" spans="2:8" ht="15.5" x14ac:dyDescent="0.35">
      <c r="B351" s="88">
        <v>3</v>
      </c>
      <c r="C351" s="88">
        <v>19</v>
      </c>
      <c r="D351" s="88">
        <v>2</v>
      </c>
      <c r="E351" s="86">
        <v>29</v>
      </c>
      <c r="F351" s="87" t="s">
        <v>791</v>
      </c>
      <c r="G351" s="82" t="s">
        <v>1462</v>
      </c>
      <c r="H351" s="80" t="s">
        <v>1463</v>
      </c>
    </row>
    <row r="352" spans="2:8" ht="15.5" x14ac:dyDescent="0.35">
      <c r="B352" s="88"/>
      <c r="C352" s="88"/>
      <c r="D352" s="88"/>
      <c r="E352" s="85" t="s">
        <v>1464</v>
      </c>
      <c r="F352" s="86"/>
      <c r="G352" s="82"/>
      <c r="H352" s="80"/>
    </row>
    <row r="353" spans="2:10" ht="15.5" x14ac:dyDescent="0.35">
      <c r="B353" s="88">
        <v>3</v>
      </c>
      <c r="C353" s="88">
        <v>19</v>
      </c>
      <c r="D353" s="88">
        <v>2</v>
      </c>
      <c r="E353" s="86">
        <v>30</v>
      </c>
      <c r="F353" s="87" t="s">
        <v>790</v>
      </c>
      <c r="G353" s="82" t="s">
        <v>1465</v>
      </c>
      <c r="H353" s="80" t="s">
        <v>1466</v>
      </c>
    </row>
    <row r="354" spans="2:10" ht="15.5" x14ac:dyDescent="0.35">
      <c r="B354" s="88">
        <v>3</v>
      </c>
      <c r="C354" s="88">
        <v>19</v>
      </c>
      <c r="D354" s="88">
        <v>2</v>
      </c>
      <c r="E354" s="86">
        <v>30</v>
      </c>
      <c r="F354" s="87" t="s">
        <v>794</v>
      </c>
      <c r="G354" s="82" t="s">
        <v>1467</v>
      </c>
      <c r="H354" s="80" t="s">
        <v>1468</v>
      </c>
    </row>
    <row r="355" spans="2:10" ht="15.5" x14ac:dyDescent="0.35">
      <c r="B355" s="88">
        <v>3</v>
      </c>
      <c r="C355" s="88">
        <v>19</v>
      </c>
      <c r="D355" s="88">
        <v>2</v>
      </c>
      <c r="E355" s="86">
        <v>30</v>
      </c>
      <c r="F355" s="87" t="s">
        <v>796</v>
      </c>
      <c r="G355" s="82" t="s">
        <v>1469</v>
      </c>
      <c r="H355" s="80" t="s">
        <v>1470</v>
      </c>
    </row>
    <row r="356" spans="2:10" ht="15.5" x14ac:dyDescent="0.35">
      <c r="B356" s="88">
        <v>3</v>
      </c>
      <c r="C356" s="88">
        <v>19</v>
      </c>
      <c r="D356" s="88">
        <v>2</v>
      </c>
      <c r="E356" s="86">
        <v>30</v>
      </c>
      <c r="F356" s="87" t="s">
        <v>797</v>
      </c>
      <c r="G356" s="82" t="s">
        <v>1471</v>
      </c>
      <c r="H356" s="80" t="s">
        <v>1472</v>
      </c>
    </row>
    <row r="357" spans="2:10" ht="15.5" x14ac:dyDescent="0.35">
      <c r="B357" s="88">
        <v>3</v>
      </c>
      <c r="C357" s="88">
        <v>19</v>
      </c>
      <c r="D357" s="88">
        <v>2</v>
      </c>
      <c r="E357" s="86">
        <v>30</v>
      </c>
      <c r="F357" s="87" t="s">
        <v>798</v>
      </c>
      <c r="G357" s="82" t="s">
        <v>1473</v>
      </c>
      <c r="H357" s="80" t="s">
        <v>1474</v>
      </c>
    </row>
    <row r="358" spans="2:10" ht="15.5" x14ac:dyDescent="0.35">
      <c r="B358" s="88">
        <v>3</v>
      </c>
      <c r="C358" s="88">
        <v>19</v>
      </c>
      <c r="D358" s="88">
        <v>2</v>
      </c>
      <c r="E358" s="86">
        <v>30</v>
      </c>
      <c r="F358" s="87" t="s">
        <v>803</v>
      </c>
      <c r="G358" s="82" t="s">
        <v>1475</v>
      </c>
      <c r="H358" s="80" t="s">
        <v>1476</v>
      </c>
    </row>
    <row r="359" spans="2:10" ht="15.5" x14ac:dyDescent="0.35">
      <c r="B359" s="88">
        <v>3</v>
      </c>
      <c r="C359" s="88">
        <v>19</v>
      </c>
      <c r="D359" s="88">
        <v>2</v>
      </c>
      <c r="E359" s="86">
        <v>30</v>
      </c>
      <c r="F359" s="87" t="s">
        <v>804</v>
      </c>
      <c r="G359" s="82" t="s">
        <v>1477</v>
      </c>
      <c r="H359" s="80" t="s">
        <v>1478</v>
      </c>
    </row>
    <row r="360" spans="2:10" ht="15.5" x14ac:dyDescent="0.35">
      <c r="B360" s="88">
        <v>3</v>
      </c>
      <c r="C360" s="88">
        <v>19</v>
      </c>
      <c r="D360" s="88">
        <v>2</v>
      </c>
      <c r="E360" s="86">
        <v>30</v>
      </c>
      <c r="F360" s="87" t="s">
        <v>805</v>
      </c>
      <c r="G360" s="82" t="s">
        <v>1479</v>
      </c>
      <c r="H360" s="80" t="s">
        <v>1480</v>
      </c>
    </row>
    <row r="361" spans="2:10" ht="15.5" x14ac:dyDescent="0.35">
      <c r="B361" s="88">
        <v>3</v>
      </c>
      <c r="C361" s="88">
        <v>19</v>
      </c>
      <c r="D361" s="88">
        <v>2</v>
      </c>
      <c r="E361" s="86">
        <v>30</v>
      </c>
      <c r="F361" s="87" t="s">
        <v>806</v>
      </c>
      <c r="G361" s="82" t="s">
        <v>1481</v>
      </c>
      <c r="H361" s="80" t="s">
        <v>1482</v>
      </c>
    </row>
    <row r="362" spans="2:10" ht="18.5" x14ac:dyDescent="0.45">
      <c r="B362" s="88">
        <v>3</v>
      </c>
      <c r="C362" s="88">
        <v>19</v>
      </c>
      <c r="D362" s="88">
        <v>2</v>
      </c>
      <c r="E362" s="86">
        <v>30</v>
      </c>
      <c r="F362" s="87" t="s">
        <v>807</v>
      </c>
      <c r="G362" s="82" t="s">
        <v>1016</v>
      </c>
      <c r="H362" s="80" t="s">
        <v>1483</v>
      </c>
      <c r="I362" s="83"/>
      <c r="J362" s="84"/>
    </row>
    <row r="363" spans="2:10" ht="18.5" x14ac:dyDescent="0.45">
      <c r="B363" s="88">
        <v>3</v>
      </c>
      <c r="C363" s="88">
        <v>19</v>
      </c>
      <c r="D363" s="88">
        <v>2</v>
      </c>
      <c r="E363" s="86">
        <v>30</v>
      </c>
      <c r="F363" s="87" t="s">
        <v>791</v>
      </c>
      <c r="G363" s="82" t="s">
        <v>1484</v>
      </c>
      <c r="H363" s="80" t="s">
        <v>1485</v>
      </c>
      <c r="I363" s="83"/>
      <c r="J363" s="84"/>
    </row>
    <row r="364" spans="2:10" ht="18.5" x14ac:dyDescent="0.45">
      <c r="B364" s="88"/>
      <c r="C364" s="88"/>
      <c r="D364" s="89"/>
      <c r="E364" s="85" t="s">
        <v>1486</v>
      </c>
      <c r="F364" s="86"/>
      <c r="G364" s="82"/>
      <c r="H364" s="80"/>
      <c r="I364" s="83"/>
      <c r="J364" s="84"/>
    </row>
    <row r="365" spans="2:10" ht="18.5" x14ac:dyDescent="0.45">
      <c r="B365" s="88">
        <v>3</v>
      </c>
      <c r="C365" s="88">
        <v>19</v>
      </c>
      <c r="D365" s="89">
        <v>1</v>
      </c>
      <c r="E365" s="86">
        <v>31</v>
      </c>
      <c r="F365" s="87" t="s">
        <v>790</v>
      </c>
      <c r="G365" s="82" t="s">
        <v>1487</v>
      </c>
      <c r="H365" s="80" t="s">
        <v>1488</v>
      </c>
      <c r="I365" s="83"/>
      <c r="J365" s="84"/>
    </row>
    <row r="366" spans="2:10" ht="18.5" x14ac:dyDescent="0.45">
      <c r="B366" s="88">
        <v>3</v>
      </c>
      <c r="C366" s="88">
        <v>19</v>
      </c>
      <c r="D366" s="89">
        <v>1</v>
      </c>
      <c r="E366" s="86">
        <v>31</v>
      </c>
      <c r="F366" s="87" t="s">
        <v>794</v>
      </c>
      <c r="G366" s="82" t="s">
        <v>1489</v>
      </c>
      <c r="H366" s="80" t="s">
        <v>1490</v>
      </c>
      <c r="I366" s="83"/>
      <c r="J366" s="84"/>
    </row>
    <row r="367" spans="2:10" ht="18.5" x14ac:dyDescent="0.45">
      <c r="B367" s="88">
        <v>3</v>
      </c>
      <c r="C367" s="88">
        <v>19</v>
      </c>
      <c r="D367" s="89">
        <v>1</v>
      </c>
      <c r="E367" s="86">
        <v>31</v>
      </c>
      <c r="F367" s="87" t="s">
        <v>796</v>
      </c>
      <c r="G367" s="82" t="s">
        <v>1491</v>
      </c>
      <c r="H367" s="80" t="s">
        <v>1492</v>
      </c>
      <c r="I367" s="83"/>
      <c r="J367" s="84"/>
    </row>
    <row r="368" spans="2:10" ht="18.5" x14ac:dyDescent="0.45">
      <c r="B368" s="88">
        <v>3</v>
      </c>
      <c r="C368" s="88">
        <v>19</v>
      </c>
      <c r="D368" s="89">
        <v>1</v>
      </c>
      <c r="E368" s="86">
        <v>31</v>
      </c>
      <c r="F368" s="87" t="s">
        <v>797</v>
      </c>
      <c r="G368" s="82" t="s">
        <v>1493</v>
      </c>
      <c r="H368" s="80" t="s">
        <v>1494</v>
      </c>
      <c r="I368" s="83"/>
      <c r="J368" s="84"/>
    </row>
    <row r="369" spans="2:8" ht="15.5" x14ac:dyDescent="0.35">
      <c r="B369" s="88">
        <v>3</v>
      </c>
      <c r="C369" s="88">
        <v>19</v>
      </c>
      <c r="D369" s="89">
        <v>1</v>
      </c>
      <c r="E369" s="86">
        <v>31</v>
      </c>
      <c r="F369" s="87" t="s">
        <v>798</v>
      </c>
      <c r="G369" s="82" t="s">
        <v>1495</v>
      </c>
      <c r="H369" s="80" t="s">
        <v>1496</v>
      </c>
    </row>
    <row r="370" spans="2:8" ht="15.5" x14ac:dyDescent="0.35">
      <c r="B370" s="88">
        <v>3</v>
      </c>
      <c r="C370" s="88">
        <v>19</v>
      </c>
      <c r="D370" s="89">
        <v>1</v>
      </c>
      <c r="E370" s="86">
        <v>31</v>
      </c>
      <c r="F370" s="87" t="s">
        <v>803</v>
      </c>
      <c r="G370" s="82" t="s">
        <v>1497</v>
      </c>
      <c r="H370" s="80" t="s">
        <v>1498</v>
      </c>
    </row>
    <row r="371" spans="2:8" ht="15.5" x14ac:dyDescent="0.35">
      <c r="B371" s="88">
        <v>3</v>
      </c>
      <c r="C371" s="88">
        <v>19</v>
      </c>
      <c r="D371" s="89">
        <v>1</v>
      </c>
      <c r="E371" s="86">
        <v>31</v>
      </c>
      <c r="F371" s="87" t="s">
        <v>804</v>
      </c>
      <c r="G371" s="82" t="s">
        <v>1499</v>
      </c>
      <c r="H371" s="80" t="s">
        <v>1500</v>
      </c>
    </row>
    <row r="372" spans="2:8" ht="15.5" x14ac:dyDescent="0.35">
      <c r="B372" s="88">
        <v>3</v>
      </c>
      <c r="C372" s="88">
        <v>19</v>
      </c>
      <c r="D372" s="89">
        <v>1</v>
      </c>
      <c r="E372" s="86">
        <v>31</v>
      </c>
      <c r="F372" s="87" t="s">
        <v>805</v>
      </c>
      <c r="G372" s="82" t="s">
        <v>1501</v>
      </c>
      <c r="H372" s="80" t="s">
        <v>1502</v>
      </c>
    </row>
    <row r="373" spans="2:8" ht="15.5" x14ac:dyDescent="0.35">
      <c r="B373" s="88">
        <v>3</v>
      </c>
      <c r="C373" s="88">
        <v>19</v>
      </c>
      <c r="D373" s="89">
        <v>1</v>
      </c>
      <c r="E373" s="86">
        <v>31</v>
      </c>
      <c r="F373" s="87" t="s">
        <v>806</v>
      </c>
      <c r="G373" s="82" t="s">
        <v>1503</v>
      </c>
      <c r="H373" s="80" t="s">
        <v>1504</v>
      </c>
    </row>
    <row r="374" spans="2:8" ht="15.5" x14ac:dyDescent="0.35">
      <c r="B374" s="88">
        <v>3</v>
      </c>
      <c r="C374" s="88">
        <v>19</v>
      </c>
      <c r="D374" s="89">
        <v>1</v>
      </c>
      <c r="E374" s="86">
        <v>31</v>
      </c>
      <c r="F374" s="87" t="s">
        <v>807</v>
      </c>
      <c r="G374" s="82" t="s">
        <v>1505</v>
      </c>
      <c r="H374" s="80" t="s">
        <v>1506</v>
      </c>
    </row>
    <row r="375" spans="2:8" ht="15.5" x14ac:dyDescent="0.35">
      <c r="B375" s="88">
        <v>3</v>
      </c>
      <c r="C375" s="88">
        <v>19</v>
      </c>
      <c r="D375" s="89">
        <v>1</v>
      </c>
      <c r="E375" s="86">
        <v>31</v>
      </c>
      <c r="F375" s="87" t="s">
        <v>791</v>
      </c>
      <c r="G375" s="82" t="s">
        <v>1507</v>
      </c>
      <c r="H375" s="80" t="s">
        <v>1508</v>
      </c>
    </row>
    <row r="376" spans="2:8" ht="15.5" x14ac:dyDescent="0.35">
      <c r="B376" s="88"/>
      <c r="C376" s="88"/>
      <c r="D376" s="88"/>
      <c r="E376" s="85" t="s">
        <v>1509</v>
      </c>
      <c r="F376" s="86"/>
      <c r="G376" s="82"/>
      <c r="H376" s="80"/>
    </row>
    <row r="377" spans="2:8" ht="15.5" x14ac:dyDescent="0.35">
      <c r="B377" s="88">
        <v>3</v>
      </c>
      <c r="C377" s="88">
        <v>19</v>
      </c>
      <c r="D377" s="88">
        <v>3</v>
      </c>
      <c r="E377" s="86">
        <v>32</v>
      </c>
      <c r="F377" s="87" t="s">
        <v>790</v>
      </c>
      <c r="G377" s="82" t="s">
        <v>1003</v>
      </c>
      <c r="H377" s="80" t="s">
        <v>1510</v>
      </c>
    </row>
    <row r="378" spans="2:8" ht="15.5" x14ac:dyDescent="0.35">
      <c r="B378" s="88">
        <v>3</v>
      </c>
      <c r="C378" s="88">
        <v>19</v>
      </c>
      <c r="D378" s="88">
        <v>3</v>
      </c>
      <c r="E378" s="86">
        <v>32</v>
      </c>
      <c r="F378" s="87" t="s">
        <v>794</v>
      </c>
      <c r="G378" s="82" t="s">
        <v>1511</v>
      </c>
      <c r="H378" s="80" t="s">
        <v>1512</v>
      </c>
    </row>
    <row r="379" spans="2:8" ht="15.5" x14ac:dyDescent="0.35">
      <c r="B379" s="88">
        <v>3</v>
      </c>
      <c r="C379" s="88">
        <v>19</v>
      </c>
      <c r="D379" s="88">
        <v>3</v>
      </c>
      <c r="E379" s="86">
        <v>32</v>
      </c>
      <c r="F379" s="87" t="s">
        <v>796</v>
      </c>
      <c r="G379" s="82" t="s">
        <v>1513</v>
      </c>
      <c r="H379" s="80" t="s">
        <v>1514</v>
      </c>
    </row>
    <row r="380" spans="2:8" ht="15.5" x14ac:dyDescent="0.35">
      <c r="B380" s="88">
        <v>3</v>
      </c>
      <c r="C380" s="88">
        <v>19</v>
      </c>
      <c r="D380" s="88">
        <v>3</v>
      </c>
      <c r="E380" s="86">
        <v>32</v>
      </c>
      <c r="F380" s="87" t="s">
        <v>797</v>
      </c>
      <c r="G380" s="82" t="s">
        <v>1515</v>
      </c>
      <c r="H380" s="80" t="s">
        <v>1516</v>
      </c>
    </row>
    <row r="381" spans="2:8" ht="15.5" x14ac:dyDescent="0.35">
      <c r="B381" s="88">
        <v>3</v>
      </c>
      <c r="C381" s="88">
        <v>19</v>
      </c>
      <c r="D381" s="88">
        <v>3</v>
      </c>
      <c r="E381" s="86">
        <v>32</v>
      </c>
      <c r="F381" s="87" t="s">
        <v>798</v>
      </c>
      <c r="G381" s="82" t="s">
        <v>1517</v>
      </c>
      <c r="H381" s="80" t="s">
        <v>1518</v>
      </c>
    </row>
    <row r="382" spans="2:8" ht="15.5" x14ac:dyDescent="0.35">
      <c r="B382" s="88">
        <v>3</v>
      </c>
      <c r="C382" s="88">
        <v>19</v>
      </c>
      <c r="D382" s="88">
        <v>3</v>
      </c>
      <c r="E382" s="86">
        <v>32</v>
      </c>
      <c r="F382" s="87" t="s">
        <v>803</v>
      </c>
      <c r="G382" s="82" t="s">
        <v>1519</v>
      </c>
      <c r="H382" s="80" t="s">
        <v>1520</v>
      </c>
    </row>
    <row r="383" spans="2:8" ht="15.5" x14ac:dyDescent="0.35">
      <c r="B383" s="88">
        <v>3</v>
      </c>
      <c r="C383" s="88">
        <v>19</v>
      </c>
      <c r="D383" s="88">
        <v>3</v>
      </c>
      <c r="E383" s="86">
        <v>32</v>
      </c>
      <c r="F383" s="87" t="s">
        <v>804</v>
      </c>
      <c r="G383" s="82" t="s">
        <v>1521</v>
      </c>
      <c r="H383" s="80" t="s">
        <v>1522</v>
      </c>
    </row>
    <row r="384" spans="2:8" ht="15.5" x14ac:dyDescent="0.35">
      <c r="B384" s="88">
        <v>3</v>
      </c>
      <c r="C384" s="88">
        <v>19</v>
      </c>
      <c r="D384" s="88">
        <v>3</v>
      </c>
      <c r="E384" s="86">
        <v>32</v>
      </c>
      <c r="F384" s="87" t="s">
        <v>805</v>
      </c>
      <c r="G384" s="82" t="s">
        <v>975</v>
      </c>
      <c r="H384" s="80" t="s">
        <v>1523</v>
      </c>
    </row>
    <row r="385" spans="2:8" ht="15.5" x14ac:dyDescent="0.35">
      <c r="B385" s="88">
        <v>3</v>
      </c>
      <c r="C385" s="88">
        <v>19</v>
      </c>
      <c r="D385" s="88">
        <v>3</v>
      </c>
      <c r="E385" s="86">
        <v>32</v>
      </c>
      <c r="F385" s="87" t="s">
        <v>806</v>
      </c>
      <c r="G385" s="82" t="s">
        <v>1524</v>
      </c>
      <c r="H385" s="80" t="s">
        <v>1525</v>
      </c>
    </row>
    <row r="386" spans="2:8" ht="15.5" x14ac:dyDescent="0.35">
      <c r="B386" s="88">
        <v>3</v>
      </c>
      <c r="C386" s="88">
        <v>19</v>
      </c>
      <c r="D386" s="88">
        <v>3</v>
      </c>
      <c r="E386" s="86">
        <v>32</v>
      </c>
      <c r="F386" s="87" t="s">
        <v>807</v>
      </c>
      <c r="G386" s="82" t="s">
        <v>1526</v>
      </c>
      <c r="H386" s="80" t="s">
        <v>1527</v>
      </c>
    </row>
    <row r="387" spans="2:8" ht="15.5" x14ac:dyDescent="0.35">
      <c r="B387" s="88"/>
      <c r="C387" s="88"/>
      <c r="D387" s="88"/>
      <c r="E387" s="85" t="s">
        <v>1528</v>
      </c>
      <c r="F387" s="86"/>
      <c r="G387" s="82"/>
      <c r="H387" s="80"/>
    </row>
    <row r="388" spans="2:8" ht="15.5" x14ac:dyDescent="0.35">
      <c r="B388" s="88">
        <v>3</v>
      </c>
      <c r="C388" s="88">
        <v>19</v>
      </c>
      <c r="D388" s="88">
        <v>2</v>
      </c>
      <c r="E388" s="86">
        <v>33</v>
      </c>
      <c r="F388" s="87" t="s">
        <v>790</v>
      </c>
      <c r="G388" s="82" t="s">
        <v>1529</v>
      </c>
      <c r="H388" s="80" t="s">
        <v>1530</v>
      </c>
    </row>
    <row r="389" spans="2:8" ht="15.5" x14ac:dyDescent="0.35">
      <c r="B389" s="88">
        <v>3</v>
      </c>
      <c r="C389" s="88">
        <v>19</v>
      </c>
      <c r="D389" s="88">
        <v>2</v>
      </c>
      <c r="E389" s="86">
        <v>33</v>
      </c>
      <c r="F389" s="87" t="s">
        <v>794</v>
      </c>
      <c r="G389" s="82" t="s">
        <v>1531</v>
      </c>
      <c r="H389" s="80" t="s">
        <v>1532</v>
      </c>
    </row>
    <row r="390" spans="2:8" ht="15.5" x14ac:dyDescent="0.35">
      <c r="B390" s="88">
        <v>3</v>
      </c>
      <c r="C390" s="88">
        <v>19</v>
      </c>
      <c r="D390" s="88">
        <v>2</v>
      </c>
      <c r="E390" s="86">
        <v>33</v>
      </c>
      <c r="F390" s="87" t="s">
        <v>796</v>
      </c>
      <c r="G390" s="82" t="s">
        <v>1533</v>
      </c>
      <c r="H390" s="80" t="s">
        <v>1534</v>
      </c>
    </row>
    <row r="391" spans="2:8" ht="15.5" x14ac:dyDescent="0.35">
      <c r="B391" s="88">
        <v>3</v>
      </c>
      <c r="C391" s="88">
        <v>19</v>
      </c>
      <c r="D391" s="88">
        <v>2</v>
      </c>
      <c r="E391" s="86">
        <v>33</v>
      </c>
      <c r="F391" s="87" t="s">
        <v>797</v>
      </c>
      <c r="G391" s="82" t="s">
        <v>1535</v>
      </c>
      <c r="H391" s="80" t="s">
        <v>1536</v>
      </c>
    </row>
    <row r="392" spans="2:8" ht="15.5" x14ac:dyDescent="0.35">
      <c r="B392" s="88">
        <v>3</v>
      </c>
      <c r="C392" s="88">
        <v>19</v>
      </c>
      <c r="D392" s="88">
        <v>2</v>
      </c>
      <c r="E392" s="86">
        <v>33</v>
      </c>
      <c r="F392" s="87" t="s">
        <v>798</v>
      </c>
      <c r="G392" s="82" t="s">
        <v>1537</v>
      </c>
      <c r="H392" s="80" t="s">
        <v>1538</v>
      </c>
    </row>
    <row r="393" spans="2:8" ht="15.5" x14ac:dyDescent="0.35">
      <c r="B393" s="88">
        <v>3</v>
      </c>
      <c r="C393" s="88">
        <v>19</v>
      </c>
      <c r="D393" s="88">
        <v>2</v>
      </c>
      <c r="E393" s="86">
        <v>33</v>
      </c>
      <c r="F393" s="87" t="s">
        <v>803</v>
      </c>
      <c r="G393" s="82" t="s">
        <v>1539</v>
      </c>
      <c r="H393" s="80" t="s">
        <v>1540</v>
      </c>
    </row>
    <row r="394" spans="2:8" ht="15.5" x14ac:dyDescent="0.35">
      <c r="B394" s="88">
        <v>3</v>
      </c>
      <c r="C394" s="88">
        <v>19</v>
      </c>
      <c r="D394" s="88">
        <v>2</v>
      </c>
      <c r="E394" s="86">
        <v>33</v>
      </c>
      <c r="F394" s="87" t="s">
        <v>804</v>
      </c>
      <c r="G394" s="82" t="s">
        <v>1541</v>
      </c>
      <c r="H394" s="80" t="s">
        <v>1542</v>
      </c>
    </row>
    <row r="395" spans="2:8" ht="15.5" x14ac:dyDescent="0.35">
      <c r="B395" s="88">
        <v>3</v>
      </c>
      <c r="C395" s="88">
        <v>19</v>
      </c>
      <c r="D395" s="88">
        <v>2</v>
      </c>
      <c r="E395" s="86">
        <v>33</v>
      </c>
      <c r="F395" s="87" t="s">
        <v>805</v>
      </c>
      <c r="G395" s="82" t="s">
        <v>1543</v>
      </c>
      <c r="H395" s="80" t="s">
        <v>1544</v>
      </c>
    </row>
    <row r="396" spans="2:8" ht="15.5" x14ac:dyDescent="0.35">
      <c r="B396" s="88">
        <v>3</v>
      </c>
      <c r="C396" s="88">
        <v>19</v>
      </c>
      <c r="D396" s="88">
        <v>2</v>
      </c>
      <c r="E396" s="86">
        <v>33</v>
      </c>
      <c r="F396" s="87" t="s">
        <v>806</v>
      </c>
      <c r="G396" s="82" t="s">
        <v>1545</v>
      </c>
      <c r="H396" s="80" t="s">
        <v>1546</v>
      </c>
    </row>
    <row r="397" spans="2:8" ht="15.5" x14ac:dyDescent="0.35">
      <c r="B397" s="88">
        <v>3</v>
      </c>
      <c r="C397" s="88">
        <v>19</v>
      </c>
      <c r="D397" s="88">
        <v>2</v>
      </c>
      <c r="E397" s="86">
        <v>33</v>
      </c>
      <c r="F397" s="87" t="s">
        <v>807</v>
      </c>
      <c r="G397" s="82" t="s">
        <v>1547</v>
      </c>
      <c r="H397" s="80" t="s">
        <v>1548</v>
      </c>
    </row>
    <row r="398" spans="2:8" ht="15.5" x14ac:dyDescent="0.35">
      <c r="B398" s="88">
        <v>3</v>
      </c>
      <c r="C398" s="88">
        <v>19</v>
      </c>
      <c r="D398" s="88">
        <v>2</v>
      </c>
      <c r="E398" s="86">
        <v>33</v>
      </c>
      <c r="F398" s="87" t="s">
        <v>791</v>
      </c>
      <c r="G398" s="82" t="s">
        <v>1549</v>
      </c>
      <c r="H398" s="80" t="s">
        <v>1550</v>
      </c>
    </row>
    <row r="399" spans="2:8" ht="15.5" x14ac:dyDescent="0.35">
      <c r="B399" s="88">
        <v>3</v>
      </c>
      <c r="C399" s="88">
        <v>19</v>
      </c>
      <c r="D399" s="88">
        <v>2</v>
      </c>
      <c r="E399" s="86">
        <v>33</v>
      </c>
      <c r="F399" s="87" t="s">
        <v>792</v>
      </c>
      <c r="G399" s="82" t="s">
        <v>1551</v>
      </c>
      <c r="H399" s="80" t="s">
        <v>1552</v>
      </c>
    </row>
    <row r="400" spans="2:8" ht="15.5" x14ac:dyDescent="0.35">
      <c r="B400" s="88"/>
      <c r="C400" s="88"/>
      <c r="D400" s="88"/>
      <c r="E400" s="85" t="s">
        <v>1553</v>
      </c>
      <c r="F400" s="86"/>
      <c r="G400" s="82"/>
      <c r="H400" s="80"/>
    </row>
    <row r="401" spans="2:8" ht="15.5" x14ac:dyDescent="0.35">
      <c r="B401" s="88">
        <v>3</v>
      </c>
      <c r="C401" s="88">
        <v>19</v>
      </c>
      <c r="D401" s="88">
        <v>3</v>
      </c>
      <c r="E401" s="86">
        <v>34</v>
      </c>
      <c r="F401" s="87" t="s">
        <v>790</v>
      </c>
      <c r="G401" s="82" t="s">
        <v>1554</v>
      </c>
      <c r="H401" s="80" t="s">
        <v>1555</v>
      </c>
    </row>
    <row r="402" spans="2:8" ht="15.5" x14ac:dyDescent="0.35">
      <c r="B402" s="88">
        <v>3</v>
      </c>
      <c r="C402" s="88">
        <v>19</v>
      </c>
      <c r="D402" s="88">
        <v>3</v>
      </c>
      <c r="E402" s="86">
        <v>34</v>
      </c>
      <c r="F402" s="87" t="s">
        <v>794</v>
      </c>
      <c r="G402" s="82" t="s">
        <v>1058</v>
      </c>
      <c r="H402" s="80" t="s">
        <v>1556</v>
      </c>
    </row>
    <row r="403" spans="2:8" ht="15.5" x14ac:dyDescent="0.35">
      <c r="B403" s="88">
        <v>3</v>
      </c>
      <c r="C403" s="88">
        <v>19</v>
      </c>
      <c r="D403" s="88">
        <v>3</v>
      </c>
      <c r="E403" s="86">
        <v>34</v>
      </c>
      <c r="F403" s="87" t="s">
        <v>796</v>
      </c>
      <c r="G403" s="82" t="s">
        <v>1557</v>
      </c>
      <c r="H403" s="80" t="s">
        <v>1558</v>
      </c>
    </row>
    <row r="404" spans="2:8" ht="15.5" x14ac:dyDescent="0.35">
      <c r="B404" s="88">
        <v>3</v>
      </c>
      <c r="C404" s="88">
        <v>19</v>
      </c>
      <c r="D404" s="88">
        <v>3</v>
      </c>
      <c r="E404" s="86">
        <v>34</v>
      </c>
      <c r="F404" s="87" t="s">
        <v>797</v>
      </c>
      <c r="G404" s="82" t="s">
        <v>1559</v>
      </c>
      <c r="H404" s="80" t="s">
        <v>1560</v>
      </c>
    </row>
    <row r="405" spans="2:8" ht="15.5" x14ac:dyDescent="0.35">
      <c r="B405" s="88">
        <v>3</v>
      </c>
      <c r="C405" s="88">
        <v>19</v>
      </c>
      <c r="D405" s="88">
        <v>3</v>
      </c>
      <c r="E405" s="86">
        <v>34</v>
      </c>
      <c r="F405" s="87" t="s">
        <v>798</v>
      </c>
      <c r="G405" s="82" t="s">
        <v>1561</v>
      </c>
      <c r="H405" s="80" t="s">
        <v>1562</v>
      </c>
    </row>
    <row r="406" spans="2:8" ht="15.5" x14ac:dyDescent="0.35">
      <c r="B406" s="88">
        <v>3</v>
      </c>
      <c r="C406" s="88">
        <v>19</v>
      </c>
      <c r="D406" s="88">
        <v>3</v>
      </c>
      <c r="E406" s="86">
        <v>34</v>
      </c>
      <c r="F406" s="87" t="s">
        <v>803</v>
      </c>
      <c r="G406" s="82" t="s">
        <v>1563</v>
      </c>
      <c r="H406" s="80" t="s">
        <v>1564</v>
      </c>
    </row>
    <row r="407" spans="2:8" ht="15.5" x14ac:dyDescent="0.35">
      <c r="B407" s="88">
        <v>3</v>
      </c>
      <c r="C407" s="88">
        <v>19</v>
      </c>
      <c r="D407" s="88">
        <v>3</v>
      </c>
      <c r="E407" s="86">
        <v>34</v>
      </c>
      <c r="F407" s="87" t="s">
        <v>804</v>
      </c>
      <c r="G407" s="82" t="s">
        <v>1565</v>
      </c>
      <c r="H407" s="80" t="s">
        <v>1566</v>
      </c>
    </row>
    <row r="408" spans="2:8" ht="15.5" x14ac:dyDescent="0.35">
      <c r="B408" s="88">
        <v>3</v>
      </c>
      <c r="C408" s="88">
        <v>19</v>
      </c>
      <c r="D408" s="88">
        <v>3</v>
      </c>
      <c r="E408" s="86">
        <v>34</v>
      </c>
      <c r="F408" s="87" t="s">
        <v>805</v>
      </c>
      <c r="G408" s="82" t="s">
        <v>1567</v>
      </c>
      <c r="H408" s="80" t="s">
        <v>1568</v>
      </c>
    </row>
    <row r="409" spans="2:8" ht="15.5" x14ac:dyDescent="0.35">
      <c r="B409" s="88">
        <v>3</v>
      </c>
      <c r="C409" s="88">
        <v>19</v>
      </c>
      <c r="D409" s="88">
        <v>3</v>
      </c>
      <c r="E409" s="86">
        <v>34</v>
      </c>
      <c r="F409" s="87" t="s">
        <v>806</v>
      </c>
      <c r="G409" s="82" t="s">
        <v>1569</v>
      </c>
      <c r="H409" s="80" t="s">
        <v>1570</v>
      </c>
    </row>
    <row r="410" spans="2:8" ht="15.5" x14ac:dyDescent="0.35">
      <c r="B410" s="88">
        <v>3</v>
      </c>
      <c r="C410" s="88">
        <v>19</v>
      </c>
      <c r="D410" s="88">
        <v>3</v>
      </c>
      <c r="E410" s="86">
        <v>34</v>
      </c>
      <c r="F410" s="87" t="s">
        <v>807</v>
      </c>
      <c r="G410" s="82" t="s">
        <v>1571</v>
      </c>
      <c r="H410" s="80" t="s">
        <v>1572</v>
      </c>
    </row>
    <row r="411" spans="2:8" ht="15.5" x14ac:dyDescent="0.35">
      <c r="B411" s="88"/>
      <c r="C411" s="88"/>
      <c r="D411" s="88"/>
      <c r="E411" s="85" t="s">
        <v>1573</v>
      </c>
      <c r="F411" s="86"/>
      <c r="G411" s="82"/>
      <c r="H411" s="80"/>
    </row>
    <row r="412" spans="2:8" ht="15.5" x14ac:dyDescent="0.35">
      <c r="B412" s="88">
        <v>3</v>
      </c>
      <c r="C412" s="88">
        <v>19</v>
      </c>
      <c r="D412" s="88">
        <v>2</v>
      </c>
      <c r="E412" s="86">
        <v>35</v>
      </c>
      <c r="F412" s="87" t="s">
        <v>790</v>
      </c>
      <c r="G412" s="82" t="s">
        <v>1574</v>
      </c>
      <c r="H412" s="80" t="s">
        <v>1575</v>
      </c>
    </row>
    <row r="413" spans="2:8" ht="15.5" x14ac:dyDescent="0.35">
      <c r="B413" s="88">
        <v>3</v>
      </c>
      <c r="C413" s="88">
        <v>19</v>
      </c>
      <c r="D413" s="88">
        <v>2</v>
      </c>
      <c r="E413" s="86">
        <v>35</v>
      </c>
      <c r="F413" s="87" t="s">
        <v>794</v>
      </c>
      <c r="G413" s="82" t="s">
        <v>1576</v>
      </c>
      <c r="H413" s="80" t="s">
        <v>1577</v>
      </c>
    </row>
    <row r="414" spans="2:8" ht="15.5" x14ac:dyDescent="0.35">
      <c r="B414" s="88">
        <v>3</v>
      </c>
      <c r="C414" s="88">
        <v>19</v>
      </c>
      <c r="D414" s="88">
        <v>2</v>
      </c>
      <c r="E414" s="86">
        <v>35</v>
      </c>
      <c r="F414" s="87" t="s">
        <v>796</v>
      </c>
      <c r="G414" s="82" t="s">
        <v>1578</v>
      </c>
      <c r="H414" s="80" t="s">
        <v>1579</v>
      </c>
    </row>
    <row r="415" spans="2:8" ht="15.5" x14ac:dyDescent="0.35">
      <c r="B415" s="88">
        <v>3</v>
      </c>
      <c r="C415" s="88">
        <v>19</v>
      </c>
      <c r="D415" s="88">
        <v>2</v>
      </c>
      <c r="E415" s="86">
        <v>35</v>
      </c>
      <c r="F415" s="87" t="s">
        <v>797</v>
      </c>
      <c r="G415" s="82" t="s">
        <v>1201</v>
      </c>
      <c r="H415" s="80" t="s">
        <v>1580</v>
      </c>
    </row>
    <row r="416" spans="2:8" ht="15.5" x14ac:dyDescent="0.35">
      <c r="B416" s="88">
        <v>3</v>
      </c>
      <c r="C416" s="88">
        <v>19</v>
      </c>
      <c r="D416" s="88">
        <v>2</v>
      </c>
      <c r="E416" s="86">
        <v>35</v>
      </c>
      <c r="F416" s="87" t="s">
        <v>798</v>
      </c>
      <c r="G416" s="82" t="s">
        <v>1581</v>
      </c>
      <c r="H416" s="80" t="s">
        <v>1582</v>
      </c>
    </row>
    <row r="417" spans="2:8" ht="15.5" x14ac:dyDescent="0.35">
      <c r="B417" s="88">
        <v>3</v>
      </c>
      <c r="C417" s="88">
        <v>19</v>
      </c>
      <c r="D417" s="88">
        <v>2</v>
      </c>
      <c r="E417" s="86">
        <v>35</v>
      </c>
      <c r="F417" s="87" t="s">
        <v>803</v>
      </c>
      <c r="G417" s="82" t="s">
        <v>1583</v>
      </c>
      <c r="H417" s="80" t="s">
        <v>1584</v>
      </c>
    </row>
    <row r="418" spans="2:8" ht="15.5" x14ac:dyDescent="0.35">
      <c r="B418" s="88">
        <v>3</v>
      </c>
      <c r="C418" s="88">
        <v>19</v>
      </c>
      <c r="D418" s="88">
        <v>2</v>
      </c>
      <c r="E418" s="86">
        <v>35</v>
      </c>
      <c r="F418" s="87" t="s">
        <v>804</v>
      </c>
      <c r="G418" s="82" t="s">
        <v>1585</v>
      </c>
      <c r="H418" s="80" t="s">
        <v>1586</v>
      </c>
    </row>
    <row r="419" spans="2:8" ht="15.5" x14ac:dyDescent="0.35">
      <c r="B419" s="88">
        <v>3</v>
      </c>
      <c r="C419" s="88">
        <v>19</v>
      </c>
      <c r="D419" s="88">
        <v>2</v>
      </c>
      <c r="E419" s="86">
        <v>35</v>
      </c>
      <c r="F419" s="87" t="s">
        <v>805</v>
      </c>
      <c r="G419" s="82" t="s">
        <v>1587</v>
      </c>
      <c r="H419" s="80" t="s">
        <v>1588</v>
      </c>
    </row>
    <row r="420" spans="2:8" ht="15.5" x14ac:dyDescent="0.35">
      <c r="B420" s="88">
        <v>3</v>
      </c>
      <c r="C420" s="88">
        <v>19</v>
      </c>
      <c r="D420" s="88">
        <v>2</v>
      </c>
      <c r="E420" s="86">
        <v>35</v>
      </c>
      <c r="F420" s="87" t="s">
        <v>806</v>
      </c>
      <c r="G420" s="82" t="s">
        <v>1589</v>
      </c>
      <c r="H420" s="80" t="s">
        <v>1590</v>
      </c>
    </row>
    <row r="421" spans="2:8" ht="15.5" x14ac:dyDescent="0.35">
      <c r="B421" s="88">
        <v>3</v>
      </c>
      <c r="C421" s="88">
        <v>19</v>
      </c>
      <c r="D421" s="88">
        <v>2</v>
      </c>
      <c r="E421" s="86">
        <v>35</v>
      </c>
      <c r="F421" s="87" t="s">
        <v>807</v>
      </c>
      <c r="G421" s="82" t="s">
        <v>1591</v>
      </c>
      <c r="H421" s="80" t="s">
        <v>1592</v>
      </c>
    </row>
    <row r="422" spans="2:8" ht="15.5" x14ac:dyDescent="0.35">
      <c r="B422" s="88"/>
      <c r="C422" s="88"/>
      <c r="D422" s="88"/>
      <c r="E422" s="85" t="s">
        <v>1593</v>
      </c>
      <c r="F422" s="86"/>
      <c r="G422" s="82"/>
      <c r="H422" s="80"/>
    </row>
    <row r="423" spans="2:8" ht="15.5" x14ac:dyDescent="0.35">
      <c r="B423" s="88">
        <v>3</v>
      </c>
      <c r="C423" s="88">
        <v>19</v>
      </c>
      <c r="D423" s="88">
        <v>3</v>
      </c>
      <c r="E423" s="86">
        <v>36</v>
      </c>
      <c r="F423" s="87" t="s">
        <v>790</v>
      </c>
      <c r="G423" s="82" t="s">
        <v>1594</v>
      </c>
      <c r="H423" s="80" t="s">
        <v>1595</v>
      </c>
    </row>
    <row r="424" spans="2:8" ht="15.5" x14ac:dyDescent="0.35">
      <c r="B424" s="88">
        <v>3</v>
      </c>
      <c r="C424" s="88">
        <v>19</v>
      </c>
      <c r="D424" s="88">
        <v>3</v>
      </c>
      <c r="E424" s="86">
        <v>36</v>
      </c>
      <c r="F424" s="87" t="s">
        <v>794</v>
      </c>
      <c r="G424" s="82" t="s">
        <v>1596</v>
      </c>
      <c r="H424" s="80" t="s">
        <v>1597</v>
      </c>
    </row>
    <row r="425" spans="2:8" ht="15.5" x14ac:dyDescent="0.35">
      <c r="B425" s="88">
        <v>3</v>
      </c>
      <c r="C425" s="88">
        <v>19</v>
      </c>
      <c r="D425" s="88">
        <v>3</v>
      </c>
      <c r="E425" s="86">
        <v>36</v>
      </c>
      <c r="F425" s="87" t="s">
        <v>796</v>
      </c>
      <c r="G425" s="82" t="s">
        <v>1598</v>
      </c>
      <c r="H425" s="80" t="s">
        <v>1599</v>
      </c>
    </row>
    <row r="426" spans="2:8" ht="15.5" x14ac:dyDescent="0.35">
      <c r="B426" s="88">
        <v>3</v>
      </c>
      <c r="C426" s="88">
        <v>19</v>
      </c>
      <c r="D426" s="88">
        <v>3</v>
      </c>
      <c r="E426" s="86">
        <v>36</v>
      </c>
      <c r="F426" s="87" t="s">
        <v>797</v>
      </c>
      <c r="G426" s="82" t="s">
        <v>1600</v>
      </c>
      <c r="H426" s="80" t="s">
        <v>1601</v>
      </c>
    </row>
    <row r="427" spans="2:8" ht="15.5" x14ac:dyDescent="0.35">
      <c r="B427" s="88">
        <v>3</v>
      </c>
      <c r="C427" s="88">
        <v>19</v>
      </c>
      <c r="D427" s="88">
        <v>3</v>
      </c>
      <c r="E427" s="86">
        <v>36</v>
      </c>
      <c r="F427" s="87" t="s">
        <v>798</v>
      </c>
      <c r="G427" s="82" t="s">
        <v>1602</v>
      </c>
      <c r="H427" s="80" t="s">
        <v>1603</v>
      </c>
    </row>
    <row r="428" spans="2:8" ht="15.5" x14ac:dyDescent="0.35">
      <c r="B428" s="88">
        <v>3</v>
      </c>
      <c r="C428" s="88">
        <v>19</v>
      </c>
      <c r="D428" s="88">
        <v>3</v>
      </c>
      <c r="E428" s="86">
        <v>36</v>
      </c>
      <c r="F428" s="87" t="s">
        <v>803</v>
      </c>
      <c r="G428" s="82" t="s">
        <v>1604</v>
      </c>
      <c r="H428" s="80" t="s">
        <v>1605</v>
      </c>
    </row>
    <row r="429" spans="2:8" ht="15.5" x14ac:dyDescent="0.35">
      <c r="B429" s="88">
        <v>3</v>
      </c>
      <c r="C429" s="88">
        <v>19</v>
      </c>
      <c r="D429" s="88">
        <v>3</v>
      </c>
      <c r="E429" s="86">
        <v>36</v>
      </c>
      <c r="F429" s="87" t="s">
        <v>804</v>
      </c>
      <c r="G429" s="82" t="s">
        <v>1606</v>
      </c>
      <c r="H429" s="80" t="s">
        <v>1607</v>
      </c>
    </row>
    <row r="430" spans="2:8" ht="15.5" x14ac:dyDescent="0.35">
      <c r="B430" s="88">
        <v>3</v>
      </c>
      <c r="C430" s="88">
        <v>19</v>
      </c>
      <c r="D430" s="88">
        <v>3</v>
      </c>
      <c r="E430" s="86">
        <v>36</v>
      </c>
      <c r="F430" s="87" t="s">
        <v>805</v>
      </c>
      <c r="G430" s="82" t="s">
        <v>1608</v>
      </c>
      <c r="H430" s="80" t="s">
        <v>1609</v>
      </c>
    </row>
    <row r="431" spans="2:8" ht="15.5" x14ac:dyDescent="0.35">
      <c r="B431" s="88">
        <v>3</v>
      </c>
      <c r="C431" s="88">
        <v>19</v>
      </c>
      <c r="D431" s="88">
        <v>3</v>
      </c>
      <c r="E431" s="86">
        <v>36</v>
      </c>
      <c r="F431" s="87" t="s">
        <v>806</v>
      </c>
      <c r="G431" s="82" t="s">
        <v>1610</v>
      </c>
      <c r="H431" s="80" t="s">
        <v>1611</v>
      </c>
    </row>
    <row r="432" spans="2:8" ht="15.5" x14ac:dyDescent="0.35">
      <c r="B432" s="88">
        <v>3</v>
      </c>
      <c r="C432" s="88">
        <v>19</v>
      </c>
      <c r="D432" s="88">
        <v>3</v>
      </c>
      <c r="E432" s="86">
        <v>36</v>
      </c>
      <c r="F432" s="87" t="s">
        <v>807</v>
      </c>
      <c r="G432" s="82" t="s">
        <v>1612</v>
      </c>
      <c r="H432" s="80" t="s">
        <v>1613</v>
      </c>
    </row>
    <row r="433" spans="2:8" ht="15.5" x14ac:dyDescent="0.35">
      <c r="B433" s="88">
        <v>3</v>
      </c>
      <c r="C433" s="88">
        <v>19</v>
      </c>
      <c r="D433" s="88">
        <v>3</v>
      </c>
      <c r="E433" s="86">
        <v>36</v>
      </c>
      <c r="F433" s="87" t="s">
        <v>791</v>
      </c>
      <c r="G433" s="82" t="s">
        <v>1614</v>
      </c>
      <c r="H433" s="80" t="s">
        <v>1615</v>
      </c>
    </row>
    <row r="434" spans="2:8" ht="15.5" x14ac:dyDescent="0.35">
      <c r="B434" s="88"/>
      <c r="C434" s="88"/>
      <c r="D434" s="88"/>
      <c r="E434" s="85" t="s">
        <v>1616</v>
      </c>
      <c r="F434" s="88"/>
      <c r="G434" s="82"/>
      <c r="H434" s="80"/>
    </row>
    <row r="435" spans="2:8" ht="15.5" x14ac:dyDescent="0.35">
      <c r="B435" s="88">
        <v>3</v>
      </c>
      <c r="C435" s="88">
        <v>19</v>
      </c>
      <c r="D435" s="88">
        <v>3</v>
      </c>
      <c r="E435" s="86">
        <v>37</v>
      </c>
      <c r="F435" s="99" t="s">
        <v>790</v>
      </c>
      <c r="G435" s="82" t="s">
        <v>1617</v>
      </c>
      <c r="H435" s="80" t="s">
        <v>1618</v>
      </c>
    </row>
    <row r="436" spans="2:8" ht="15.5" x14ac:dyDescent="0.35">
      <c r="B436" s="88">
        <v>3</v>
      </c>
      <c r="C436" s="88">
        <v>19</v>
      </c>
      <c r="D436" s="88">
        <v>3</v>
      </c>
      <c r="E436" s="86">
        <v>37</v>
      </c>
      <c r="F436" s="99" t="s">
        <v>794</v>
      </c>
      <c r="G436" s="82" t="s">
        <v>1619</v>
      </c>
      <c r="H436" s="80" t="s">
        <v>1620</v>
      </c>
    </row>
    <row r="437" spans="2:8" ht="15.5" x14ac:dyDescent="0.35">
      <c r="B437" s="88">
        <v>3</v>
      </c>
      <c r="C437" s="88">
        <v>19</v>
      </c>
      <c r="D437" s="88">
        <v>3</v>
      </c>
      <c r="E437" s="86">
        <v>37</v>
      </c>
      <c r="F437" s="99" t="s">
        <v>796</v>
      </c>
      <c r="G437" s="82" t="s">
        <v>1621</v>
      </c>
      <c r="H437" s="80" t="s">
        <v>1620</v>
      </c>
    </row>
    <row r="438" spans="2:8" ht="15.5" x14ac:dyDescent="0.35">
      <c r="B438" s="88">
        <v>3</v>
      </c>
      <c r="C438" s="88">
        <v>19</v>
      </c>
      <c r="D438" s="88">
        <v>3</v>
      </c>
      <c r="E438" s="86">
        <v>37</v>
      </c>
      <c r="F438" s="99" t="s">
        <v>797</v>
      </c>
      <c r="G438" s="82" t="s">
        <v>1622</v>
      </c>
      <c r="H438" s="80" t="s">
        <v>1620</v>
      </c>
    </row>
    <row r="439" spans="2:8" ht="15.5" x14ac:dyDescent="0.35">
      <c r="B439" s="88">
        <v>3</v>
      </c>
      <c r="C439" s="88">
        <v>19</v>
      </c>
      <c r="D439" s="88">
        <v>3</v>
      </c>
      <c r="E439" s="86">
        <v>37</v>
      </c>
      <c r="F439" s="99" t="s">
        <v>798</v>
      </c>
      <c r="G439" s="82" t="s">
        <v>1578</v>
      </c>
      <c r="H439" s="80" t="s">
        <v>1620</v>
      </c>
    </row>
    <row r="440" spans="2:8" ht="15.5" x14ac:dyDescent="0.35">
      <c r="B440" s="88">
        <v>3</v>
      </c>
      <c r="C440" s="88">
        <v>19</v>
      </c>
      <c r="D440" s="88">
        <v>3</v>
      </c>
      <c r="E440" s="86">
        <v>37</v>
      </c>
      <c r="F440" s="99" t="s">
        <v>803</v>
      </c>
      <c r="G440" s="82" t="s">
        <v>1623</v>
      </c>
      <c r="H440" s="80" t="s">
        <v>1620</v>
      </c>
    </row>
    <row r="441" spans="2:8" ht="15.5" x14ac:dyDescent="0.35">
      <c r="B441" s="88">
        <v>3</v>
      </c>
      <c r="C441" s="88">
        <v>19</v>
      </c>
      <c r="D441" s="88">
        <v>3</v>
      </c>
      <c r="E441" s="86">
        <v>37</v>
      </c>
      <c r="F441" s="99" t="s">
        <v>804</v>
      </c>
      <c r="G441" s="82" t="s">
        <v>1405</v>
      </c>
      <c r="H441" s="80" t="s">
        <v>1620</v>
      </c>
    </row>
    <row r="442" spans="2:8" ht="15.5" x14ac:dyDescent="0.35">
      <c r="B442" s="88">
        <v>3</v>
      </c>
      <c r="C442" s="88">
        <v>19</v>
      </c>
      <c r="D442" s="88">
        <v>3</v>
      </c>
      <c r="E442" s="86">
        <v>37</v>
      </c>
      <c r="F442" s="99" t="s">
        <v>805</v>
      </c>
      <c r="G442" s="82" t="s">
        <v>1624</v>
      </c>
      <c r="H442" s="80" t="s">
        <v>1620</v>
      </c>
    </row>
    <row r="443" spans="2:8" ht="15.5" x14ac:dyDescent="0.35">
      <c r="B443" s="88">
        <v>3</v>
      </c>
      <c r="C443" s="88">
        <v>19</v>
      </c>
      <c r="D443" s="88">
        <v>3</v>
      </c>
      <c r="E443" s="86">
        <v>37</v>
      </c>
      <c r="F443" s="99" t="s">
        <v>806</v>
      </c>
      <c r="G443" s="82" t="s">
        <v>1625</v>
      </c>
      <c r="H443" s="80" t="s">
        <v>1620</v>
      </c>
    </row>
    <row r="444" spans="2:8" ht="15.5" x14ac:dyDescent="0.35">
      <c r="B444" s="88">
        <v>3</v>
      </c>
      <c r="C444" s="88">
        <v>19</v>
      </c>
      <c r="D444" s="88">
        <v>3</v>
      </c>
      <c r="E444" s="86">
        <v>37</v>
      </c>
      <c r="F444" s="99" t="s">
        <v>807</v>
      </c>
      <c r="G444" s="82" t="s">
        <v>1626</v>
      </c>
      <c r="H444" s="80" t="s">
        <v>1620</v>
      </c>
    </row>
    <row r="445" spans="2:8" ht="15.5" x14ac:dyDescent="0.35">
      <c r="B445" s="88"/>
      <c r="C445" s="88"/>
      <c r="D445" s="89"/>
      <c r="E445" s="85" t="s">
        <v>1627</v>
      </c>
      <c r="F445" s="86"/>
      <c r="G445" s="82"/>
      <c r="H445" s="80"/>
    </row>
    <row r="446" spans="2:8" ht="15.5" x14ac:dyDescent="0.35">
      <c r="B446" s="88">
        <v>3</v>
      </c>
      <c r="C446" s="88">
        <v>19</v>
      </c>
      <c r="D446" s="89">
        <v>1</v>
      </c>
      <c r="E446" s="86">
        <v>38</v>
      </c>
      <c r="F446" s="87" t="s">
        <v>790</v>
      </c>
      <c r="G446" s="82" t="s">
        <v>1628</v>
      </c>
      <c r="H446" s="80" t="s">
        <v>1629</v>
      </c>
    </row>
    <row r="447" spans="2:8" ht="15.5" x14ac:dyDescent="0.35">
      <c r="B447" s="88">
        <v>3</v>
      </c>
      <c r="C447" s="88">
        <v>19</v>
      </c>
      <c r="D447" s="89">
        <v>1</v>
      </c>
      <c r="E447" s="86">
        <v>38</v>
      </c>
      <c r="F447" s="87" t="s">
        <v>794</v>
      </c>
      <c r="G447" s="82" t="s">
        <v>1630</v>
      </c>
      <c r="H447" s="80" t="s">
        <v>1631</v>
      </c>
    </row>
    <row r="448" spans="2:8" ht="15.5" x14ac:dyDescent="0.35">
      <c r="B448" s="88">
        <v>3</v>
      </c>
      <c r="C448" s="88">
        <v>19</v>
      </c>
      <c r="D448" s="89">
        <v>1</v>
      </c>
      <c r="E448" s="86">
        <v>38</v>
      </c>
      <c r="F448" s="87" t="s">
        <v>796</v>
      </c>
      <c r="G448" s="82" t="s">
        <v>1632</v>
      </c>
      <c r="H448" s="80" t="s">
        <v>1633</v>
      </c>
    </row>
    <row r="449" spans="2:9" ht="15.5" x14ac:dyDescent="0.35">
      <c r="B449" s="88">
        <v>3</v>
      </c>
      <c r="C449" s="88">
        <v>19</v>
      </c>
      <c r="D449" s="89">
        <v>1</v>
      </c>
      <c r="E449" s="86">
        <v>38</v>
      </c>
      <c r="F449" s="87" t="s">
        <v>797</v>
      </c>
      <c r="G449" s="82" t="s">
        <v>1634</v>
      </c>
      <c r="H449" s="80" t="s">
        <v>1635</v>
      </c>
    </row>
    <row r="450" spans="2:9" ht="15.5" x14ac:dyDescent="0.35">
      <c r="B450" s="88">
        <v>3</v>
      </c>
      <c r="C450" s="88">
        <v>19</v>
      </c>
      <c r="D450" s="89">
        <v>1</v>
      </c>
      <c r="E450" s="86">
        <v>38</v>
      </c>
      <c r="F450" s="87" t="s">
        <v>798</v>
      </c>
      <c r="G450" s="82" t="s">
        <v>1636</v>
      </c>
      <c r="H450" s="80" t="s">
        <v>1637</v>
      </c>
    </row>
    <row r="451" spans="2:9" ht="15.5" x14ac:dyDescent="0.35">
      <c r="B451" s="88">
        <v>3</v>
      </c>
      <c r="C451" s="88">
        <v>19</v>
      </c>
      <c r="D451" s="89">
        <v>1</v>
      </c>
      <c r="E451" s="86">
        <v>38</v>
      </c>
      <c r="F451" s="87" t="s">
        <v>803</v>
      </c>
      <c r="G451" s="82" t="s">
        <v>1638</v>
      </c>
      <c r="H451" s="80" t="s">
        <v>1639</v>
      </c>
    </row>
    <row r="452" spans="2:9" ht="15.5" x14ac:dyDescent="0.35">
      <c r="B452" s="88">
        <v>3</v>
      </c>
      <c r="C452" s="88">
        <v>19</v>
      </c>
      <c r="D452" s="89">
        <v>1</v>
      </c>
      <c r="E452" s="86">
        <v>38</v>
      </c>
      <c r="F452" s="87" t="s">
        <v>804</v>
      </c>
      <c r="G452" s="82" t="s">
        <v>1640</v>
      </c>
      <c r="H452" s="80" t="s">
        <v>1641</v>
      </c>
    </row>
    <row r="453" spans="2:9" ht="15.5" x14ac:dyDescent="0.35">
      <c r="B453" s="88">
        <v>3</v>
      </c>
      <c r="C453" s="88">
        <v>19</v>
      </c>
      <c r="D453" s="89">
        <v>1</v>
      </c>
      <c r="E453" s="86">
        <v>38</v>
      </c>
      <c r="F453" s="87" t="s">
        <v>805</v>
      </c>
      <c r="G453" s="82" t="s">
        <v>1093</v>
      </c>
      <c r="H453" s="80" t="s">
        <v>1642</v>
      </c>
    </row>
    <row r="454" spans="2:9" ht="15.5" x14ac:dyDescent="0.35">
      <c r="B454" s="88">
        <v>3</v>
      </c>
      <c r="C454" s="88">
        <v>19</v>
      </c>
      <c r="D454" s="89">
        <v>1</v>
      </c>
      <c r="E454" s="86">
        <v>38</v>
      </c>
      <c r="F454" s="87" t="s">
        <v>806</v>
      </c>
      <c r="G454" s="82" t="s">
        <v>1643</v>
      </c>
      <c r="H454" s="80" t="s">
        <v>1644</v>
      </c>
      <c r="I454" s="66" t="s">
        <v>176</v>
      </c>
    </row>
    <row r="455" spans="2:9" ht="15.5" x14ac:dyDescent="0.35">
      <c r="B455" s="88">
        <v>3</v>
      </c>
      <c r="C455" s="88">
        <v>19</v>
      </c>
      <c r="D455" s="89">
        <v>1</v>
      </c>
      <c r="E455" s="86">
        <v>38</v>
      </c>
      <c r="F455" s="87" t="s">
        <v>807</v>
      </c>
      <c r="G455" s="82" t="s">
        <v>1645</v>
      </c>
      <c r="H455" s="80" t="s">
        <v>1646</v>
      </c>
    </row>
    <row r="456" spans="2:9" ht="15.5" x14ac:dyDescent="0.35">
      <c r="B456" s="88"/>
      <c r="C456" s="88"/>
      <c r="D456" s="88"/>
      <c r="E456" s="85" t="s">
        <v>1647</v>
      </c>
      <c r="F456" s="86"/>
      <c r="G456" s="82"/>
      <c r="H456" s="80"/>
    </row>
    <row r="457" spans="2:9" ht="15.5" x14ac:dyDescent="0.35">
      <c r="B457" s="88">
        <v>3</v>
      </c>
      <c r="C457" s="88">
        <v>19</v>
      </c>
      <c r="D457" s="88">
        <v>2</v>
      </c>
      <c r="E457" s="86">
        <v>39</v>
      </c>
      <c r="F457" s="87" t="s">
        <v>790</v>
      </c>
      <c r="G457" s="82" t="s">
        <v>1648</v>
      </c>
      <c r="H457" s="80" t="s">
        <v>1649</v>
      </c>
    </row>
    <row r="458" spans="2:9" ht="15.5" x14ac:dyDescent="0.35">
      <c r="B458" s="88">
        <v>3</v>
      </c>
      <c r="C458" s="88">
        <v>19</v>
      </c>
      <c r="D458" s="88">
        <v>2</v>
      </c>
      <c r="E458" s="86">
        <v>39</v>
      </c>
      <c r="F458" s="87" t="s">
        <v>794</v>
      </c>
      <c r="G458" s="82" t="s">
        <v>1650</v>
      </c>
      <c r="H458" s="80" t="s">
        <v>1651</v>
      </c>
    </row>
    <row r="459" spans="2:9" ht="15.5" x14ac:dyDescent="0.35">
      <c r="B459" s="88">
        <v>3</v>
      </c>
      <c r="C459" s="88">
        <v>19</v>
      </c>
      <c r="D459" s="88">
        <v>2</v>
      </c>
      <c r="E459" s="86">
        <v>39</v>
      </c>
      <c r="F459" s="87" t="s">
        <v>796</v>
      </c>
      <c r="G459" s="82" t="s">
        <v>1652</v>
      </c>
      <c r="H459" s="80" t="s">
        <v>1653</v>
      </c>
    </row>
    <row r="460" spans="2:9" ht="15.5" x14ac:dyDescent="0.35">
      <c r="B460" s="88">
        <v>3</v>
      </c>
      <c r="C460" s="88">
        <v>19</v>
      </c>
      <c r="D460" s="88">
        <v>2</v>
      </c>
      <c r="E460" s="86">
        <v>39</v>
      </c>
      <c r="F460" s="87" t="s">
        <v>797</v>
      </c>
      <c r="G460" s="82" t="s">
        <v>1654</v>
      </c>
      <c r="H460" s="80" t="s">
        <v>1655</v>
      </c>
    </row>
    <row r="461" spans="2:9" ht="15.5" x14ac:dyDescent="0.35">
      <c r="B461" s="88">
        <v>3</v>
      </c>
      <c r="C461" s="88">
        <v>19</v>
      </c>
      <c r="D461" s="88">
        <v>2</v>
      </c>
      <c r="E461" s="86">
        <v>39</v>
      </c>
      <c r="F461" s="87" t="s">
        <v>798</v>
      </c>
      <c r="G461" s="82" t="s">
        <v>1656</v>
      </c>
      <c r="H461" s="80" t="s">
        <v>1657</v>
      </c>
    </row>
    <row r="462" spans="2:9" ht="15.5" x14ac:dyDescent="0.35">
      <c r="B462" s="88">
        <v>3</v>
      </c>
      <c r="C462" s="88">
        <v>19</v>
      </c>
      <c r="D462" s="88">
        <v>2</v>
      </c>
      <c r="E462" s="86">
        <v>39</v>
      </c>
      <c r="F462" s="87" t="s">
        <v>803</v>
      </c>
      <c r="G462" s="82" t="s">
        <v>1658</v>
      </c>
      <c r="H462" s="80" t="s">
        <v>1659</v>
      </c>
    </row>
    <row r="463" spans="2:9" ht="15.5" x14ac:dyDescent="0.35">
      <c r="B463" s="88">
        <v>3</v>
      </c>
      <c r="C463" s="88">
        <v>19</v>
      </c>
      <c r="D463" s="88">
        <v>2</v>
      </c>
      <c r="E463" s="86">
        <v>39</v>
      </c>
      <c r="F463" s="87" t="s">
        <v>804</v>
      </c>
      <c r="G463" s="82" t="s">
        <v>1660</v>
      </c>
      <c r="H463" s="80" t="s">
        <v>1661</v>
      </c>
    </row>
    <row r="464" spans="2:9" ht="15.5" x14ac:dyDescent="0.35">
      <c r="B464" s="88">
        <v>3</v>
      </c>
      <c r="C464" s="88">
        <v>19</v>
      </c>
      <c r="D464" s="88">
        <v>2</v>
      </c>
      <c r="E464" s="86">
        <v>39</v>
      </c>
      <c r="F464" s="87" t="s">
        <v>805</v>
      </c>
      <c r="G464" s="82" t="s">
        <v>1662</v>
      </c>
      <c r="H464" s="80" t="s">
        <v>1663</v>
      </c>
    </row>
    <row r="465" spans="2:10" ht="15.5" x14ac:dyDescent="0.35">
      <c r="B465" s="88">
        <v>3</v>
      </c>
      <c r="C465" s="88">
        <v>19</v>
      </c>
      <c r="D465" s="88">
        <v>2</v>
      </c>
      <c r="E465" s="86">
        <v>39</v>
      </c>
      <c r="F465" s="87" t="s">
        <v>806</v>
      </c>
      <c r="G465" s="82" t="s">
        <v>1664</v>
      </c>
      <c r="H465" s="80" t="s">
        <v>1665</v>
      </c>
    </row>
    <row r="466" spans="2:10" ht="15.5" x14ac:dyDescent="0.35">
      <c r="B466" s="88">
        <v>3</v>
      </c>
      <c r="C466" s="88">
        <v>19</v>
      </c>
      <c r="D466" s="88">
        <v>2</v>
      </c>
      <c r="E466" s="86">
        <v>39</v>
      </c>
      <c r="F466" s="87" t="s">
        <v>807</v>
      </c>
      <c r="G466" s="82" t="s">
        <v>1666</v>
      </c>
      <c r="H466" s="80" t="s">
        <v>1667</v>
      </c>
    </row>
    <row r="467" spans="2:10" ht="15.5" x14ac:dyDescent="0.35">
      <c r="B467" s="88">
        <v>3</v>
      </c>
      <c r="C467" s="88">
        <v>19</v>
      </c>
      <c r="D467" s="88">
        <v>2</v>
      </c>
      <c r="E467" s="86">
        <v>39</v>
      </c>
      <c r="F467" s="87" t="s">
        <v>791</v>
      </c>
      <c r="G467" s="82" t="s">
        <v>1373</v>
      </c>
      <c r="H467" s="80" t="s">
        <v>1668</v>
      </c>
    </row>
    <row r="468" spans="2:10" ht="15.5" x14ac:dyDescent="0.35">
      <c r="B468" s="88">
        <v>3</v>
      </c>
      <c r="C468" s="88">
        <v>19</v>
      </c>
      <c r="D468" s="88">
        <v>2</v>
      </c>
      <c r="E468" s="86">
        <v>39</v>
      </c>
      <c r="F468" s="87" t="s">
        <v>792</v>
      </c>
      <c r="G468" s="82" t="s">
        <v>1188</v>
      </c>
      <c r="H468" s="80" t="s">
        <v>1669</v>
      </c>
    </row>
    <row r="469" spans="2:10" ht="15.5" x14ac:dyDescent="0.35">
      <c r="B469" s="88">
        <v>3</v>
      </c>
      <c r="C469" s="88">
        <v>19</v>
      </c>
      <c r="D469" s="88">
        <v>2</v>
      </c>
      <c r="E469" s="86">
        <v>39</v>
      </c>
      <c r="F469" s="87" t="s">
        <v>799</v>
      </c>
      <c r="G469" s="82" t="s">
        <v>1670</v>
      </c>
      <c r="H469" s="80" t="s">
        <v>1671</v>
      </c>
    </row>
    <row r="470" spans="2:10" ht="15.5" x14ac:dyDescent="0.35">
      <c r="B470" s="88">
        <v>3</v>
      </c>
      <c r="C470" s="88">
        <v>19</v>
      </c>
      <c r="D470" s="88">
        <v>2</v>
      </c>
      <c r="E470" s="86">
        <v>39</v>
      </c>
      <c r="F470" s="87" t="s">
        <v>800</v>
      </c>
      <c r="G470" s="82" t="s">
        <v>1672</v>
      </c>
      <c r="H470" s="80" t="s">
        <v>1673</v>
      </c>
    </row>
    <row r="471" spans="2:10" ht="15.5" x14ac:dyDescent="0.35">
      <c r="B471" s="88">
        <v>3</v>
      </c>
      <c r="C471" s="88">
        <v>19</v>
      </c>
      <c r="D471" s="88">
        <v>2</v>
      </c>
      <c r="E471" s="86">
        <v>39</v>
      </c>
      <c r="F471" s="87" t="s">
        <v>795</v>
      </c>
      <c r="G471" s="82" t="s">
        <v>1674</v>
      </c>
      <c r="H471" s="80" t="s">
        <v>1675</v>
      </c>
    </row>
    <row r="472" spans="2:10" ht="18.5" x14ac:dyDescent="0.45">
      <c r="B472" s="88"/>
      <c r="C472" s="88"/>
      <c r="D472" s="88"/>
      <c r="E472" s="85" t="s">
        <v>1676</v>
      </c>
      <c r="F472" s="86"/>
      <c r="G472" s="82"/>
      <c r="H472" s="80"/>
      <c r="I472" s="83"/>
      <c r="J472" s="84"/>
    </row>
    <row r="473" spans="2:10" ht="18.5" x14ac:dyDescent="0.45">
      <c r="B473" s="88">
        <v>3</v>
      </c>
      <c r="C473" s="88">
        <v>19</v>
      </c>
      <c r="D473" s="88">
        <v>2</v>
      </c>
      <c r="E473" s="86">
        <v>40</v>
      </c>
      <c r="F473" s="87" t="s">
        <v>790</v>
      </c>
      <c r="G473" s="82" t="s">
        <v>1677</v>
      </c>
      <c r="H473" s="80" t="s">
        <v>1678</v>
      </c>
      <c r="I473" s="83"/>
      <c r="J473" s="84"/>
    </row>
    <row r="474" spans="2:10" ht="18.5" x14ac:dyDescent="0.45">
      <c r="B474" s="88">
        <v>3</v>
      </c>
      <c r="C474" s="88">
        <v>19</v>
      </c>
      <c r="D474" s="88">
        <v>2</v>
      </c>
      <c r="E474" s="86">
        <v>40</v>
      </c>
      <c r="F474" s="87" t="s">
        <v>794</v>
      </c>
      <c r="G474" s="82" t="s">
        <v>1679</v>
      </c>
      <c r="H474" s="80" t="s">
        <v>1680</v>
      </c>
      <c r="I474" s="83"/>
      <c r="J474" s="84"/>
    </row>
    <row r="475" spans="2:10" ht="18.5" x14ac:dyDescent="0.45">
      <c r="B475" s="88">
        <v>3</v>
      </c>
      <c r="C475" s="88">
        <v>19</v>
      </c>
      <c r="D475" s="88">
        <v>2</v>
      </c>
      <c r="E475" s="86">
        <v>40</v>
      </c>
      <c r="F475" s="87" t="s">
        <v>796</v>
      </c>
      <c r="G475" s="82" t="s">
        <v>1681</v>
      </c>
      <c r="H475" s="80" t="s">
        <v>1682</v>
      </c>
      <c r="I475" s="83"/>
      <c r="J475" s="84"/>
    </row>
    <row r="476" spans="2:10" ht="15.5" x14ac:dyDescent="0.35">
      <c r="B476" s="88">
        <v>3</v>
      </c>
      <c r="C476" s="88">
        <v>19</v>
      </c>
      <c r="D476" s="88">
        <v>2</v>
      </c>
      <c r="E476" s="86">
        <v>40</v>
      </c>
      <c r="F476" s="87" t="s">
        <v>797</v>
      </c>
      <c r="G476" s="82" t="s">
        <v>1683</v>
      </c>
      <c r="H476" s="80" t="s">
        <v>1684</v>
      </c>
    </row>
    <row r="477" spans="2:10" ht="15.5" x14ac:dyDescent="0.35">
      <c r="B477" s="88">
        <v>3</v>
      </c>
      <c r="C477" s="88">
        <v>19</v>
      </c>
      <c r="D477" s="88">
        <v>2</v>
      </c>
      <c r="E477" s="86">
        <v>40</v>
      </c>
      <c r="F477" s="87" t="s">
        <v>798</v>
      </c>
      <c r="G477" s="82" t="s">
        <v>1685</v>
      </c>
      <c r="H477" s="80" t="s">
        <v>1686</v>
      </c>
    </row>
    <row r="478" spans="2:10" ht="15.5" x14ac:dyDescent="0.35">
      <c r="B478" s="88">
        <v>3</v>
      </c>
      <c r="C478" s="88">
        <v>19</v>
      </c>
      <c r="D478" s="88">
        <v>2</v>
      </c>
      <c r="E478" s="86">
        <v>40</v>
      </c>
      <c r="F478" s="87" t="s">
        <v>803</v>
      </c>
      <c r="G478" s="82" t="s">
        <v>1687</v>
      </c>
      <c r="H478" s="80" t="s">
        <v>1688</v>
      </c>
    </row>
    <row r="479" spans="2:10" ht="15.5" x14ac:dyDescent="0.35">
      <c r="B479" s="88">
        <v>3</v>
      </c>
      <c r="C479" s="88">
        <v>19</v>
      </c>
      <c r="D479" s="88">
        <v>2</v>
      </c>
      <c r="E479" s="86">
        <v>40</v>
      </c>
      <c r="F479" s="87" t="s">
        <v>804</v>
      </c>
      <c r="G479" s="82" t="s">
        <v>1689</v>
      </c>
      <c r="H479" s="80" t="s">
        <v>1690</v>
      </c>
    </row>
    <row r="480" spans="2:10" ht="15.5" x14ac:dyDescent="0.35">
      <c r="B480" s="88">
        <v>3</v>
      </c>
      <c r="C480" s="88">
        <v>19</v>
      </c>
      <c r="D480" s="88">
        <v>2</v>
      </c>
      <c r="E480" s="86">
        <v>40</v>
      </c>
      <c r="F480" s="87" t="s">
        <v>805</v>
      </c>
      <c r="G480" s="82" t="s">
        <v>1691</v>
      </c>
      <c r="H480" s="80" t="s">
        <v>1692</v>
      </c>
    </row>
    <row r="481" spans="2:8" ht="15.5" x14ac:dyDescent="0.35">
      <c r="B481" s="88">
        <v>3</v>
      </c>
      <c r="C481" s="88">
        <v>19</v>
      </c>
      <c r="D481" s="88">
        <v>2</v>
      </c>
      <c r="E481" s="86">
        <v>40</v>
      </c>
      <c r="F481" s="87" t="s">
        <v>806</v>
      </c>
      <c r="G481" s="82" t="s">
        <v>1693</v>
      </c>
      <c r="H481" s="80" t="s">
        <v>1694</v>
      </c>
    </row>
    <row r="482" spans="2:8" ht="15.5" x14ac:dyDescent="0.35">
      <c r="B482" s="88">
        <v>3</v>
      </c>
      <c r="C482" s="88">
        <v>19</v>
      </c>
      <c r="D482" s="88">
        <v>2</v>
      </c>
      <c r="E482" s="86">
        <v>40</v>
      </c>
      <c r="F482" s="87" t="s">
        <v>807</v>
      </c>
      <c r="G482" s="82" t="s">
        <v>1695</v>
      </c>
      <c r="H482" s="80" t="s">
        <v>1696</v>
      </c>
    </row>
    <row r="483" spans="2:8" ht="15.5" x14ac:dyDescent="0.35">
      <c r="B483" s="88"/>
      <c r="C483" s="88"/>
      <c r="D483" s="88"/>
      <c r="E483" s="85" t="s">
        <v>1697</v>
      </c>
      <c r="F483" s="88"/>
      <c r="G483" s="82"/>
      <c r="H483" s="80"/>
    </row>
    <row r="484" spans="2:8" ht="15.5" x14ac:dyDescent="0.35">
      <c r="B484" s="88">
        <v>3</v>
      </c>
      <c r="C484" s="88">
        <v>19</v>
      </c>
      <c r="D484" s="88">
        <v>3</v>
      </c>
      <c r="E484" s="86">
        <v>41</v>
      </c>
      <c r="F484" s="99" t="s">
        <v>790</v>
      </c>
      <c r="G484" s="82" t="s">
        <v>1698</v>
      </c>
      <c r="H484" s="80" t="s">
        <v>1699</v>
      </c>
    </row>
    <row r="485" spans="2:8" ht="15.5" x14ac:dyDescent="0.35">
      <c r="B485" s="88">
        <v>3</v>
      </c>
      <c r="C485" s="88">
        <v>19</v>
      </c>
      <c r="D485" s="88">
        <v>3</v>
      </c>
      <c r="E485" s="86">
        <v>41</v>
      </c>
      <c r="F485" s="99" t="s">
        <v>794</v>
      </c>
      <c r="G485" s="82" t="s">
        <v>1700</v>
      </c>
      <c r="H485" s="80" t="s">
        <v>1701</v>
      </c>
    </row>
    <row r="486" spans="2:8" ht="15.5" x14ac:dyDescent="0.35">
      <c r="B486" s="88">
        <v>3</v>
      </c>
      <c r="C486" s="88">
        <v>19</v>
      </c>
      <c r="D486" s="88">
        <v>3</v>
      </c>
      <c r="E486" s="86">
        <v>41</v>
      </c>
      <c r="F486" s="99" t="s">
        <v>796</v>
      </c>
      <c r="G486" s="82" t="s">
        <v>1702</v>
      </c>
      <c r="H486" s="80" t="s">
        <v>1703</v>
      </c>
    </row>
    <row r="487" spans="2:8" ht="15.5" x14ac:dyDescent="0.35">
      <c r="B487" s="88">
        <v>3</v>
      </c>
      <c r="C487" s="88">
        <v>19</v>
      </c>
      <c r="D487" s="88">
        <v>3</v>
      </c>
      <c r="E487" s="86">
        <v>41</v>
      </c>
      <c r="F487" s="99" t="s">
        <v>797</v>
      </c>
      <c r="G487" s="82" t="s">
        <v>1704</v>
      </c>
      <c r="H487" s="80" t="s">
        <v>1705</v>
      </c>
    </row>
    <row r="488" spans="2:8" ht="15.5" x14ac:dyDescent="0.35">
      <c r="B488" s="88">
        <v>3</v>
      </c>
      <c r="C488" s="88">
        <v>19</v>
      </c>
      <c r="D488" s="88">
        <v>3</v>
      </c>
      <c r="E488" s="86">
        <v>41</v>
      </c>
      <c r="F488" s="99" t="s">
        <v>798</v>
      </c>
      <c r="G488" s="82" t="s">
        <v>1706</v>
      </c>
      <c r="H488" s="80" t="s">
        <v>1707</v>
      </c>
    </row>
    <row r="489" spans="2:8" ht="15.5" x14ac:dyDescent="0.35">
      <c r="B489" s="88">
        <v>3</v>
      </c>
      <c r="C489" s="88">
        <v>19</v>
      </c>
      <c r="D489" s="88">
        <v>3</v>
      </c>
      <c r="E489" s="86">
        <v>41</v>
      </c>
      <c r="F489" s="99" t="s">
        <v>803</v>
      </c>
      <c r="G489" s="82" t="s">
        <v>1708</v>
      </c>
      <c r="H489" s="80" t="s">
        <v>1709</v>
      </c>
    </row>
    <row r="490" spans="2:8" ht="15.5" x14ac:dyDescent="0.35">
      <c r="B490" s="88">
        <v>3</v>
      </c>
      <c r="C490" s="88">
        <v>19</v>
      </c>
      <c r="D490" s="88">
        <v>3</v>
      </c>
      <c r="E490" s="86">
        <v>41</v>
      </c>
      <c r="F490" s="99" t="s">
        <v>804</v>
      </c>
      <c r="G490" s="82" t="s">
        <v>1710</v>
      </c>
      <c r="H490" s="80" t="s">
        <v>1711</v>
      </c>
    </row>
    <row r="491" spans="2:8" ht="15.5" x14ac:dyDescent="0.35">
      <c r="B491" s="88">
        <v>3</v>
      </c>
      <c r="C491" s="88">
        <v>19</v>
      </c>
      <c r="D491" s="88">
        <v>3</v>
      </c>
      <c r="E491" s="86">
        <v>41</v>
      </c>
      <c r="F491" s="99" t="s">
        <v>805</v>
      </c>
      <c r="G491" s="82" t="s">
        <v>1712</v>
      </c>
      <c r="H491" s="80" t="s">
        <v>1713</v>
      </c>
    </row>
    <row r="492" spans="2:8" ht="15.5" x14ac:dyDescent="0.35">
      <c r="B492" s="88">
        <v>3</v>
      </c>
      <c r="C492" s="88">
        <v>19</v>
      </c>
      <c r="D492" s="88">
        <v>3</v>
      </c>
      <c r="E492" s="86">
        <v>41</v>
      </c>
      <c r="F492" s="99" t="s">
        <v>806</v>
      </c>
      <c r="G492" s="82" t="s">
        <v>1392</v>
      </c>
      <c r="H492" s="80" t="s">
        <v>1714</v>
      </c>
    </row>
    <row r="493" spans="2:8" ht="15.5" x14ac:dyDescent="0.35">
      <c r="B493" s="88">
        <v>3</v>
      </c>
      <c r="C493" s="88">
        <v>19</v>
      </c>
      <c r="D493" s="88">
        <v>3</v>
      </c>
      <c r="E493" s="86">
        <v>41</v>
      </c>
      <c r="F493" s="99" t="s">
        <v>807</v>
      </c>
      <c r="G493" s="82" t="s">
        <v>1715</v>
      </c>
      <c r="H493" s="80" t="s">
        <v>1716</v>
      </c>
    </row>
    <row r="494" spans="2:8" ht="15.5" x14ac:dyDescent="0.35">
      <c r="B494" s="88">
        <v>3</v>
      </c>
      <c r="C494" s="88">
        <v>19</v>
      </c>
      <c r="D494" s="88">
        <v>3</v>
      </c>
      <c r="E494" s="86">
        <v>41</v>
      </c>
      <c r="F494" s="99" t="s">
        <v>791</v>
      </c>
      <c r="G494" s="82" t="s">
        <v>1717</v>
      </c>
      <c r="H494" s="80" t="s">
        <v>1718</v>
      </c>
    </row>
    <row r="495" spans="2:8" ht="15.5" x14ac:dyDescent="0.35">
      <c r="B495" s="88"/>
      <c r="C495" s="88"/>
      <c r="D495" s="89"/>
      <c r="E495" s="85" t="s">
        <v>1719</v>
      </c>
      <c r="F495" s="86"/>
      <c r="G495" s="82"/>
      <c r="H495" s="80"/>
    </row>
    <row r="496" spans="2:8" ht="15.5" x14ac:dyDescent="0.35">
      <c r="B496" s="88">
        <v>3</v>
      </c>
      <c r="C496" s="88">
        <v>19</v>
      </c>
      <c r="D496" s="89">
        <v>1</v>
      </c>
      <c r="E496" s="86">
        <v>42</v>
      </c>
      <c r="F496" s="87" t="s">
        <v>790</v>
      </c>
      <c r="G496" s="82" t="s">
        <v>1720</v>
      </c>
      <c r="H496" s="80" t="s">
        <v>1721</v>
      </c>
    </row>
    <row r="497" spans="2:8" ht="15.5" x14ac:dyDescent="0.35">
      <c r="B497" s="88">
        <v>3</v>
      </c>
      <c r="C497" s="88">
        <v>19</v>
      </c>
      <c r="D497" s="89">
        <v>1</v>
      </c>
      <c r="E497" s="86">
        <v>42</v>
      </c>
      <c r="F497" s="87" t="s">
        <v>794</v>
      </c>
      <c r="G497" s="82" t="s">
        <v>1722</v>
      </c>
      <c r="H497" s="80" t="s">
        <v>1723</v>
      </c>
    </row>
    <row r="498" spans="2:8" ht="15.5" x14ac:dyDescent="0.35">
      <c r="B498" s="88">
        <v>3</v>
      </c>
      <c r="C498" s="88">
        <v>19</v>
      </c>
      <c r="D498" s="89">
        <v>1</v>
      </c>
      <c r="E498" s="86">
        <v>42</v>
      </c>
      <c r="F498" s="87" t="s">
        <v>796</v>
      </c>
      <c r="G498" s="82" t="s">
        <v>1138</v>
      </c>
      <c r="H498" s="80" t="s">
        <v>1724</v>
      </c>
    </row>
    <row r="499" spans="2:8" ht="15.5" x14ac:dyDescent="0.35">
      <c r="B499" s="88">
        <v>3</v>
      </c>
      <c r="C499" s="88">
        <v>19</v>
      </c>
      <c r="D499" s="89">
        <v>1</v>
      </c>
      <c r="E499" s="86">
        <v>42</v>
      </c>
      <c r="F499" s="87" t="s">
        <v>797</v>
      </c>
      <c r="G499" s="82" t="s">
        <v>1725</v>
      </c>
      <c r="H499" s="80" t="s">
        <v>1726</v>
      </c>
    </row>
    <row r="500" spans="2:8" ht="15.5" x14ac:dyDescent="0.35">
      <c r="B500" s="88">
        <v>3</v>
      </c>
      <c r="C500" s="88">
        <v>19</v>
      </c>
      <c r="D500" s="89">
        <v>1</v>
      </c>
      <c r="E500" s="86">
        <v>42</v>
      </c>
      <c r="F500" s="87" t="s">
        <v>798</v>
      </c>
      <c r="G500" s="82" t="s">
        <v>1727</v>
      </c>
      <c r="H500" s="80" t="s">
        <v>1728</v>
      </c>
    </row>
    <row r="501" spans="2:8" ht="15.5" x14ac:dyDescent="0.35">
      <c r="B501" s="88">
        <v>3</v>
      </c>
      <c r="C501" s="88">
        <v>19</v>
      </c>
      <c r="D501" s="89">
        <v>1</v>
      </c>
      <c r="E501" s="86">
        <v>42</v>
      </c>
      <c r="F501" s="87" t="s">
        <v>803</v>
      </c>
      <c r="G501" s="82" t="s">
        <v>1729</v>
      </c>
      <c r="H501" s="80" t="s">
        <v>1730</v>
      </c>
    </row>
    <row r="502" spans="2:8" ht="15.5" x14ac:dyDescent="0.35">
      <c r="B502" s="88">
        <v>3</v>
      </c>
      <c r="C502" s="88">
        <v>19</v>
      </c>
      <c r="D502" s="89">
        <v>1</v>
      </c>
      <c r="E502" s="86">
        <v>42</v>
      </c>
      <c r="F502" s="87" t="s">
        <v>804</v>
      </c>
      <c r="G502" s="82" t="s">
        <v>1731</v>
      </c>
      <c r="H502" s="80" t="s">
        <v>1732</v>
      </c>
    </row>
    <row r="503" spans="2:8" ht="15.5" x14ac:dyDescent="0.35">
      <c r="B503" s="88">
        <v>3</v>
      </c>
      <c r="C503" s="88">
        <v>19</v>
      </c>
      <c r="D503" s="89">
        <v>1</v>
      </c>
      <c r="E503" s="86">
        <v>42</v>
      </c>
      <c r="F503" s="87" t="s">
        <v>805</v>
      </c>
      <c r="G503" s="82" t="s">
        <v>1733</v>
      </c>
      <c r="H503" s="80" t="s">
        <v>1734</v>
      </c>
    </row>
    <row r="504" spans="2:8" ht="15.5" x14ac:dyDescent="0.35">
      <c r="B504" s="88">
        <v>3</v>
      </c>
      <c r="C504" s="88">
        <v>19</v>
      </c>
      <c r="D504" s="89">
        <v>1</v>
      </c>
      <c r="E504" s="86">
        <v>42</v>
      </c>
      <c r="F504" s="87" t="s">
        <v>806</v>
      </c>
      <c r="G504" s="82" t="s">
        <v>1735</v>
      </c>
      <c r="H504" s="80" t="s">
        <v>1736</v>
      </c>
    </row>
    <row r="505" spans="2:8" ht="15.5" x14ac:dyDescent="0.35">
      <c r="B505" s="88">
        <v>3</v>
      </c>
      <c r="C505" s="88">
        <v>19</v>
      </c>
      <c r="D505" s="89">
        <v>1</v>
      </c>
      <c r="E505" s="86">
        <v>42</v>
      </c>
      <c r="F505" s="87" t="s">
        <v>807</v>
      </c>
      <c r="G505" s="82" t="s">
        <v>1737</v>
      </c>
      <c r="H505" s="80" t="s">
        <v>1738</v>
      </c>
    </row>
    <row r="506" spans="2:8" ht="15.5" x14ac:dyDescent="0.35">
      <c r="B506" s="88">
        <v>3</v>
      </c>
      <c r="C506" s="88">
        <v>19</v>
      </c>
      <c r="D506" s="89">
        <v>1</v>
      </c>
      <c r="E506" s="86">
        <v>42</v>
      </c>
      <c r="F506" s="87" t="s">
        <v>791</v>
      </c>
      <c r="G506" s="82" t="s">
        <v>1739</v>
      </c>
      <c r="H506" s="80" t="s">
        <v>1740</v>
      </c>
    </row>
    <row r="507" spans="2:8" ht="15.5" x14ac:dyDescent="0.35">
      <c r="B507" s="88"/>
      <c r="C507" s="88"/>
      <c r="D507" s="89"/>
      <c r="E507" s="85" t="s">
        <v>1741</v>
      </c>
      <c r="F507" s="86"/>
      <c r="G507" s="82"/>
      <c r="H507" s="80"/>
    </row>
    <row r="508" spans="2:8" ht="15.5" x14ac:dyDescent="0.35">
      <c r="B508" s="88">
        <v>3</v>
      </c>
      <c r="C508" s="88">
        <v>19</v>
      </c>
      <c r="D508" s="89">
        <v>1</v>
      </c>
      <c r="E508" s="88">
        <v>43</v>
      </c>
      <c r="F508" s="87" t="s">
        <v>790</v>
      </c>
      <c r="G508" s="82" t="s">
        <v>1742</v>
      </c>
      <c r="H508" s="80" t="s">
        <v>1743</v>
      </c>
    </row>
    <row r="509" spans="2:8" ht="15.5" x14ac:dyDescent="0.35">
      <c r="B509" s="88">
        <v>3</v>
      </c>
      <c r="C509" s="88">
        <v>19</v>
      </c>
      <c r="D509" s="89">
        <v>1</v>
      </c>
      <c r="E509" s="88">
        <v>43</v>
      </c>
      <c r="F509" s="87" t="s">
        <v>794</v>
      </c>
      <c r="G509" s="82" t="s">
        <v>1744</v>
      </c>
      <c r="H509" s="80" t="s">
        <v>1745</v>
      </c>
    </row>
    <row r="510" spans="2:8" ht="15.5" x14ac:dyDescent="0.35">
      <c r="B510" s="88">
        <v>3</v>
      </c>
      <c r="C510" s="88">
        <v>19</v>
      </c>
      <c r="D510" s="89">
        <v>1</v>
      </c>
      <c r="E510" s="88">
        <v>43</v>
      </c>
      <c r="F510" s="87" t="s">
        <v>796</v>
      </c>
      <c r="G510" s="82" t="s">
        <v>1746</v>
      </c>
      <c r="H510" s="80" t="s">
        <v>1747</v>
      </c>
    </row>
    <row r="511" spans="2:8" ht="15.5" x14ac:dyDescent="0.35">
      <c r="B511" s="88">
        <v>3</v>
      </c>
      <c r="C511" s="88">
        <v>19</v>
      </c>
      <c r="D511" s="89">
        <v>1</v>
      </c>
      <c r="E511" s="88">
        <v>43</v>
      </c>
      <c r="F511" s="87" t="s">
        <v>797</v>
      </c>
      <c r="G511" s="82" t="s">
        <v>1748</v>
      </c>
      <c r="H511" s="80" t="s">
        <v>1749</v>
      </c>
    </row>
    <row r="512" spans="2:8" ht="15.5" x14ac:dyDescent="0.35">
      <c r="B512" s="88">
        <v>3</v>
      </c>
      <c r="C512" s="88">
        <v>19</v>
      </c>
      <c r="D512" s="89">
        <v>1</v>
      </c>
      <c r="E512" s="88">
        <v>43</v>
      </c>
      <c r="F512" s="87" t="s">
        <v>798</v>
      </c>
      <c r="G512" s="82" t="s">
        <v>1750</v>
      </c>
      <c r="H512" s="80" t="s">
        <v>1751</v>
      </c>
    </row>
    <row r="513" spans="2:8" ht="15.5" x14ac:dyDescent="0.35">
      <c r="B513" s="88">
        <v>3</v>
      </c>
      <c r="C513" s="88">
        <v>19</v>
      </c>
      <c r="D513" s="89">
        <v>1</v>
      </c>
      <c r="E513" s="88">
        <v>43</v>
      </c>
      <c r="F513" s="87" t="s">
        <v>803</v>
      </c>
      <c r="G513" s="82" t="s">
        <v>1752</v>
      </c>
      <c r="H513" s="80" t="s">
        <v>1753</v>
      </c>
    </row>
    <row r="514" spans="2:8" ht="15.5" x14ac:dyDescent="0.35">
      <c r="B514" s="88">
        <v>3</v>
      </c>
      <c r="C514" s="88">
        <v>19</v>
      </c>
      <c r="D514" s="89">
        <v>1</v>
      </c>
      <c r="E514" s="88">
        <v>43</v>
      </c>
      <c r="F514" s="87" t="s">
        <v>804</v>
      </c>
      <c r="G514" s="82" t="s">
        <v>1754</v>
      </c>
      <c r="H514" s="80" t="s">
        <v>1755</v>
      </c>
    </row>
    <row r="515" spans="2:8" ht="15.5" x14ac:dyDescent="0.35">
      <c r="B515" s="88">
        <v>3</v>
      </c>
      <c r="C515" s="88">
        <v>19</v>
      </c>
      <c r="D515" s="89">
        <v>1</v>
      </c>
      <c r="E515" s="88">
        <v>43</v>
      </c>
      <c r="F515" s="87" t="s">
        <v>805</v>
      </c>
      <c r="G515" s="82" t="s">
        <v>1756</v>
      </c>
      <c r="H515" s="80" t="s">
        <v>1757</v>
      </c>
    </row>
    <row r="516" spans="2:8" ht="15.5" x14ac:dyDescent="0.35">
      <c r="B516" s="88">
        <v>3</v>
      </c>
      <c r="C516" s="88">
        <v>19</v>
      </c>
      <c r="D516" s="89">
        <v>1</v>
      </c>
      <c r="E516" s="88">
        <v>43</v>
      </c>
      <c r="F516" s="87" t="s">
        <v>806</v>
      </c>
      <c r="G516" s="82" t="s">
        <v>1758</v>
      </c>
      <c r="H516" s="80" t="s">
        <v>1759</v>
      </c>
    </row>
    <row r="517" spans="2:8" ht="15.5" x14ac:dyDescent="0.35">
      <c r="B517" s="88">
        <v>3</v>
      </c>
      <c r="C517" s="88">
        <v>19</v>
      </c>
      <c r="D517" s="89">
        <v>1</v>
      </c>
      <c r="E517" s="88">
        <v>43</v>
      </c>
      <c r="F517" s="87" t="s">
        <v>807</v>
      </c>
      <c r="G517" s="82" t="s">
        <v>1760</v>
      </c>
      <c r="H517" s="80" t="s">
        <v>1761</v>
      </c>
    </row>
    <row r="518" spans="2:8" ht="15.5" x14ac:dyDescent="0.35">
      <c r="B518" s="88">
        <v>3</v>
      </c>
      <c r="C518" s="88">
        <v>19</v>
      </c>
      <c r="D518" s="89">
        <v>1</v>
      </c>
      <c r="E518" s="88">
        <v>43</v>
      </c>
      <c r="F518" s="87" t="s">
        <v>791</v>
      </c>
      <c r="G518" s="82" t="s">
        <v>1762</v>
      </c>
      <c r="H518" s="80" t="s">
        <v>1763</v>
      </c>
    </row>
    <row r="519" spans="2:8" ht="15.5" x14ac:dyDescent="0.35">
      <c r="B519" s="88">
        <v>3</v>
      </c>
      <c r="C519" s="88">
        <v>19</v>
      </c>
      <c r="D519" s="89">
        <v>1</v>
      </c>
      <c r="E519" s="88">
        <v>43</v>
      </c>
      <c r="F519" s="87" t="s">
        <v>792</v>
      </c>
      <c r="G519" s="82" t="s">
        <v>1764</v>
      </c>
      <c r="H519" s="80" t="s">
        <v>1765</v>
      </c>
    </row>
    <row r="520" spans="2:8" ht="15.5" x14ac:dyDescent="0.35">
      <c r="B520" s="88">
        <v>3</v>
      </c>
      <c r="C520" s="88">
        <v>19</v>
      </c>
      <c r="D520" s="89">
        <v>1</v>
      </c>
      <c r="E520" s="88">
        <v>43</v>
      </c>
      <c r="F520" s="87" t="s">
        <v>799</v>
      </c>
      <c r="G520" s="82" t="s">
        <v>1766</v>
      </c>
      <c r="H520" s="80" t="s">
        <v>1767</v>
      </c>
    </row>
    <row r="521" spans="2:8" ht="15.5" x14ac:dyDescent="0.35">
      <c r="B521" s="88">
        <v>3</v>
      </c>
      <c r="C521" s="88">
        <v>19</v>
      </c>
      <c r="D521" s="89">
        <v>1</v>
      </c>
      <c r="E521" s="88">
        <v>43</v>
      </c>
      <c r="F521" s="87" t="s">
        <v>800</v>
      </c>
      <c r="G521" s="82" t="s">
        <v>1768</v>
      </c>
      <c r="H521" s="80" t="s">
        <v>1769</v>
      </c>
    </row>
    <row r="522" spans="2:8" ht="15.5" x14ac:dyDescent="0.35">
      <c r="B522" s="88">
        <v>3</v>
      </c>
      <c r="C522" s="88">
        <v>19</v>
      </c>
      <c r="D522" s="89">
        <v>1</v>
      </c>
      <c r="E522" s="88">
        <v>43</v>
      </c>
      <c r="F522" s="87" t="s">
        <v>795</v>
      </c>
      <c r="G522" s="82" t="s">
        <v>1770</v>
      </c>
      <c r="H522" s="80" t="s">
        <v>1771</v>
      </c>
    </row>
    <row r="523" spans="2:8" ht="15.5" x14ac:dyDescent="0.35">
      <c r="B523" s="88"/>
      <c r="C523" s="88"/>
      <c r="D523" s="88"/>
      <c r="E523" s="85" t="s">
        <v>1772</v>
      </c>
      <c r="F523" s="88"/>
      <c r="G523" s="82"/>
      <c r="H523" s="80"/>
    </row>
    <row r="524" spans="2:8" ht="15.5" x14ac:dyDescent="0.35">
      <c r="B524" s="88">
        <v>3</v>
      </c>
      <c r="C524" s="88">
        <v>19</v>
      </c>
      <c r="D524" s="88">
        <v>3</v>
      </c>
      <c r="E524" s="88">
        <v>44</v>
      </c>
      <c r="F524" s="99" t="s">
        <v>790</v>
      </c>
      <c r="G524" s="82" t="s">
        <v>1773</v>
      </c>
      <c r="H524" s="80" t="s">
        <v>1774</v>
      </c>
    </row>
    <row r="525" spans="2:8" ht="15.5" x14ac:dyDescent="0.35">
      <c r="B525" s="88">
        <v>3</v>
      </c>
      <c r="C525" s="88">
        <v>19</v>
      </c>
      <c r="D525" s="88">
        <v>3</v>
      </c>
      <c r="E525" s="88">
        <v>44</v>
      </c>
      <c r="F525" s="99" t="s">
        <v>794</v>
      </c>
      <c r="G525" s="82" t="s">
        <v>1775</v>
      </c>
      <c r="H525" s="80" t="s">
        <v>1776</v>
      </c>
    </row>
    <row r="526" spans="2:8" ht="15.5" x14ac:dyDescent="0.35">
      <c r="B526" s="88">
        <v>3</v>
      </c>
      <c r="C526" s="88">
        <v>19</v>
      </c>
      <c r="D526" s="88">
        <v>3</v>
      </c>
      <c r="E526" s="88">
        <v>44</v>
      </c>
      <c r="F526" s="99" t="s">
        <v>796</v>
      </c>
      <c r="G526" s="82" t="s">
        <v>1777</v>
      </c>
      <c r="H526" s="80" t="s">
        <v>1778</v>
      </c>
    </row>
    <row r="527" spans="2:8" ht="15.5" x14ac:dyDescent="0.35">
      <c r="B527" s="88">
        <v>3</v>
      </c>
      <c r="C527" s="88">
        <v>19</v>
      </c>
      <c r="D527" s="88">
        <v>3</v>
      </c>
      <c r="E527" s="88">
        <v>44</v>
      </c>
      <c r="F527" s="99" t="s">
        <v>797</v>
      </c>
      <c r="G527" s="82" t="s">
        <v>1779</v>
      </c>
      <c r="H527" s="80" t="s">
        <v>1780</v>
      </c>
    </row>
    <row r="528" spans="2:8" ht="15.5" x14ac:dyDescent="0.35">
      <c r="B528" s="88">
        <v>3</v>
      </c>
      <c r="C528" s="88">
        <v>19</v>
      </c>
      <c r="D528" s="88">
        <v>3</v>
      </c>
      <c r="E528" s="88">
        <v>44</v>
      </c>
      <c r="F528" s="99" t="s">
        <v>798</v>
      </c>
      <c r="G528" s="82" t="s">
        <v>1781</v>
      </c>
      <c r="H528" s="80" t="s">
        <v>1782</v>
      </c>
    </row>
    <row r="529" spans="2:8" ht="15.5" x14ac:dyDescent="0.35">
      <c r="B529" s="88">
        <v>3</v>
      </c>
      <c r="C529" s="88">
        <v>19</v>
      </c>
      <c r="D529" s="88">
        <v>3</v>
      </c>
      <c r="E529" s="88">
        <v>44</v>
      </c>
      <c r="F529" s="99" t="s">
        <v>803</v>
      </c>
      <c r="G529" s="82" t="s">
        <v>1783</v>
      </c>
      <c r="H529" s="80" t="s">
        <v>1784</v>
      </c>
    </row>
    <row r="530" spans="2:8" ht="15.5" x14ac:dyDescent="0.35">
      <c r="B530" s="88">
        <v>3</v>
      </c>
      <c r="C530" s="88">
        <v>19</v>
      </c>
      <c r="D530" s="88">
        <v>3</v>
      </c>
      <c r="E530" s="88">
        <v>44</v>
      </c>
      <c r="F530" s="99" t="s">
        <v>804</v>
      </c>
      <c r="G530" s="82" t="s">
        <v>1785</v>
      </c>
      <c r="H530" s="80" t="s">
        <v>1786</v>
      </c>
    </row>
    <row r="531" spans="2:8" ht="15.5" x14ac:dyDescent="0.35">
      <c r="B531" s="88">
        <v>3</v>
      </c>
      <c r="C531" s="88">
        <v>19</v>
      </c>
      <c r="D531" s="88">
        <v>3</v>
      </c>
      <c r="E531" s="88">
        <v>44</v>
      </c>
      <c r="F531" s="99" t="s">
        <v>805</v>
      </c>
      <c r="G531" s="82" t="s">
        <v>1712</v>
      </c>
      <c r="H531" s="80" t="s">
        <v>1787</v>
      </c>
    </row>
    <row r="532" spans="2:8" ht="15.5" x14ac:dyDescent="0.35">
      <c r="B532" s="88">
        <v>3</v>
      </c>
      <c r="C532" s="88">
        <v>19</v>
      </c>
      <c r="D532" s="88">
        <v>3</v>
      </c>
      <c r="E532" s="88">
        <v>44</v>
      </c>
      <c r="F532" s="99" t="s">
        <v>806</v>
      </c>
      <c r="G532" s="82" t="s">
        <v>1788</v>
      </c>
      <c r="H532" s="80" t="s">
        <v>1789</v>
      </c>
    </row>
    <row r="533" spans="2:8" ht="15.5" x14ac:dyDescent="0.35">
      <c r="B533" s="88">
        <v>3</v>
      </c>
      <c r="C533" s="88">
        <v>19</v>
      </c>
      <c r="D533" s="88">
        <v>3</v>
      </c>
      <c r="E533" s="88">
        <v>44</v>
      </c>
      <c r="F533" s="99" t="s">
        <v>807</v>
      </c>
      <c r="G533" s="82" t="s">
        <v>1790</v>
      </c>
      <c r="H533" s="80" t="s">
        <v>1791</v>
      </c>
    </row>
  </sheetData>
  <mergeCells count="1">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D9A6-3027-47C4-9C30-A565355E24FB}">
  <dimension ref="A1:H315"/>
  <sheetViews>
    <sheetView view="pageBreakPreview" topLeftCell="A8" zoomScale="90" zoomScaleNormal="100" zoomScaleSheetLayoutView="90" zoomScalePageLayoutView="50" workbookViewId="0">
      <selection activeCell="H10" sqref="H10"/>
    </sheetView>
  </sheetViews>
  <sheetFormatPr defaultColWidth="9.1796875" defaultRowHeight="18.5" x14ac:dyDescent="0.45"/>
  <cols>
    <col min="1" max="1" width="16.26953125" style="1" customWidth="1"/>
    <col min="2" max="2" width="11.26953125" style="1" customWidth="1"/>
    <col min="3" max="3" width="12.36328125" style="1" customWidth="1"/>
    <col min="4" max="4" width="45.08984375" style="60" customWidth="1"/>
    <col min="5" max="5" width="22.08984375" style="1" customWidth="1"/>
    <col min="6" max="6" width="25.26953125" style="1" customWidth="1"/>
    <col min="7" max="7" width="20" style="1" customWidth="1"/>
    <col min="8" max="8" width="22.36328125" style="1" customWidth="1"/>
    <col min="9" max="16384" width="9.1796875" style="1"/>
  </cols>
  <sheetData>
    <row r="1" spans="1:8" ht="30.5" x14ac:dyDescent="0.65">
      <c r="A1" s="1419" t="s">
        <v>1792</v>
      </c>
      <c r="B1" s="1420"/>
      <c r="C1" s="1420"/>
      <c r="D1" s="1420"/>
      <c r="E1" s="1420"/>
      <c r="F1" s="1420"/>
      <c r="G1" s="1420"/>
      <c r="H1" s="1421"/>
    </row>
    <row r="2" spans="1:8" ht="23" x14ac:dyDescent="0.5">
      <c r="A2" s="1422" t="s">
        <v>484</v>
      </c>
      <c r="B2" s="1423"/>
      <c r="C2" s="1423"/>
      <c r="D2" s="1423"/>
      <c r="E2" s="1423"/>
      <c r="F2" s="1423"/>
      <c r="G2" s="1423"/>
      <c r="H2" s="1424"/>
    </row>
    <row r="3" spans="1:8" ht="22.5" x14ac:dyDescent="0.45">
      <c r="A3" s="1425" t="s">
        <v>3079</v>
      </c>
      <c r="B3" s="1426"/>
      <c r="C3" s="1426"/>
      <c r="D3" s="1426"/>
      <c r="E3" s="1426"/>
      <c r="F3" s="1426"/>
      <c r="G3" s="1426"/>
      <c r="H3" s="1427"/>
    </row>
    <row r="4" spans="1:8" ht="23.5" thickBot="1" x14ac:dyDescent="0.5">
      <c r="A4" s="1428" t="s">
        <v>486</v>
      </c>
      <c r="B4" s="1429"/>
      <c r="C4" s="1429"/>
      <c r="D4" s="1429"/>
      <c r="E4" s="1429"/>
      <c r="F4" s="1429"/>
      <c r="G4" s="1429"/>
      <c r="H4" s="1430"/>
    </row>
    <row r="5" spans="1:8" s="2" customFormat="1" ht="36.5" thickBot="1" x14ac:dyDescent="0.4">
      <c r="A5" s="347" t="s">
        <v>451</v>
      </c>
      <c r="B5" s="347" t="s">
        <v>458</v>
      </c>
      <c r="C5" s="347" t="s">
        <v>457</v>
      </c>
      <c r="D5" s="134" t="s">
        <v>1</v>
      </c>
      <c r="E5" s="347" t="s">
        <v>3083</v>
      </c>
      <c r="F5" s="347" t="s">
        <v>3078</v>
      </c>
      <c r="G5" s="347" t="s">
        <v>3087</v>
      </c>
      <c r="H5" s="347" t="s">
        <v>3082</v>
      </c>
    </row>
    <row r="6" spans="1:8" s="2" customFormat="1" ht="18" x14ac:dyDescent="0.35">
      <c r="A6" s="136" t="s">
        <v>789</v>
      </c>
      <c r="B6" s="137"/>
      <c r="C6" s="137"/>
      <c r="D6" s="138" t="s">
        <v>2</v>
      </c>
      <c r="E6" s="284"/>
      <c r="F6" s="284"/>
      <c r="G6" s="524"/>
      <c r="H6" s="285"/>
    </row>
    <row r="7" spans="1:8" s="2" customFormat="1" ht="36" x14ac:dyDescent="0.35">
      <c r="A7" s="113">
        <v>11000000</v>
      </c>
      <c r="B7" s="114"/>
      <c r="C7" s="114"/>
      <c r="D7" s="115" t="s">
        <v>3</v>
      </c>
      <c r="E7" s="116"/>
      <c r="F7" s="116"/>
      <c r="G7" s="117"/>
      <c r="H7" s="118"/>
    </row>
    <row r="8" spans="1:8" s="2" customFormat="1" ht="21" customHeight="1" x14ac:dyDescent="0.4">
      <c r="A8" s="119">
        <v>11010101</v>
      </c>
      <c r="B8" s="148" t="s">
        <v>646</v>
      </c>
      <c r="C8" s="121" t="s">
        <v>1817</v>
      </c>
      <c r="D8" s="122" t="s">
        <v>4</v>
      </c>
      <c r="E8" s="519">
        <v>2345667898</v>
      </c>
      <c r="F8" s="858">
        <v>5752000898</v>
      </c>
      <c r="G8" s="519">
        <v>1298435135.1818252</v>
      </c>
      <c r="H8" s="525">
        <v>4586665421</v>
      </c>
    </row>
    <row r="9" spans="1:8" s="2" customFormat="1" ht="21.75" customHeight="1" x14ac:dyDescent="0.4">
      <c r="A9" s="119">
        <v>11010401</v>
      </c>
      <c r="B9" s="148" t="s">
        <v>646</v>
      </c>
      <c r="C9" s="121" t="s">
        <v>1817</v>
      </c>
      <c r="D9" s="122" t="s">
        <v>5</v>
      </c>
      <c r="E9" s="519">
        <v>1234567342</v>
      </c>
      <c r="F9" s="100">
        <v>1349102971.1800001</v>
      </c>
      <c r="G9" s="520">
        <v>1858097039.8800001</v>
      </c>
      <c r="H9" s="101">
        <v>2724556890</v>
      </c>
    </row>
    <row r="10" spans="1:8" s="2" customFormat="1" ht="18" x14ac:dyDescent="0.4">
      <c r="A10" s="113">
        <v>110102</v>
      </c>
      <c r="B10" s="148"/>
      <c r="C10" s="123"/>
      <c r="D10" s="115" t="s">
        <v>540</v>
      </c>
      <c r="E10" s="520"/>
      <c r="F10" s="124"/>
      <c r="G10" s="520"/>
      <c r="H10" s="125"/>
    </row>
    <row r="11" spans="1:8" s="2" customFormat="1" ht="18" x14ac:dyDescent="0.35">
      <c r="A11" s="119">
        <v>11010201</v>
      </c>
      <c r="B11" s="148" t="s">
        <v>647</v>
      </c>
      <c r="C11" s="121" t="s">
        <v>1817</v>
      </c>
      <c r="D11" s="122" t="s">
        <v>300</v>
      </c>
      <c r="E11" s="519">
        <v>3213442323</v>
      </c>
      <c r="F11" s="100">
        <v>4804442106</v>
      </c>
      <c r="G11" s="519">
        <v>5250957815.5050001</v>
      </c>
      <c r="H11" s="101">
        <v>6582776098</v>
      </c>
    </row>
    <row r="12" spans="1:8" s="2" customFormat="1" ht="36" x14ac:dyDescent="0.4">
      <c r="A12" s="113">
        <v>310301</v>
      </c>
      <c r="B12" s="148"/>
      <c r="C12" s="123"/>
      <c r="D12" s="115" t="s">
        <v>541</v>
      </c>
      <c r="E12" s="520"/>
      <c r="F12" s="124"/>
      <c r="G12" s="519"/>
      <c r="H12" s="125"/>
    </row>
    <row r="13" spans="1:8" s="2" customFormat="1" ht="18" x14ac:dyDescent="0.4">
      <c r="A13" s="126">
        <v>31030101</v>
      </c>
      <c r="B13" s="148" t="s">
        <v>647</v>
      </c>
      <c r="C13" s="121" t="s">
        <v>1817</v>
      </c>
      <c r="D13" s="122" t="s">
        <v>281</v>
      </c>
      <c r="E13" s="519"/>
      <c r="F13" s="100">
        <v>90000000</v>
      </c>
      <c r="G13" s="519"/>
      <c r="H13" s="101">
        <v>100000000</v>
      </c>
    </row>
    <row r="14" spans="1:8" s="2" customFormat="1" ht="18" x14ac:dyDescent="0.4">
      <c r="A14" s="127">
        <v>1402</v>
      </c>
      <c r="B14" s="114"/>
      <c r="C14" s="128"/>
      <c r="D14" s="115" t="s">
        <v>542</v>
      </c>
      <c r="E14" s="519"/>
      <c r="F14" s="100"/>
      <c r="G14" s="519"/>
      <c r="H14" s="101"/>
    </row>
    <row r="15" spans="1:8" s="2" customFormat="1" ht="18" x14ac:dyDescent="0.4">
      <c r="A15" s="127">
        <v>140202</v>
      </c>
      <c r="B15" s="129"/>
      <c r="C15" s="128"/>
      <c r="D15" s="115" t="s">
        <v>542</v>
      </c>
      <c r="E15" s="519"/>
      <c r="F15" s="100"/>
      <c r="G15" s="519"/>
      <c r="H15" s="101"/>
    </row>
    <row r="16" spans="1:8" s="2" customFormat="1" ht="18" x14ac:dyDescent="0.4">
      <c r="A16" s="126">
        <v>14020201</v>
      </c>
      <c r="B16" s="128"/>
      <c r="C16" s="128"/>
      <c r="D16" s="122" t="s">
        <v>543</v>
      </c>
      <c r="E16" s="519"/>
      <c r="F16" s="100"/>
      <c r="G16" s="519"/>
      <c r="H16" s="101">
        <v>400878990</v>
      </c>
    </row>
    <row r="17" spans="1:8" s="2" customFormat="1" thickBot="1" x14ac:dyDescent="0.45">
      <c r="A17" s="526">
        <v>14020202</v>
      </c>
      <c r="B17" s="527"/>
      <c r="C17" s="527"/>
      <c r="D17" s="528" t="s">
        <v>544</v>
      </c>
      <c r="E17" s="529"/>
      <c r="F17" s="530"/>
      <c r="G17" s="529"/>
      <c r="H17" s="531"/>
    </row>
    <row r="18" spans="1:8" s="2" customFormat="1" thickBot="1" x14ac:dyDescent="0.45">
      <c r="A18" s="521"/>
      <c r="B18" s="521"/>
      <c r="C18" s="521"/>
      <c r="D18" s="522" t="s">
        <v>545</v>
      </c>
      <c r="E18" s="523">
        <f>SUM(E8:E17)</f>
        <v>6793677563</v>
      </c>
      <c r="F18" s="523">
        <f>SUM(F8:F17)</f>
        <v>11995545975.18</v>
      </c>
      <c r="G18" s="523">
        <f>SUM(G8:G17)</f>
        <v>8407489990.5668259</v>
      </c>
      <c r="H18" s="523">
        <f>SUM(H8:H17)</f>
        <v>14394877399</v>
      </c>
    </row>
    <row r="19" spans="1:8" s="2" customFormat="1" ht="36" x14ac:dyDescent="0.4">
      <c r="A19" s="136">
        <v>12000000</v>
      </c>
      <c r="B19" s="535"/>
      <c r="C19" s="137"/>
      <c r="D19" s="138" t="s">
        <v>6</v>
      </c>
      <c r="E19" s="139"/>
      <c r="F19" s="139"/>
      <c r="G19" s="140"/>
      <c r="H19" s="141"/>
    </row>
    <row r="20" spans="1:8" s="2" customFormat="1" ht="18" x14ac:dyDescent="0.4">
      <c r="A20" s="113">
        <v>12010000</v>
      </c>
      <c r="B20" s="114"/>
      <c r="C20" s="114"/>
      <c r="D20" s="115" t="s">
        <v>7</v>
      </c>
      <c r="E20" s="142"/>
      <c r="F20" s="142"/>
      <c r="G20" s="124"/>
      <c r="H20" s="143"/>
    </row>
    <row r="21" spans="1:8" s="2" customFormat="1" ht="18" x14ac:dyDescent="0.35">
      <c r="A21" s="119">
        <v>12010103</v>
      </c>
      <c r="B21" s="148" t="s">
        <v>648</v>
      </c>
      <c r="C21" s="121" t="s">
        <v>1817</v>
      </c>
      <c r="D21" s="122" t="s">
        <v>277</v>
      </c>
      <c r="E21" s="100">
        <v>15361802.039999999</v>
      </c>
      <c r="F21" s="100">
        <v>20000000</v>
      </c>
      <c r="G21" s="100">
        <v>4830000</v>
      </c>
      <c r="H21" s="101">
        <v>40000000</v>
      </c>
    </row>
    <row r="22" spans="1:8" s="2" customFormat="1" ht="18" x14ac:dyDescent="0.35">
      <c r="A22" s="119">
        <v>12010104</v>
      </c>
      <c r="B22" s="148"/>
      <c r="C22" s="123"/>
      <c r="D22" s="122" t="s">
        <v>278</v>
      </c>
      <c r="E22" s="100"/>
      <c r="F22" s="100"/>
      <c r="G22" s="100"/>
      <c r="H22" s="101">
        <v>5000000</v>
      </c>
    </row>
    <row r="23" spans="1:8" s="2" customFormat="1" thickBot="1" x14ac:dyDescent="0.4">
      <c r="A23" s="536">
        <v>12010105</v>
      </c>
      <c r="B23" s="537"/>
      <c r="C23" s="538"/>
      <c r="D23" s="528" t="s">
        <v>279</v>
      </c>
      <c r="E23" s="539"/>
      <c r="F23" s="539"/>
      <c r="G23" s="539"/>
      <c r="H23" s="540"/>
    </row>
    <row r="24" spans="1:8" s="2" customFormat="1" thickBot="1" x14ac:dyDescent="0.45">
      <c r="A24" s="521"/>
      <c r="B24" s="521"/>
      <c r="C24" s="521"/>
      <c r="D24" s="522" t="s">
        <v>545</v>
      </c>
      <c r="E24" s="523">
        <f>SUM(E21:E23)</f>
        <v>15361802.039999999</v>
      </c>
      <c r="F24" s="523">
        <f>SUM(F21:F23)</f>
        <v>20000000</v>
      </c>
      <c r="G24" s="523">
        <f>SUM(G21:G23)</f>
        <v>4830000</v>
      </c>
      <c r="H24" s="523">
        <f>SUM(H21:H23)</f>
        <v>45000000</v>
      </c>
    </row>
    <row r="25" spans="1:8" s="2" customFormat="1" ht="18" x14ac:dyDescent="0.4">
      <c r="A25" s="136">
        <v>12010200</v>
      </c>
      <c r="B25" s="137"/>
      <c r="C25" s="137"/>
      <c r="D25" s="138" t="s">
        <v>8</v>
      </c>
      <c r="E25" s="544"/>
      <c r="F25" s="139"/>
      <c r="G25" s="140"/>
      <c r="H25" s="141"/>
    </row>
    <row r="26" spans="1:8" s="2" customFormat="1" ht="36" x14ac:dyDescent="0.4">
      <c r="A26" s="119">
        <v>12000201</v>
      </c>
      <c r="B26" s="148"/>
      <c r="C26" s="123"/>
      <c r="D26" s="122" t="s">
        <v>9</v>
      </c>
      <c r="E26" s="541"/>
      <c r="F26" s="124"/>
      <c r="G26" s="124"/>
      <c r="H26" s="125"/>
    </row>
    <row r="27" spans="1:8" s="2" customFormat="1" ht="18" x14ac:dyDescent="0.4">
      <c r="A27" s="113">
        <v>12010500</v>
      </c>
      <c r="B27" s="114"/>
      <c r="C27" s="114"/>
      <c r="D27" s="115" t="s">
        <v>10</v>
      </c>
      <c r="E27" s="142"/>
      <c r="F27" s="142"/>
      <c r="G27" s="124"/>
      <c r="H27" s="143"/>
    </row>
    <row r="28" spans="1:8" s="2" customFormat="1" ht="18" x14ac:dyDescent="0.4">
      <c r="A28" s="119">
        <v>12010501</v>
      </c>
      <c r="B28" s="148"/>
      <c r="C28" s="121"/>
      <c r="D28" s="122" t="s">
        <v>11</v>
      </c>
      <c r="E28" s="142"/>
      <c r="F28" s="142"/>
      <c r="G28" s="124"/>
      <c r="H28" s="143"/>
    </row>
    <row r="29" spans="1:8" s="2" customFormat="1" thickBot="1" x14ac:dyDescent="0.45">
      <c r="A29" s="536">
        <v>12010502</v>
      </c>
      <c r="B29" s="537"/>
      <c r="C29" s="537"/>
      <c r="D29" s="528" t="s">
        <v>12</v>
      </c>
      <c r="E29" s="545"/>
      <c r="F29" s="545"/>
      <c r="G29" s="530"/>
      <c r="H29" s="546"/>
    </row>
    <row r="30" spans="1:8" s="2" customFormat="1" thickBot="1" x14ac:dyDescent="0.45">
      <c r="A30" s="145"/>
      <c r="B30" s="145"/>
      <c r="C30" s="145"/>
      <c r="D30" s="112" t="s">
        <v>545</v>
      </c>
      <c r="E30" s="146">
        <f>SUM(E26:E29)</f>
        <v>0</v>
      </c>
      <c r="F30" s="146">
        <f>SUM(F26:F29)</f>
        <v>0</v>
      </c>
      <c r="G30" s="146">
        <f>SUM(G26:G29)</f>
        <v>0</v>
      </c>
      <c r="H30" s="146">
        <f>SUM(H26:H29)</f>
        <v>0</v>
      </c>
    </row>
    <row r="31" spans="1:8" s="2" customFormat="1" ht="18" x14ac:dyDescent="0.4">
      <c r="A31" s="136">
        <v>12020000</v>
      </c>
      <c r="B31" s="137"/>
      <c r="C31" s="137"/>
      <c r="D31" s="138" t="s">
        <v>13</v>
      </c>
      <c r="E31" s="139"/>
      <c r="F31" s="139"/>
      <c r="G31" s="140"/>
      <c r="H31" s="141"/>
    </row>
    <row r="32" spans="1:8" s="2" customFormat="1" ht="18" x14ac:dyDescent="0.4">
      <c r="A32" s="113">
        <v>12020100</v>
      </c>
      <c r="B32" s="114"/>
      <c r="C32" s="114"/>
      <c r="D32" s="115" t="s">
        <v>14</v>
      </c>
      <c r="E32" s="142"/>
      <c r="F32" s="142"/>
      <c r="G32" s="124"/>
      <c r="H32" s="143"/>
    </row>
    <row r="33" spans="1:8" s="2" customFormat="1" ht="18" x14ac:dyDescent="0.35">
      <c r="A33" s="119">
        <v>12020102</v>
      </c>
      <c r="B33" s="148" t="s">
        <v>648</v>
      </c>
      <c r="C33" s="121" t="s">
        <v>1817</v>
      </c>
      <c r="D33" s="156" t="s">
        <v>546</v>
      </c>
      <c r="E33" s="100">
        <v>221000</v>
      </c>
      <c r="F33" s="101">
        <v>1000000</v>
      </c>
      <c r="G33" s="100">
        <v>230000</v>
      </c>
      <c r="H33" s="101">
        <v>1000000</v>
      </c>
    </row>
    <row r="34" spans="1:8" s="2" customFormat="1" ht="18" x14ac:dyDescent="0.35">
      <c r="A34" s="119">
        <v>12020105</v>
      </c>
      <c r="B34" s="148"/>
      <c r="C34" s="123"/>
      <c r="D34" s="156" t="s">
        <v>547</v>
      </c>
      <c r="E34" s="100"/>
      <c r="F34" s="101"/>
      <c r="G34" s="100"/>
      <c r="H34" s="101"/>
    </row>
    <row r="35" spans="1:8" s="2" customFormat="1" ht="18" x14ac:dyDescent="0.35">
      <c r="A35" s="119">
        <v>12020107</v>
      </c>
      <c r="B35" s="148"/>
      <c r="C35" s="148"/>
      <c r="D35" s="156" t="s">
        <v>548</v>
      </c>
      <c r="E35" s="100"/>
      <c r="F35" s="101"/>
      <c r="G35" s="100"/>
      <c r="H35" s="101"/>
    </row>
    <row r="36" spans="1:8" s="2" customFormat="1" ht="19.5" customHeight="1" x14ac:dyDescent="0.35">
      <c r="A36" s="157">
        <v>12020109</v>
      </c>
      <c r="B36" s="158"/>
      <c r="C36" s="158"/>
      <c r="D36" s="122" t="s">
        <v>549</v>
      </c>
      <c r="E36" s="100"/>
      <c r="F36" s="101"/>
      <c r="G36" s="100"/>
      <c r="H36" s="101"/>
    </row>
    <row r="37" spans="1:8" s="2" customFormat="1" ht="18" x14ac:dyDescent="0.35">
      <c r="A37" s="157">
        <v>12020111</v>
      </c>
      <c r="B37" s="148" t="s">
        <v>648</v>
      </c>
      <c r="C37" s="121" t="s">
        <v>1817</v>
      </c>
      <c r="D37" s="156" t="s">
        <v>550</v>
      </c>
      <c r="E37" s="100">
        <v>2500000</v>
      </c>
      <c r="F37" s="101">
        <v>4000000</v>
      </c>
      <c r="G37" s="100"/>
      <c r="H37" s="101">
        <v>5000000</v>
      </c>
    </row>
    <row r="38" spans="1:8" s="2" customFormat="1" ht="18" x14ac:dyDescent="0.35">
      <c r="A38" s="157">
        <v>12020112</v>
      </c>
      <c r="B38" s="158"/>
      <c r="C38" s="158"/>
      <c r="D38" s="156" t="s">
        <v>551</v>
      </c>
      <c r="E38" s="100"/>
      <c r="F38" s="101"/>
      <c r="G38" s="100"/>
      <c r="H38" s="101"/>
    </row>
    <row r="39" spans="1:8" s="2" customFormat="1" ht="18" x14ac:dyDescent="0.35">
      <c r="A39" s="119">
        <v>12020113</v>
      </c>
      <c r="B39" s="148"/>
      <c r="C39" s="148"/>
      <c r="D39" s="156" t="s">
        <v>552</v>
      </c>
      <c r="E39" s="100"/>
      <c r="F39" s="101"/>
      <c r="G39" s="100"/>
      <c r="H39" s="101"/>
    </row>
    <row r="40" spans="1:8" s="2" customFormat="1" ht="18" x14ac:dyDescent="0.35">
      <c r="A40" s="157">
        <v>12020114</v>
      </c>
      <c r="B40" s="148" t="s">
        <v>648</v>
      </c>
      <c r="C40" s="121" t="s">
        <v>1817</v>
      </c>
      <c r="D40" s="156" t="s">
        <v>553</v>
      </c>
      <c r="E40" s="100">
        <v>330000</v>
      </c>
      <c r="F40" s="101">
        <v>600000</v>
      </c>
      <c r="G40" s="100"/>
      <c r="H40" s="101">
        <v>500000</v>
      </c>
    </row>
    <row r="41" spans="1:8" s="2" customFormat="1" ht="18" x14ac:dyDescent="0.35">
      <c r="A41" s="157">
        <v>12020115</v>
      </c>
      <c r="B41" s="158"/>
      <c r="C41" s="158"/>
      <c r="D41" s="156" t="s">
        <v>554</v>
      </c>
      <c r="E41" s="100"/>
      <c r="F41" s="101"/>
      <c r="G41" s="100"/>
      <c r="H41" s="101"/>
    </row>
    <row r="42" spans="1:8" s="2" customFormat="1" ht="18" x14ac:dyDescent="0.35">
      <c r="A42" s="119">
        <v>12020116</v>
      </c>
      <c r="B42" s="148"/>
      <c r="C42" s="123"/>
      <c r="D42" s="156" t="s">
        <v>555</v>
      </c>
      <c r="E42" s="100"/>
      <c r="F42" s="101"/>
      <c r="G42" s="100"/>
      <c r="H42" s="101"/>
    </row>
    <row r="43" spans="1:8" s="2" customFormat="1" ht="18" x14ac:dyDescent="0.35">
      <c r="A43" s="119">
        <v>12020117</v>
      </c>
      <c r="B43" s="148" t="s">
        <v>648</v>
      </c>
      <c r="C43" s="121" t="s">
        <v>1817</v>
      </c>
      <c r="D43" s="156" t="s">
        <v>556</v>
      </c>
      <c r="E43" s="100">
        <v>64000</v>
      </c>
      <c r="F43" s="101">
        <v>200000</v>
      </c>
      <c r="G43" s="100"/>
      <c r="H43" s="101">
        <v>200000</v>
      </c>
    </row>
    <row r="44" spans="1:8" s="2" customFormat="1" ht="18" x14ac:dyDescent="0.35">
      <c r="A44" s="119">
        <v>12020118</v>
      </c>
      <c r="B44" s="148"/>
      <c r="C44" s="123"/>
      <c r="D44" s="156" t="s">
        <v>557</v>
      </c>
      <c r="E44" s="100"/>
      <c r="F44" s="101"/>
      <c r="G44" s="100"/>
      <c r="H44" s="101"/>
    </row>
    <row r="45" spans="1:8" s="2" customFormat="1" ht="18" x14ac:dyDescent="0.35">
      <c r="A45" s="119">
        <v>12020119</v>
      </c>
      <c r="B45" s="148"/>
      <c r="C45" s="148"/>
      <c r="D45" s="156" t="s">
        <v>558</v>
      </c>
      <c r="E45" s="100"/>
      <c r="F45" s="101"/>
      <c r="G45" s="100"/>
      <c r="H45" s="101"/>
    </row>
    <row r="46" spans="1:8" s="2" customFormat="1" ht="18" x14ac:dyDescent="0.35">
      <c r="A46" s="119">
        <v>12020120</v>
      </c>
      <c r="B46" s="148" t="s">
        <v>648</v>
      </c>
      <c r="C46" s="121" t="s">
        <v>1817</v>
      </c>
      <c r="D46" s="156" t="s">
        <v>284</v>
      </c>
      <c r="E46" s="100">
        <v>344000</v>
      </c>
      <c r="F46" s="101">
        <v>1500000</v>
      </c>
      <c r="G46" s="100">
        <v>360000</v>
      </c>
      <c r="H46" s="101">
        <v>2000000</v>
      </c>
    </row>
    <row r="47" spans="1:8" s="2" customFormat="1" ht="18" x14ac:dyDescent="0.35">
      <c r="A47" s="119">
        <v>12020121</v>
      </c>
      <c r="B47" s="148"/>
      <c r="C47" s="148"/>
      <c r="D47" s="156" t="s">
        <v>559</v>
      </c>
      <c r="E47" s="100"/>
      <c r="F47" s="101"/>
      <c r="G47" s="100"/>
      <c r="H47" s="101"/>
    </row>
    <row r="48" spans="1:8" s="2" customFormat="1" ht="18" x14ac:dyDescent="0.35">
      <c r="A48" s="159">
        <v>12020122</v>
      </c>
      <c r="B48" s="160"/>
      <c r="C48" s="160"/>
      <c r="D48" s="161" t="s">
        <v>560</v>
      </c>
      <c r="E48" s="100"/>
      <c r="F48" s="101"/>
      <c r="G48" s="100"/>
      <c r="H48" s="101"/>
    </row>
    <row r="49" spans="1:8" s="2" customFormat="1" ht="18" x14ac:dyDescent="0.35">
      <c r="A49" s="159">
        <v>12020123</v>
      </c>
      <c r="B49" s="160"/>
      <c r="C49" s="160"/>
      <c r="D49" s="161" t="s">
        <v>561</v>
      </c>
      <c r="E49" s="100"/>
      <c r="F49" s="101"/>
      <c r="G49" s="100"/>
      <c r="H49" s="101"/>
    </row>
    <row r="50" spans="1:8" s="2" customFormat="1" ht="18" x14ac:dyDescent="0.35">
      <c r="A50" s="159">
        <v>12020124</v>
      </c>
      <c r="B50" s="148" t="s">
        <v>648</v>
      </c>
      <c r="C50" s="121" t="s">
        <v>1817</v>
      </c>
      <c r="D50" s="161" t="s">
        <v>562</v>
      </c>
      <c r="E50" s="100">
        <v>200000</v>
      </c>
      <c r="F50" s="101">
        <v>1000000</v>
      </c>
      <c r="G50" s="100"/>
      <c r="H50" s="101">
        <v>2000000</v>
      </c>
    </row>
    <row r="51" spans="1:8" s="2" customFormat="1" ht="18" x14ac:dyDescent="0.35">
      <c r="A51" s="159">
        <v>12020125</v>
      </c>
      <c r="B51" s="160"/>
      <c r="C51" s="160"/>
      <c r="D51" s="161" t="s">
        <v>563</v>
      </c>
      <c r="E51" s="100"/>
      <c r="F51" s="101"/>
      <c r="G51" s="100"/>
      <c r="H51" s="101"/>
    </row>
    <row r="52" spans="1:8" s="2" customFormat="1" ht="18" x14ac:dyDescent="0.35">
      <c r="A52" s="159">
        <v>12020126</v>
      </c>
      <c r="B52" s="160"/>
      <c r="C52" s="160"/>
      <c r="D52" s="161" t="s">
        <v>564</v>
      </c>
      <c r="E52" s="100"/>
      <c r="F52" s="101"/>
      <c r="G52" s="100"/>
      <c r="H52" s="101"/>
    </row>
    <row r="53" spans="1:8" s="2" customFormat="1" ht="18" x14ac:dyDescent="0.35">
      <c r="A53" s="159">
        <v>12020128</v>
      </c>
      <c r="B53" s="160"/>
      <c r="C53" s="160"/>
      <c r="D53" s="161" t="s">
        <v>565</v>
      </c>
      <c r="E53" s="100"/>
      <c r="F53" s="101"/>
      <c r="G53" s="100"/>
      <c r="H53" s="101"/>
    </row>
    <row r="54" spans="1:8" s="2" customFormat="1" ht="18" x14ac:dyDescent="0.35">
      <c r="A54" s="159">
        <v>12020130</v>
      </c>
      <c r="B54" s="148"/>
      <c r="C54" s="123"/>
      <c r="D54" s="161" t="s">
        <v>566</v>
      </c>
      <c r="E54" s="100"/>
      <c r="F54" s="101">
        <v>300000</v>
      </c>
      <c r="G54" s="100"/>
      <c r="H54" s="101">
        <v>200000</v>
      </c>
    </row>
    <row r="55" spans="1:8" s="2" customFormat="1" ht="18" x14ac:dyDescent="0.35">
      <c r="A55" s="159">
        <v>12020131</v>
      </c>
      <c r="B55" s="160"/>
      <c r="C55" s="160"/>
      <c r="D55" s="161" t="s">
        <v>283</v>
      </c>
      <c r="E55" s="100"/>
      <c r="F55" s="101"/>
      <c r="G55" s="100"/>
      <c r="H55" s="101"/>
    </row>
    <row r="56" spans="1:8" s="2" customFormat="1" ht="18" x14ac:dyDescent="0.35">
      <c r="A56" s="159">
        <v>12020137</v>
      </c>
      <c r="B56" s="148" t="s">
        <v>648</v>
      </c>
      <c r="C56" s="121" t="s">
        <v>1817</v>
      </c>
      <c r="D56" s="161" t="s">
        <v>567</v>
      </c>
      <c r="E56" s="100">
        <v>462500</v>
      </c>
      <c r="F56" s="101">
        <v>1000000</v>
      </c>
      <c r="G56" s="100"/>
      <c r="H56" s="101">
        <v>1500000</v>
      </c>
    </row>
    <row r="57" spans="1:8" s="2" customFormat="1" ht="18" x14ac:dyDescent="0.35">
      <c r="A57" s="119">
        <v>12020138</v>
      </c>
      <c r="B57" s="148" t="s">
        <v>648</v>
      </c>
      <c r="C57" s="121" t="s">
        <v>1817</v>
      </c>
      <c r="D57" s="156" t="s">
        <v>568</v>
      </c>
      <c r="E57" s="100">
        <v>5860071.3499999996</v>
      </c>
      <c r="F57" s="101">
        <v>10000000</v>
      </c>
      <c r="G57" s="100">
        <v>3047263.24</v>
      </c>
      <c r="H57" s="101">
        <v>10000000</v>
      </c>
    </row>
    <row r="58" spans="1:8" s="2" customFormat="1" ht="18" x14ac:dyDescent="0.35">
      <c r="A58" s="119">
        <v>12020139</v>
      </c>
      <c r="B58" s="148" t="s">
        <v>648</v>
      </c>
      <c r="C58" s="121" t="s">
        <v>1817</v>
      </c>
      <c r="D58" s="156" t="s">
        <v>2980</v>
      </c>
      <c r="E58" s="100">
        <v>1500000</v>
      </c>
      <c r="F58" s="101">
        <v>2500000</v>
      </c>
      <c r="G58" s="100"/>
      <c r="H58" s="101">
        <v>2000000</v>
      </c>
    </row>
    <row r="59" spans="1:8" s="2" customFormat="1" ht="18" x14ac:dyDescent="0.35">
      <c r="A59" s="119">
        <v>12020140</v>
      </c>
      <c r="B59" s="148"/>
      <c r="C59" s="121"/>
      <c r="D59" s="156" t="s">
        <v>569</v>
      </c>
      <c r="E59" s="100"/>
      <c r="F59" s="101"/>
      <c r="G59" s="100"/>
      <c r="H59" s="101"/>
    </row>
    <row r="60" spans="1:8" s="2" customFormat="1" ht="18" x14ac:dyDescent="0.35">
      <c r="A60" s="119">
        <v>12020141</v>
      </c>
      <c r="B60" s="148"/>
      <c r="C60" s="148"/>
      <c r="D60" s="156" t="s">
        <v>570</v>
      </c>
      <c r="E60" s="100"/>
      <c r="F60" s="101"/>
      <c r="G60" s="100"/>
      <c r="H60" s="101"/>
    </row>
    <row r="61" spans="1:8" s="2" customFormat="1" ht="18" x14ac:dyDescent="0.35">
      <c r="A61" s="119">
        <v>12020142</v>
      </c>
      <c r="B61" s="148" t="s">
        <v>648</v>
      </c>
      <c r="C61" s="121" t="s">
        <v>1817</v>
      </c>
      <c r="D61" s="156" t="s">
        <v>571</v>
      </c>
      <c r="E61" s="100">
        <v>190000</v>
      </c>
      <c r="F61" s="101">
        <v>200000</v>
      </c>
      <c r="G61" s="100">
        <v>105000</v>
      </c>
      <c r="H61" s="101">
        <v>200000</v>
      </c>
    </row>
    <row r="62" spans="1:8" s="2" customFormat="1" ht="18" x14ac:dyDescent="0.35">
      <c r="A62" s="119">
        <v>12020143</v>
      </c>
      <c r="B62" s="148"/>
      <c r="C62" s="121"/>
      <c r="D62" s="156" t="s">
        <v>572</v>
      </c>
      <c r="E62" s="100"/>
      <c r="F62" s="101"/>
      <c r="G62" s="100"/>
      <c r="H62" s="101"/>
    </row>
    <row r="63" spans="1:8" s="2" customFormat="1" ht="18" x14ac:dyDescent="0.35">
      <c r="A63" s="119">
        <v>12020144</v>
      </c>
      <c r="B63" s="148" t="s">
        <v>648</v>
      </c>
      <c r="C63" s="121" t="s">
        <v>1817</v>
      </c>
      <c r="D63" s="156" t="s">
        <v>573</v>
      </c>
      <c r="E63" s="100">
        <v>85000</v>
      </c>
      <c r="F63" s="101">
        <v>200000</v>
      </c>
      <c r="G63" s="100">
        <v>80000</v>
      </c>
      <c r="H63" s="101">
        <v>200000</v>
      </c>
    </row>
    <row r="64" spans="1:8" s="2" customFormat="1" ht="18" x14ac:dyDescent="0.35">
      <c r="A64" s="119">
        <v>12020145</v>
      </c>
      <c r="B64" s="148" t="s">
        <v>648</v>
      </c>
      <c r="C64" s="121" t="s">
        <v>1817</v>
      </c>
      <c r="D64" s="156" t="s">
        <v>294</v>
      </c>
      <c r="E64" s="100">
        <v>26000</v>
      </c>
      <c r="F64" s="101">
        <v>500000</v>
      </c>
      <c r="G64" s="100">
        <v>50000</v>
      </c>
      <c r="H64" s="101">
        <v>500000</v>
      </c>
    </row>
    <row r="65" spans="1:8" s="2" customFormat="1" ht="18" x14ac:dyDescent="0.35">
      <c r="A65" s="119">
        <v>12020146</v>
      </c>
      <c r="B65" s="148"/>
      <c r="C65" s="148"/>
      <c r="D65" s="156" t="s">
        <v>574</v>
      </c>
      <c r="E65" s="100"/>
      <c r="F65" s="101"/>
      <c r="G65" s="100"/>
      <c r="H65" s="101"/>
    </row>
    <row r="66" spans="1:8" s="2" customFormat="1" ht="18" x14ac:dyDescent="0.35">
      <c r="A66" s="119">
        <v>12020147</v>
      </c>
      <c r="B66" s="148"/>
      <c r="C66" s="148"/>
      <c r="D66" s="156" t="s">
        <v>575</v>
      </c>
      <c r="E66" s="100"/>
      <c r="F66" s="101"/>
      <c r="G66" s="100"/>
      <c r="H66" s="101"/>
    </row>
    <row r="67" spans="1:8" s="2" customFormat="1" ht="18" x14ac:dyDescent="0.35">
      <c r="A67" s="119">
        <v>12020148</v>
      </c>
      <c r="B67" s="148"/>
      <c r="C67" s="148"/>
      <c r="D67" s="156" t="s">
        <v>576</v>
      </c>
      <c r="E67" s="100"/>
      <c r="F67" s="101"/>
      <c r="G67" s="100"/>
      <c r="H67" s="101"/>
    </row>
    <row r="68" spans="1:8" s="2" customFormat="1" ht="18" x14ac:dyDescent="0.35">
      <c r="A68" s="119">
        <v>12020149</v>
      </c>
      <c r="B68" s="148" t="s">
        <v>648</v>
      </c>
      <c r="C68" s="121" t="s">
        <v>1817</v>
      </c>
      <c r="D68" s="156" t="s">
        <v>577</v>
      </c>
      <c r="E68" s="100">
        <v>30000</v>
      </c>
      <c r="F68" s="101">
        <v>50000</v>
      </c>
      <c r="G68" s="100">
        <v>20000</v>
      </c>
      <c r="H68" s="101">
        <v>50000</v>
      </c>
    </row>
    <row r="69" spans="1:8" s="2" customFormat="1" ht="18" x14ac:dyDescent="0.35">
      <c r="A69" s="119">
        <v>12020150</v>
      </c>
      <c r="B69" s="148" t="s">
        <v>648</v>
      </c>
      <c r="C69" s="121" t="s">
        <v>1817</v>
      </c>
      <c r="D69" s="156" t="s">
        <v>578</v>
      </c>
      <c r="E69" s="100">
        <v>41000</v>
      </c>
      <c r="F69" s="101">
        <v>50000</v>
      </c>
      <c r="G69" s="100"/>
      <c r="H69" s="101">
        <v>50000</v>
      </c>
    </row>
    <row r="70" spans="1:8" s="2" customFormat="1" ht="18" x14ac:dyDescent="0.35">
      <c r="A70" s="119">
        <v>12020151</v>
      </c>
      <c r="B70" s="148" t="s">
        <v>648</v>
      </c>
      <c r="C70" s="121" t="s">
        <v>1817</v>
      </c>
      <c r="D70" s="156" t="s">
        <v>579</v>
      </c>
      <c r="E70" s="100">
        <v>120000</v>
      </c>
      <c r="F70" s="101">
        <v>200000</v>
      </c>
      <c r="G70" s="100">
        <v>65000</v>
      </c>
      <c r="H70" s="101">
        <v>200000</v>
      </c>
    </row>
    <row r="71" spans="1:8" s="2" customFormat="1" ht="18" x14ac:dyDescent="0.35">
      <c r="A71" s="119">
        <v>12020152</v>
      </c>
      <c r="B71" s="148" t="s">
        <v>648</v>
      </c>
      <c r="C71" s="121" t="s">
        <v>1817</v>
      </c>
      <c r="D71" s="156" t="s">
        <v>580</v>
      </c>
      <c r="E71" s="100">
        <v>168000</v>
      </c>
      <c r="F71" s="101">
        <v>250000</v>
      </c>
      <c r="G71" s="100">
        <v>185500</v>
      </c>
      <c r="H71" s="101">
        <v>500000</v>
      </c>
    </row>
    <row r="72" spans="1:8" s="2" customFormat="1" ht="18" x14ac:dyDescent="0.35">
      <c r="A72" s="119">
        <v>12020154</v>
      </c>
      <c r="B72" s="148" t="s">
        <v>648</v>
      </c>
      <c r="C72" s="121" t="s">
        <v>1817</v>
      </c>
      <c r="D72" s="156" t="s">
        <v>581</v>
      </c>
      <c r="E72" s="100">
        <v>60000</v>
      </c>
      <c r="F72" s="101">
        <v>100000</v>
      </c>
      <c r="G72" s="100">
        <v>30000</v>
      </c>
      <c r="H72" s="101">
        <v>100000</v>
      </c>
    </row>
    <row r="73" spans="1:8" s="2" customFormat="1" ht="18" x14ac:dyDescent="0.35">
      <c r="A73" s="119">
        <v>12020155</v>
      </c>
      <c r="B73" s="148" t="s">
        <v>648</v>
      </c>
      <c r="C73" s="121" t="s">
        <v>1817</v>
      </c>
      <c r="D73" s="156" t="s">
        <v>293</v>
      </c>
      <c r="E73" s="100">
        <v>85000</v>
      </c>
      <c r="F73" s="101">
        <v>150000</v>
      </c>
      <c r="G73" s="100"/>
      <c r="H73" s="101">
        <v>100000</v>
      </c>
    </row>
    <row r="74" spans="1:8" s="2" customFormat="1" ht="18" x14ac:dyDescent="0.35">
      <c r="A74" s="119">
        <v>12020156</v>
      </c>
      <c r="B74" s="148" t="s">
        <v>648</v>
      </c>
      <c r="C74" s="121" t="s">
        <v>1817</v>
      </c>
      <c r="D74" s="156" t="s">
        <v>286</v>
      </c>
      <c r="E74" s="100">
        <v>110000</v>
      </c>
      <c r="F74" s="101">
        <v>500000</v>
      </c>
      <c r="G74" s="100"/>
      <c r="H74" s="101">
        <v>500000</v>
      </c>
    </row>
    <row r="75" spans="1:8" s="2" customFormat="1" ht="18" x14ac:dyDescent="0.35">
      <c r="A75" s="119">
        <v>12020157</v>
      </c>
      <c r="B75" s="148"/>
      <c r="C75" s="121"/>
      <c r="D75" s="156" t="s">
        <v>289</v>
      </c>
      <c r="E75" s="100"/>
      <c r="F75" s="101"/>
      <c r="G75" s="100"/>
      <c r="H75" s="101"/>
    </row>
    <row r="76" spans="1:8" s="2" customFormat="1" ht="18" x14ac:dyDescent="0.35">
      <c r="A76" s="119">
        <v>12020158</v>
      </c>
      <c r="B76" s="148"/>
      <c r="C76" s="148"/>
      <c r="D76" s="156" t="s">
        <v>282</v>
      </c>
      <c r="E76" s="100"/>
      <c r="F76" s="101"/>
      <c r="G76" s="100"/>
      <c r="H76" s="101"/>
    </row>
    <row r="77" spans="1:8" s="2" customFormat="1" ht="20.25" customHeight="1" x14ac:dyDescent="0.35">
      <c r="A77" s="119">
        <v>12020159</v>
      </c>
      <c r="B77" s="148" t="s">
        <v>648</v>
      </c>
      <c r="C77" s="123" t="s">
        <v>1817</v>
      </c>
      <c r="D77" s="156" t="s">
        <v>582</v>
      </c>
      <c r="E77" s="100">
        <v>560000</v>
      </c>
      <c r="F77" s="101">
        <v>2000000</v>
      </c>
      <c r="G77" s="100">
        <v>325000</v>
      </c>
      <c r="H77" s="101">
        <v>5000000</v>
      </c>
    </row>
    <row r="78" spans="1:8" s="2" customFormat="1" ht="18.75" customHeight="1" x14ac:dyDescent="0.35">
      <c r="A78" s="119">
        <v>12020160</v>
      </c>
      <c r="B78" s="148" t="s">
        <v>648</v>
      </c>
      <c r="C78" s="121" t="s">
        <v>1817</v>
      </c>
      <c r="D78" s="156" t="s">
        <v>583</v>
      </c>
      <c r="E78" s="100">
        <v>148500</v>
      </c>
      <c r="F78" s="101">
        <v>250000</v>
      </c>
      <c r="G78" s="100">
        <v>30000</v>
      </c>
      <c r="H78" s="101">
        <v>200000</v>
      </c>
    </row>
    <row r="79" spans="1:8" s="2" customFormat="1" ht="36" x14ac:dyDescent="0.35">
      <c r="A79" s="119">
        <v>12020161</v>
      </c>
      <c r="B79" s="148" t="s">
        <v>648</v>
      </c>
      <c r="C79" s="123" t="s">
        <v>1817</v>
      </c>
      <c r="D79" s="156" t="s">
        <v>584</v>
      </c>
      <c r="E79" s="100">
        <v>150000</v>
      </c>
      <c r="F79" s="101">
        <v>600000</v>
      </c>
      <c r="G79" s="100">
        <v>50000</v>
      </c>
      <c r="H79" s="101">
        <v>200000</v>
      </c>
    </row>
    <row r="80" spans="1:8" s="2" customFormat="1" ht="18" x14ac:dyDescent="0.35">
      <c r="A80" s="119">
        <v>12020162</v>
      </c>
      <c r="B80" s="148" t="s">
        <v>648</v>
      </c>
      <c r="C80" s="121" t="s">
        <v>1817</v>
      </c>
      <c r="D80" s="156" t="s">
        <v>585</v>
      </c>
      <c r="E80" s="100"/>
      <c r="F80" s="101">
        <v>100000</v>
      </c>
      <c r="G80" s="100"/>
      <c r="H80" s="101">
        <v>100000</v>
      </c>
    </row>
    <row r="81" spans="1:8" s="2" customFormat="1" ht="18.75" customHeight="1" x14ac:dyDescent="0.35">
      <c r="A81" s="119">
        <v>12020163</v>
      </c>
      <c r="B81" s="148"/>
      <c r="C81" s="123"/>
      <c r="D81" s="156" t="s">
        <v>586</v>
      </c>
      <c r="E81" s="100"/>
      <c r="F81" s="101"/>
      <c r="G81" s="100"/>
      <c r="H81" s="101"/>
    </row>
    <row r="82" spans="1:8" s="2" customFormat="1" ht="18" x14ac:dyDescent="0.35">
      <c r="A82" s="119">
        <v>12020164</v>
      </c>
      <c r="B82" s="148" t="s">
        <v>648</v>
      </c>
      <c r="C82" s="123" t="s">
        <v>1817</v>
      </c>
      <c r="D82" s="156" t="s">
        <v>587</v>
      </c>
      <c r="E82" s="100">
        <v>84444</v>
      </c>
      <c r="F82" s="101">
        <v>300000</v>
      </c>
      <c r="G82" s="100">
        <v>125000</v>
      </c>
      <c r="H82" s="101">
        <v>300000</v>
      </c>
    </row>
    <row r="83" spans="1:8" s="2" customFormat="1" ht="18" x14ac:dyDescent="0.35">
      <c r="A83" s="119">
        <v>12020165</v>
      </c>
      <c r="B83" s="148" t="s">
        <v>648</v>
      </c>
      <c r="C83" s="121" t="s">
        <v>1817</v>
      </c>
      <c r="D83" s="156" t="s">
        <v>588</v>
      </c>
      <c r="E83" s="100">
        <v>78000</v>
      </c>
      <c r="F83" s="101">
        <v>500000</v>
      </c>
      <c r="G83" s="100"/>
      <c r="H83" s="101">
        <v>500000</v>
      </c>
    </row>
    <row r="84" spans="1:8" s="2" customFormat="1" ht="18" x14ac:dyDescent="0.35">
      <c r="A84" s="119">
        <v>12020166</v>
      </c>
      <c r="B84" s="148" t="s">
        <v>648</v>
      </c>
      <c r="C84" s="121" t="s">
        <v>1817</v>
      </c>
      <c r="D84" s="156" t="s">
        <v>589</v>
      </c>
      <c r="E84" s="100"/>
      <c r="F84" s="101">
        <v>200000</v>
      </c>
      <c r="G84" s="100"/>
      <c r="H84" s="101"/>
    </row>
    <row r="85" spans="1:8" s="2" customFormat="1" ht="18" x14ac:dyDescent="0.35">
      <c r="A85" s="119">
        <v>12020167</v>
      </c>
      <c r="B85" s="148" t="s">
        <v>648</v>
      </c>
      <c r="C85" s="121" t="s">
        <v>1817</v>
      </c>
      <c r="D85" s="156" t="s">
        <v>590</v>
      </c>
      <c r="E85" s="100">
        <v>2500000</v>
      </c>
      <c r="F85" s="101">
        <v>4000000</v>
      </c>
      <c r="G85" s="100">
        <v>192000</v>
      </c>
      <c r="H85" s="101">
        <v>5000000</v>
      </c>
    </row>
    <row r="86" spans="1:8" s="2" customFormat="1" ht="21" customHeight="1" x14ac:dyDescent="0.35">
      <c r="A86" s="119">
        <v>12020168</v>
      </c>
      <c r="B86" s="148" t="s">
        <v>648</v>
      </c>
      <c r="C86" s="121" t="s">
        <v>1817</v>
      </c>
      <c r="D86" s="156" t="s">
        <v>591</v>
      </c>
      <c r="E86" s="100">
        <v>200000</v>
      </c>
      <c r="F86" s="101">
        <v>1000000</v>
      </c>
      <c r="G86" s="100">
        <v>64000</v>
      </c>
      <c r="H86" s="101">
        <v>1000000</v>
      </c>
    </row>
    <row r="87" spans="1:8" s="2" customFormat="1" ht="18" x14ac:dyDescent="0.35">
      <c r="A87" s="119">
        <v>12020169</v>
      </c>
      <c r="B87" s="148" t="s">
        <v>648</v>
      </c>
      <c r="C87" s="121" t="s">
        <v>1817</v>
      </c>
      <c r="D87" s="156" t="s">
        <v>592</v>
      </c>
      <c r="E87" s="100"/>
      <c r="F87" s="101">
        <v>1000000</v>
      </c>
      <c r="G87" s="100">
        <v>11000</v>
      </c>
      <c r="H87" s="101">
        <v>1000000</v>
      </c>
    </row>
    <row r="88" spans="1:8" s="2" customFormat="1" ht="18" x14ac:dyDescent="0.35">
      <c r="A88" s="119">
        <v>12020170</v>
      </c>
      <c r="B88" s="148"/>
      <c r="C88" s="148"/>
      <c r="D88" s="156" t="s">
        <v>593</v>
      </c>
      <c r="E88" s="100"/>
      <c r="F88" s="101"/>
      <c r="G88" s="100"/>
      <c r="H88" s="101"/>
    </row>
    <row r="89" spans="1:8" s="2" customFormat="1" ht="18" x14ac:dyDescent="0.35">
      <c r="A89" s="119">
        <v>12020171</v>
      </c>
      <c r="B89" s="148" t="s">
        <v>648</v>
      </c>
      <c r="C89" s="121" t="s">
        <v>1817</v>
      </c>
      <c r="D89" s="156" t="s">
        <v>594</v>
      </c>
      <c r="E89" s="100">
        <v>70000</v>
      </c>
      <c r="F89" s="101">
        <v>250000</v>
      </c>
      <c r="G89" s="100"/>
      <c r="H89" s="101">
        <v>250000</v>
      </c>
    </row>
    <row r="90" spans="1:8" s="2" customFormat="1" ht="18" x14ac:dyDescent="0.35">
      <c r="A90" s="119">
        <v>12020172</v>
      </c>
      <c r="B90" s="148"/>
      <c r="C90" s="148"/>
      <c r="D90" s="156" t="s">
        <v>595</v>
      </c>
      <c r="E90" s="100"/>
      <c r="F90" s="101"/>
      <c r="G90" s="100"/>
      <c r="H90" s="101"/>
    </row>
    <row r="91" spans="1:8" s="2" customFormat="1" ht="18" x14ac:dyDescent="0.35">
      <c r="A91" s="119">
        <v>12020173</v>
      </c>
      <c r="B91" s="148" t="s">
        <v>648</v>
      </c>
      <c r="C91" s="123" t="s">
        <v>1817</v>
      </c>
      <c r="D91" s="156" t="s">
        <v>596</v>
      </c>
      <c r="E91" s="100"/>
      <c r="F91" s="101">
        <v>100000</v>
      </c>
      <c r="G91" s="100"/>
      <c r="H91" s="101">
        <v>100000</v>
      </c>
    </row>
    <row r="92" spans="1:8" s="2" customFormat="1" ht="18" x14ac:dyDescent="0.35">
      <c r="A92" s="119">
        <v>12020174</v>
      </c>
      <c r="B92" s="148" t="s">
        <v>648</v>
      </c>
      <c r="C92" s="121" t="s">
        <v>1817</v>
      </c>
      <c r="D92" s="156" t="s">
        <v>287</v>
      </c>
      <c r="E92" s="100">
        <v>30000</v>
      </c>
      <c r="F92" s="101">
        <v>100000</v>
      </c>
      <c r="G92" s="100"/>
      <c r="H92" s="101">
        <v>100000</v>
      </c>
    </row>
    <row r="93" spans="1:8" s="2" customFormat="1" ht="18" x14ac:dyDescent="0.35">
      <c r="A93" s="119">
        <v>12020175</v>
      </c>
      <c r="B93" s="148"/>
      <c r="C93" s="121"/>
      <c r="D93" s="156" t="s">
        <v>597</v>
      </c>
      <c r="E93" s="100"/>
      <c r="F93" s="101"/>
      <c r="G93" s="100"/>
      <c r="H93" s="101"/>
    </row>
    <row r="94" spans="1:8" s="2" customFormat="1" ht="21" customHeight="1" x14ac:dyDescent="0.35">
      <c r="A94" s="119">
        <v>12020176</v>
      </c>
      <c r="B94" s="148" t="s">
        <v>648</v>
      </c>
      <c r="C94" s="123" t="s">
        <v>1817</v>
      </c>
      <c r="D94" s="156" t="s">
        <v>598</v>
      </c>
      <c r="E94" s="100">
        <v>50000</v>
      </c>
      <c r="F94" s="101">
        <v>100000</v>
      </c>
      <c r="G94" s="100"/>
      <c r="H94" s="101">
        <v>100000</v>
      </c>
    </row>
    <row r="95" spans="1:8" s="2" customFormat="1" ht="18" x14ac:dyDescent="0.35">
      <c r="A95" s="119">
        <v>12020177</v>
      </c>
      <c r="B95" s="148"/>
      <c r="C95" s="123"/>
      <c r="D95" s="156" t="s">
        <v>599</v>
      </c>
      <c r="E95" s="100"/>
      <c r="F95" s="101"/>
      <c r="G95" s="100"/>
      <c r="H95" s="101"/>
    </row>
    <row r="96" spans="1:8" s="2" customFormat="1" ht="18" x14ac:dyDescent="0.35">
      <c r="A96" s="119">
        <v>12020178</v>
      </c>
      <c r="B96" s="148"/>
      <c r="C96" s="148"/>
      <c r="D96" s="156" t="s">
        <v>288</v>
      </c>
      <c r="E96" s="100"/>
      <c r="F96" s="101"/>
      <c r="G96" s="100"/>
      <c r="H96" s="101"/>
    </row>
    <row r="97" spans="1:8" s="2" customFormat="1" ht="18" x14ac:dyDescent="0.35">
      <c r="A97" s="119">
        <v>12020179</v>
      </c>
      <c r="B97" s="148" t="s">
        <v>648</v>
      </c>
      <c r="C97" s="121" t="s">
        <v>1817</v>
      </c>
      <c r="D97" s="156" t="s">
        <v>292</v>
      </c>
      <c r="E97" s="100">
        <v>246000</v>
      </c>
      <c r="F97" s="101">
        <v>1000000</v>
      </c>
      <c r="G97" s="100">
        <v>157500</v>
      </c>
      <c r="H97" s="101">
        <v>1000000</v>
      </c>
    </row>
    <row r="98" spans="1:8" s="2" customFormat="1" ht="18" x14ac:dyDescent="0.35">
      <c r="A98" s="119">
        <v>12020180</v>
      </c>
      <c r="B98" s="148" t="s">
        <v>648</v>
      </c>
      <c r="C98" s="121" t="s">
        <v>1817</v>
      </c>
      <c r="D98" s="156" t="s">
        <v>600</v>
      </c>
      <c r="E98" s="100">
        <v>53000</v>
      </c>
      <c r="F98" s="101">
        <v>500000</v>
      </c>
      <c r="G98" s="100">
        <v>50000</v>
      </c>
      <c r="H98" s="101">
        <v>500000</v>
      </c>
    </row>
    <row r="99" spans="1:8" s="2" customFormat="1" ht="18" x14ac:dyDescent="0.35">
      <c r="A99" s="119">
        <v>12020181</v>
      </c>
      <c r="B99" s="148" t="s">
        <v>648</v>
      </c>
      <c r="C99" s="121" t="s">
        <v>1817</v>
      </c>
      <c r="D99" s="156" t="s">
        <v>601</v>
      </c>
      <c r="E99" s="100">
        <v>100000</v>
      </c>
      <c r="F99" s="101">
        <v>500000</v>
      </c>
      <c r="G99" s="100">
        <v>109500</v>
      </c>
      <c r="H99" s="101">
        <v>500000</v>
      </c>
    </row>
    <row r="100" spans="1:8" s="2" customFormat="1" ht="18" x14ac:dyDescent="0.35">
      <c r="A100" s="119">
        <v>12020182</v>
      </c>
      <c r="B100" s="148"/>
      <c r="C100" s="148"/>
      <c r="D100" s="156" t="s">
        <v>602</v>
      </c>
      <c r="E100" s="100"/>
      <c r="F100" s="101"/>
      <c r="G100" s="100"/>
      <c r="H100" s="101"/>
    </row>
    <row r="101" spans="1:8" s="2" customFormat="1" ht="36" x14ac:dyDescent="0.35">
      <c r="A101" s="119">
        <v>12020183</v>
      </c>
      <c r="B101" s="148" t="s">
        <v>648</v>
      </c>
      <c r="C101" s="123" t="s">
        <v>1817</v>
      </c>
      <c r="D101" s="156" t="s">
        <v>603</v>
      </c>
      <c r="E101" s="100">
        <v>70000</v>
      </c>
      <c r="F101" s="101">
        <v>500000</v>
      </c>
      <c r="G101" s="100"/>
      <c r="H101" s="101">
        <v>500000</v>
      </c>
    </row>
    <row r="102" spans="1:8" s="2" customFormat="1" ht="18" x14ac:dyDescent="0.35">
      <c r="A102" s="119">
        <v>12020184</v>
      </c>
      <c r="B102" s="148"/>
      <c r="C102" s="148"/>
      <c r="D102" s="156" t="s">
        <v>604</v>
      </c>
      <c r="E102" s="100"/>
      <c r="F102" s="101"/>
      <c r="G102" s="100"/>
      <c r="H102" s="101"/>
    </row>
    <row r="103" spans="1:8" s="2" customFormat="1" ht="18" x14ac:dyDescent="0.35">
      <c r="A103" s="119">
        <v>12020185</v>
      </c>
      <c r="B103" s="148"/>
      <c r="C103" s="123"/>
      <c r="D103" s="156" t="s">
        <v>605</v>
      </c>
      <c r="E103" s="100"/>
      <c r="F103" s="101"/>
      <c r="G103" s="100"/>
      <c r="H103" s="101"/>
    </row>
    <row r="104" spans="1:8" s="2" customFormat="1" ht="18" x14ac:dyDescent="0.35">
      <c r="A104" s="119">
        <v>12020186</v>
      </c>
      <c r="B104" s="148" t="s">
        <v>648</v>
      </c>
      <c r="C104" s="121" t="s">
        <v>1817</v>
      </c>
      <c r="D104" s="156" t="s">
        <v>606</v>
      </c>
      <c r="E104" s="100">
        <v>28000</v>
      </c>
      <c r="F104" s="101">
        <v>50000</v>
      </c>
      <c r="G104" s="100">
        <v>60000</v>
      </c>
      <c r="H104" s="101">
        <v>100000</v>
      </c>
    </row>
    <row r="105" spans="1:8" s="2" customFormat="1" ht="18" x14ac:dyDescent="0.35">
      <c r="A105" s="119">
        <v>12020187</v>
      </c>
      <c r="B105" s="148"/>
      <c r="C105" s="148"/>
      <c r="D105" s="156" t="s">
        <v>607</v>
      </c>
      <c r="E105" s="100"/>
      <c r="F105" s="101"/>
      <c r="G105" s="100"/>
      <c r="H105" s="101"/>
    </row>
    <row r="106" spans="1:8" s="2" customFormat="1" ht="21" customHeight="1" x14ac:dyDescent="0.35">
      <c r="A106" s="119">
        <v>12020188</v>
      </c>
      <c r="B106" s="148" t="s">
        <v>648</v>
      </c>
      <c r="C106" s="121" t="s">
        <v>1817</v>
      </c>
      <c r="D106" s="156" t="s">
        <v>608</v>
      </c>
      <c r="E106" s="100">
        <v>50000</v>
      </c>
      <c r="F106" s="101">
        <v>200000</v>
      </c>
      <c r="G106" s="100">
        <v>95000</v>
      </c>
      <c r="H106" s="101">
        <v>200000</v>
      </c>
    </row>
    <row r="107" spans="1:8" s="2" customFormat="1" ht="18" x14ac:dyDescent="0.35">
      <c r="A107" s="119">
        <v>12020189</v>
      </c>
      <c r="B107" s="148" t="s">
        <v>648</v>
      </c>
      <c r="C107" s="121" t="s">
        <v>1817</v>
      </c>
      <c r="D107" s="156" t="s">
        <v>609</v>
      </c>
      <c r="E107" s="100">
        <v>80000</v>
      </c>
      <c r="F107" s="101">
        <v>200000</v>
      </c>
      <c r="G107" s="100"/>
      <c r="H107" s="101">
        <v>200000</v>
      </c>
    </row>
    <row r="108" spans="1:8" s="2" customFormat="1" ht="18" x14ac:dyDescent="0.35">
      <c r="A108" s="119">
        <v>12020190</v>
      </c>
      <c r="B108" s="148" t="s">
        <v>648</v>
      </c>
      <c r="C108" s="121" t="s">
        <v>1817</v>
      </c>
      <c r="D108" s="156" t="s">
        <v>610</v>
      </c>
      <c r="E108" s="100">
        <v>43000</v>
      </c>
      <c r="F108" s="101">
        <v>100000</v>
      </c>
      <c r="G108" s="100">
        <v>607000</v>
      </c>
      <c r="H108" s="101">
        <v>1000000</v>
      </c>
    </row>
    <row r="109" spans="1:8" s="2" customFormat="1" ht="18" x14ac:dyDescent="0.35">
      <c r="A109" s="119">
        <v>12020191</v>
      </c>
      <c r="B109" s="148"/>
      <c r="C109" s="123"/>
      <c r="D109" s="156" t="s">
        <v>285</v>
      </c>
      <c r="E109" s="100"/>
      <c r="F109" s="101"/>
      <c r="G109" s="100"/>
      <c r="H109" s="101"/>
    </row>
    <row r="110" spans="1:8" s="2" customFormat="1" ht="18" x14ac:dyDescent="0.35">
      <c r="A110" s="119">
        <v>12020192</v>
      </c>
      <c r="B110" s="148"/>
      <c r="C110" s="148"/>
      <c r="D110" s="156" t="s">
        <v>611</v>
      </c>
      <c r="E110" s="100"/>
      <c r="F110" s="101"/>
      <c r="G110" s="100"/>
      <c r="H110" s="101"/>
    </row>
    <row r="111" spans="1:8" s="2" customFormat="1" ht="18" x14ac:dyDescent="0.35">
      <c r="A111" s="119">
        <v>12020193</v>
      </c>
      <c r="B111" s="148" t="s">
        <v>648</v>
      </c>
      <c r="C111" s="121" t="s">
        <v>1817</v>
      </c>
      <c r="D111" s="156" t="s">
        <v>612</v>
      </c>
      <c r="E111" s="100">
        <v>50000</v>
      </c>
      <c r="F111" s="101">
        <v>100000</v>
      </c>
      <c r="G111" s="100">
        <v>60000</v>
      </c>
      <c r="H111" s="101">
        <v>100000</v>
      </c>
    </row>
    <row r="112" spans="1:8" s="2" customFormat="1" ht="18" x14ac:dyDescent="0.35">
      <c r="A112" s="119">
        <v>12020194</v>
      </c>
      <c r="B112" s="148" t="s">
        <v>648</v>
      </c>
      <c r="C112" s="121" t="s">
        <v>1817</v>
      </c>
      <c r="D112" s="156" t="s">
        <v>613</v>
      </c>
      <c r="E112" s="100">
        <v>107000</v>
      </c>
      <c r="F112" s="101">
        <v>300000</v>
      </c>
      <c r="G112" s="100">
        <v>18000</v>
      </c>
      <c r="H112" s="101">
        <v>300000</v>
      </c>
    </row>
    <row r="113" spans="1:8" s="2" customFormat="1" ht="18" x14ac:dyDescent="0.35">
      <c r="A113" s="119">
        <v>12020195</v>
      </c>
      <c r="B113" s="148" t="s">
        <v>648</v>
      </c>
      <c r="C113" s="121" t="s">
        <v>1817</v>
      </c>
      <c r="D113" s="156" t="s">
        <v>614</v>
      </c>
      <c r="E113" s="100">
        <v>133000</v>
      </c>
      <c r="F113" s="101">
        <v>500000</v>
      </c>
      <c r="G113" s="100">
        <v>393000</v>
      </c>
      <c r="H113" s="101">
        <v>500000</v>
      </c>
    </row>
    <row r="114" spans="1:8" s="2" customFormat="1" ht="18" x14ac:dyDescent="0.35">
      <c r="A114" s="119">
        <v>12020196</v>
      </c>
      <c r="B114" s="148" t="s">
        <v>648</v>
      </c>
      <c r="C114" s="121" t="s">
        <v>1817</v>
      </c>
      <c r="D114" s="156" t="s">
        <v>615</v>
      </c>
      <c r="E114" s="100">
        <v>476000</v>
      </c>
      <c r="F114" s="101">
        <v>1000000</v>
      </c>
      <c r="G114" s="100">
        <v>346000</v>
      </c>
      <c r="H114" s="101">
        <v>1000000</v>
      </c>
    </row>
    <row r="115" spans="1:8" s="2" customFormat="1" ht="18" x14ac:dyDescent="0.35">
      <c r="A115" s="119">
        <v>12020197</v>
      </c>
      <c r="B115" s="148"/>
      <c r="C115" s="123"/>
      <c r="D115" s="156" t="s">
        <v>616</v>
      </c>
      <c r="E115" s="100"/>
      <c r="F115" s="101"/>
      <c r="G115" s="100"/>
      <c r="H115" s="101"/>
    </row>
    <row r="116" spans="1:8" s="2" customFormat="1" ht="18" x14ac:dyDescent="0.35">
      <c r="A116" s="119">
        <v>12020198</v>
      </c>
      <c r="B116" s="148"/>
      <c r="C116" s="123"/>
      <c r="D116" s="156" t="s">
        <v>617</v>
      </c>
      <c r="E116" s="162"/>
      <c r="F116" s="101">
        <v>200000</v>
      </c>
      <c r="G116" s="162"/>
      <c r="H116" s="101">
        <v>200000</v>
      </c>
    </row>
    <row r="117" spans="1:8" s="2" customFormat="1" thickBot="1" x14ac:dyDescent="0.4">
      <c r="A117" s="536">
        <v>12020199</v>
      </c>
      <c r="B117" s="537"/>
      <c r="C117" s="542"/>
      <c r="D117" s="543" t="s">
        <v>618</v>
      </c>
      <c r="E117" s="539"/>
      <c r="F117" s="540"/>
      <c r="G117" s="539"/>
      <c r="H117" s="540"/>
    </row>
    <row r="118" spans="1:8" s="2" customFormat="1" thickBot="1" x14ac:dyDescent="0.45">
      <c r="A118" s="521"/>
      <c r="B118" s="521"/>
      <c r="C118" s="521"/>
      <c r="D118" s="522" t="s">
        <v>545</v>
      </c>
      <c r="E118" s="523">
        <f>SUM(E33:E117)</f>
        <v>17703515.350000001</v>
      </c>
      <c r="F118" s="523">
        <f>SUM(F33:F117)</f>
        <v>39950000</v>
      </c>
      <c r="G118" s="523">
        <f>SUM(G33:G117)</f>
        <v>6865763.2400000002</v>
      </c>
      <c r="H118" s="523">
        <f>SUM(H33:H117)</f>
        <v>46750000</v>
      </c>
    </row>
    <row r="119" spans="1:8" s="2" customFormat="1" ht="18" x14ac:dyDescent="0.4">
      <c r="A119" s="548">
        <v>12020400</v>
      </c>
      <c r="B119" s="549"/>
      <c r="C119" s="549"/>
      <c r="D119" s="138" t="s">
        <v>15</v>
      </c>
      <c r="E119" s="189"/>
      <c r="F119" s="139"/>
      <c r="G119" s="140"/>
      <c r="H119" s="141"/>
    </row>
    <row r="120" spans="1:8" s="2" customFormat="1" ht="18" x14ac:dyDescent="0.35">
      <c r="A120" s="119">
        <v>12020401</v>
      </c>
      <c r="B120" s="148"/>
      <c r="C120" s="148"/>
      <c r="D120" s="122" t="s">
        <v>16</v>
      </c>
      <c r="E120" s="100"/>
      <c r="F120" s="100"/>
      <c r="G120" s="100"/>
      <c r="H120" s="101"/>
    </row>
    <row r="121" spans="1:8" s="2" customFormat="1" ht="18" x14ac:dyDescent="0.35">
      <c r="A121" s="119">
        <v>12020402</v>
      </c>
      <c r="B121" s="148" t="s">
        <v>648</v>
      </c>
      <c r="C121" s="121" t="s">
        <v>1817</v>
      </c>
      <c r="D121" s="122" t="s">
        <v>17</v>
      </c>
      <c r="E121" s="100"/>
      <c r="F121" s="101">
        <v>7500000</v>
      </c>
      <c r="G121" s="100">
        <v>1367000</v>
      </c>
      <c r="H121" s="101">
        <v>2000000</v>
      </c>
    </row>
    <row r="122" spans="1:8" s="2" customFormat="1" ht="18" x14ac:dyDescent="0.35">
      <c r="A122" s="119">
        <v>12020403</v>
      </c>
      <c r="B122" s="148"/>
      <c r="C122" s="148"/>
      <c r="D122" s="122" t="s">
        <v>18</v>
      </c>
      <c r="E122" s="100"/>
      <c r="F122" s="101"/>
      <c r="G122" s="100"/>
      <c r="H122" s="101"/>
    </row>
    <row r="123" spans="1:8" s="2" customFormat="1" ht="18" x14ac:dyDescent="0.35">
      <c r="A123" s="119">
        <v>12020404</v>
      </c>
      <c r="B123" s="148"/>
      <c r="C123" s="148"/>
      <c r="D123" s="122" t="s">
        <v>19</v>
      </c>
      <c r="E123" s="100"/>
      <c r="F123" s="101"/>
      <c r="G123" s="100"/>
      <c r="H123" s="101"/>
    </row>
    <row r="124" spans="1:8" s="2" customFormat="1" ht="18" x14ac:dyDescent="0.35">
      <c r="A124" s="119">
        <v>12020405</v>
      </c>
      <c r="B124" s="148"/>
      <c r="C124" s="148"/>
      <c r="D124" s="122" t="s">
        <v>20</v>
      </c>
      <c r="E124" s="100"/>
      <c r="F124" s="101"/>
      <c r="G124" s="100"/>
      <c r="H124" s="101"/>
    </row>
    <row r="125" spans="1:8" s="2" customFormat="1" ht="18" x14ac:dyDescent="0.35">
      <c r="A125" s="119">
        <v>12020406</v>
      </c>
      <c r="B125" s="148" t="s">
        <v>648</v>
      </c>
      <c r="C125" s="121" t="s">
        <v>1817</v>
      </c>
      <c r="D125" s="122" t="s">
        <v>21</v>
      </c>
      <c r="E125" s="100"/>
      <c r="F125" s="101">
        <v>1000000</v>
      </c>
      <c r="G125" s="100"/>
      <c r="H125" s="101">
        <v>1000000</v>
      </c>
    </row>
    <row r="126" spans="1:8" s="2" customFormat="1" ht="18" x14ac:dyDescent="0.35">
      <c r="A126" s="119">
        <v>12020407</v>
      </c>
      <c r="B126" s="148"/>
      <c r="C126" s="148"/>
      <c r="D126" s="156" t="s">
        <v>22</v>
      </c>
      <c r="E126" s="100"/>
      <c r="F126" s="101"/>
      <c r="G126" s="100"/>
      <c r="H126" s="101"/>
    </row>
    <row r="127" spans="1:8" s="2" customFormat="1" ht="18" x14ac:dyDescent="0.35">
      <c r="A127" s="119">
        <v>12020408</v>
      </c>
      <c r="B127" s="148" t="s">
        <v>648</v>
      </c>
      <c r="C127" s="121" t="s">
        <v>1817</v>
      </c>
      <c r="D127" s="122" t="s">
        <v>23</v>
      </c>
      <c r="E127" s="100"/>
      <c r="F127" s="101">
        <v>100000</v>
      </c>
      <c r="G127" s="100"/>
      <c r="H127" s="101">
        <v>100000</v>
      </c>
    </row>
    <row r="128" spans="1:8" s="2" customFormat="1" ht="18" x14ac:dyDescent="0.35">
      <c r="A128" s="119">
        <v>12020409</v>
      </c>
      <c r="B128" s="148"/>
      <c r="C128" s="148"/>
      <c r="D128" s="122" t="s">
        <v>24</v>
      </c>
      <c r="E128" s="100"/>
      <c r="F128" s="101"/>
      <c r="G128" s="100"/>
      <c r="H128" s="101"/>
    </row>
    <row r="129" spans="1:8" s="2" customFormat="1" ht="18" x14ac:dyDescent="0.35">
      <c r="A129" s="119">
        <v>12020410</v>
      </c>
      <c r="B129" s="148" t="s">
        <v>648</v>
      </c>
      <c r="C129" s="121" t="s">
        <v>1817</v>
      </c>
      <c r="D129" s="122" t="s">
        <v>619</v>
      </c>
      <c r="E129" s="100">
        <v>17000</v>
      </c>
      <c r="F129" s="101">
        <v>100000</v>
      </c>
      <c r="G129" s="100"/>
      <c r="H129" s="101">
        <v>100000</v>
      </c>
    </row>
    <row r="130" spans="1:8" s="2" customFormat="1" ht="18" x14ac:dyDescent="0.35">
      <c r="A130" s="119">
        <v>12020411</v>
      </c>
      <c r="B130" s="148"/>
      <c r="C130" s="148"/>
      <c r="D130" s="122" t="s">
        <v>25</v>
      </c>
      <c r="E130" s="100"/>
      <c r="F130" s="101"/>
      <c r="G130" s="100"/>
      <c r="H130" s="101"/>
    </row>
    <row r="131" spans="1:8" s="2" customFormat="1" ht="18" x14ac:dyDescent="0.35">
      <c r="A131" s="119">
        <v>12020412</v>
      </c>
      <c r="B131" s="148" t="s">
        <v>648</v>
      </c>
      <c r="C131" s="121" t="s">
        <v>1817</v>
      </c>
      <c r="D131" s="122" t="s">
        <v>26</v>
      </c>
      <c r="E131" s="551"/>
      <c r="F131" s="101">
        <v>130090052.52</v>
      </c>
      <c r="G131" s="551">
        <v>98765432</v>
      </c>
      <c r="H131" s="101">
        <v>145987000</v>
      </c>
    </row>
    <row r="132" spans="1:8" s="2" customFormat="1" ht="18" x14ac:dyDescent="0.35">
      <c r="A132" s="119">
        <v>12020413</v>
      </c>
      <c r="B132" s="148"/>
      <c r="C132" s="148"/>
      <c r="D132" s="122" t="s">
        <v>27</v>
      </c>
      <c r="E132" s="100"/>
      <c r="F132" s="101"/>
      <c r="G132" s="100"/>
      <c r="H132" s="101"/>
    </row>
    <row r="133" spans="1:8" s="2" customFormat="1" ht="18" x14ac:dyDescent="0.35">
      <c r="A133" s="119">
        <v>12020414</v>
      </c>
      <c r="B133" s="148"/>
      <c r="C133" s="148"/>
      <c r="D133" s="122" t="s">
        <v>28</v>
      </c>
      <c r="E133" s="100"/>
      <c r="F133" s="101"/>
      <c r="G133" s="100"/>
      <c r="H133" s="101"/>
    </row>
    <row r="134" spans="1:8" s="2" customFormat="1" ht="18" x14ac:dyDescent="0.35">
      <c r="A134" s="119">
        <v>12020415</v>
      </c>
      <c r="B134" s="148"/>
      <c r="C134" s="148"/>
      <c r="D134" s="122" t="s">
        <v>29</v>
      </c>
      <c r="E134" s="100"/>
      <c r="F134" s="101"/>
      <c r="G134" s="100"/>
      <c r="H134" s="101"/>
    </row>
    <row r="135" spans="1:8" s="2" customFormat="1" ht="18" x14ac:dyDescent="0.35">
      <c r="A135" s="119">
        <v>12020416</v>
      </c>
      <c r="B135" s="148"/>
      <c r="C135" s="148"/>
      <c r="D135" s="122" t="s">
        <v>30</v>
      </c>
      <c r="E135" s="100"/>
      <c r="F135" s="101"/>
      <c r="G135" s="100"/>
      <c r="H135" s="101"/>
    </row>
    <row r="136" spans="1:8" s="2" customFormat="1" ht="18" x14ac:dyDescent="0.35">
      <c r="A136" s="119">
        <v>12020417</v>
      </c>
      <c r="B136" s="148"/>
      <c r="C136" s="148"/>
      <c r="D136" s="122" t="s">
        <v>31</v>
      </c>
      <c r="E136" s="100"/>
      <c r="F136" s="101"/>
      <c r="G136" s="100"/>
      <c r="H136" s="101"/>
    </row>
    <row r="137" spans="1:8" s="2" customFormat="1" ht="18" x14ac:dyDescent="0.35">
      <c r="A137" s="119">
        <v>12020418</v>
      </c>
      <c r="B137" s="148"/>
      <c r="C137" s="148"/>
      <c r="D137" s="122" t="s">
        <v>32</v>
      </c>
      <c r="E137" s="100"/>
      <c r="F137" s="101"/>
      <c r="G137" s="100"/>
      <c r="H137" s="101"/>
    </row>
    <row r="138" spans="1:8" s="2" customFormat="1" ht="18" x14ac:dyDescent="0.35">
      <c r="A138" s="119">
        <v>12020419</v>
      </c>
      <c r="B138" s="148"/>
      <c r="C138" s="148"/>
      <c r="D138" s="122" t="s">
        <v>33</v>
      </c>
      <c r="E138" s="100"/>
      <c r="F138" s="101"/>
      <c r="G138" s="100"/>
      <c r="H138" s="101"/>
    </row>
    <row r="139" spans="1:8" s="2" customFormat="1" ht="18" x14ac:dyDescent="0.35">
      <c r="A139" s="119">
        <v>12020420</v>
      </c>
      <c r="B139" s="148" t="s">
        <v>648</v>
      </c>
      <c r="C139" s="123" t="s">
        <v>1817</v>
      </c>
      <c r="D139" s="122" t="s">
        <v>34</v>
      </c>
      <c r="E139" s="100">
        <v>187000</v>
      </c>
      <c r="F139" s="101">
        <v>1000000</v>
      </c>
      <c r="G139" s="100">
        <v>105000</v>
      </c>
      <c r="H139" s="101">
        <v>1000000</v>
      </c>
    </row>
    <row r="140" spans="1:8" s="2" customFormat="1" ht="18" x14ac:dyDescent="0.35">
      <c r="A140" s="119">
        <v>12020430</v>
      </c>
      <c r="B140" s="148"/>
      <c r="C140" s="148"/>
      <c r="D140" s="122" t="s">
        <v>35</v>
      </c>
      <c r="E140" s="100"/>
      <c r="F140" s="101"/>
      <c r="G140" s="100"/>
      <c r="H140" s="101"/>
    </row>
    <row r="141" spans="1:8" s="2" customFormat="1" ht="19.5" customHeight="1" x14ac:dyDescent="0.35">
      <c r="A141" s="119">
        <v>12020431</v>
      </c>
      <c r="B141" s="148" t="s">
        <v>648</v>
      </c>
      <c r="C141" s="121" t="s">
        <v>1817</v>
      </c>
      <c r="D141" s="122" t="s">
        <v>36</v>
      </c>
      <c r="E141" s="100">
        <v>100000</v>
      </c>
      <c r="F141" s="101">
        <v>200000</v>
      </c>
      <c r="G141" s="100">
        <v>78000</v>
      </c>
      <c r="H141" s="101">
        <v>200000</v>
      </c>
    </row>
    <row r="142" spans="1:8" s="2" customFormat="1" ht="18" x14ac:dyDescent="0.35">
      <c r="A142" s="119">
        <v>12020432</v>
      </c>
      <c r="B142" s="148" t="s">
        <v>648</v>
      </c>
      <c r="C142" s="121" t="s">
        <v>1817</v>
      </c>
      <c r="D142" s="122" t="s">
        <v>37</v>
      </c>
      <c r="E142" s="100"/>
      <c r="F142" s="101">
        <v>100000</v>
      </c>
      <c r="G142" s="100"/>
      <c r="H142" s="101">
        <v>100000</v>
      </c>
    </row>
    <row r="143" spans="1:8" s="2" customFormat="1" ht="18" x14ac:dyDescent="0.35">
      <c r="A143" s="119">
        <v>12020433</v>
      </c>
      <c r="B143" s="148" t="s">
        <v>648</v>
      </c>
      <c r="C143" s="121" t="s">
        <v>1817</v>
      </c>
      <c r="D143" s="122" t="s">
        <v>38</v>
      </c>
      <c r="E143" s="100">
        <v>2810000</v>
      </c>
      <c r="F143" s="101">
        <v>5000000</v>
      </c>
      <c r="G143" s="100">
        <v>2190000</v>
      </c>
      <c r="H143" s="101">
        <v>5000000</v>
      </c>
    </row>
    <row r="144" spans="1:8" s="2" customFormat="1" ht="18" x14ac:dyDescent="0.35">
      <c r="A144" s="119">
        <v>12020434</v>
      </c>
      <c r="B144" s="148" t="s">
        <v>648</v>
      </c>
      <c r="C144" s="121" t="s">
        <v>1817</v>
      </c>
      <c r="D144" s="122" t="s">
        <v>39</v>
      </c>
      <c r="E144" s="100"/>
      <c r="F144" s="101">
        <v>200000</v>
      </c>
      <c r="G144" s="100"/>
      <c r="H144" s="101">
        <v>200000</v>
      </c>
    </row>
    <row r="145" spans="1:8" s="2" customFormat="1" ht="21.75" customHeight="1" x14ac:dyDescent="0.35">
      <c r="A145" s="119">
        <v>12020435</v>
      </c>
      <c r="B145" s="148"/>
      <c r="C145" s="148"/>
      <c r="D145" s="122" t="s">
        <v>40</v>
      </c>
      <c r="E145" s="100"/>
      <c r="F145" s="101"/>
      <c r="G145" s="100"/>
      <c r="H145" s="101"/>
    </row>
    <row r="146" spans="1:8" s="2" customFormat="1" ht="18" x14ac:dyDescent="0.35">
      <c r="A146" s="119">
        <v>12020436</v>
      </c>
      <c r="B146" s="148"/>
      <c r="C146" s="148"/>
      <c r="D146" s="122" t="s">
        <v>41</v>
      </c>
      <c r="E146" s="100"/>
      <c r="F146" s="101"/>
      <c r="G146" s="100"/>
      <c r="H146" s="101"/>
    </row>
    <row r="147" spans="1:8" s="2" customFormat="1" ht="20.25" customHeight="1" x14ac:dyDescent="0.35">
      <c r="A147" s="119">
        <v>12020437</v>
      </c>
      <c r="B147" s="148"/>
      <c r="C147" s="148"/>
      <c r="D147" s="122" t="s">
        <v>42</v>
      </c>
      <c r="E147" s="100"/>
      <c r="F147" s="101"/>
      <c r="G147" s="100"/>
      <c r="H147" s="101"/>
    </row>
    <row r="148" spans="1:8" s="2" customFormat="1" ht="18" x14ac:dyDescent="0.35">
      <c r="A148" s="119">
        <v>12020438</v>
      </c>
      <c r="B148" s="148"/>
      <c r="C148" s="148"/>
      <c r="D148" s="122" t="s">
        <v>43</v>
      </c>
      <c r="E148" s="100"/>
      <c r="F148" s="101"/>
      <c r="G148" s="100"/>
      <c r="H148" s="101"/>
    </row>
    <row r="149" spans="1:8" s="2" customFormat="1" ht="18" x14ac:dyDescent="0.35">
      <c r="A149" s="119">
        <v>12020439</v>
      </c>
      <c r="B149" s="148"/>
      <c r="C149" s="148"/>
      <c r="D149" s="122" t="s">
        <v>44</v>
      </c>
      <c r="E149" s="100"/>
      <c r="F149" s="101"/>
      <c r="G149" s="100"/>
      <c r="H149" s="101"/>
    </row>
    <row r="150" spans="1:8" s="2" customFormat="1" ht="18" x14ac:dyDescent="0.35">
      <c r="A150" s="119">
        <v>12020440</v>
      </c>
      <c r="B150" s="148" t="s">
        <v>648</v>
      </c>
      <c r="C150" s="121" t="s">
        <v>1817</v>
      </c>
      <c r="D150" s="122" t="s">
        <v>45</v>
      </c>
      <c r="E150" s="100"/>
      <c r="F150" s="101">
        <v>200000</v>
      </c>
      <c r="G150" s="100"/>
      <c r="H150" s="101">
        <v>200000</v>
      </c>
    </row>
    <row r="151" spans="1:8" s="2" customFormat="1" ht="18" x14ac:dyDescent="0.35">
      <c r="A151" s="119">
        <v>12020441</v>
      </c>
      <c r="B151" s="148"/>
      <c r="C151" s="123"/>
      <c r="D151" s="122" t="s">
        <v>46</v>
      </c>
      <c r="E151" s="100"/>
      <c r="F151" s="101"/>
      <c r="G151" s="100"/>
      <c r="H151" s="101"/>
    </row>
    <row r="152" spans="1:8" s="2" customFormat="1" ht="18" x14ac:dyDescent="0.35">
      <c r="A152" s="119">
        <v>12020442</v>
      </c>
      <c r="B152" s="148"/>
      <c r="C152" s="148"/>
      <c r="D152" s="122" t="s">
        <v>47</v>
      </c>
      <c r="E152" s="100"/>
      <c r="F152" s="101"/>
      <c r="G152" s="100"/>
      <c r="H152" s="101"/>
    </row>
    <row r="153" spans="1:8" s="2" customFormat="1" ht="18" x14ac:dyDescent="0.35">
      <c r="A153" s="119">
        <v>12020445</v>
      </c>
      <c r="B153" s="148"/>
      <c r="C153" s="121"/>
      <c r="D153" s="122" t="s">
        <v>48</v>
      </c>
      <c r="E153" s="100"/>
      <c r="F153" s="101"/>
      <c r="G153" s="100"/>
      <c r="H153" s="101"/>
    </row>
    <row r="154" spans="1:8" s="2" customFormat="1" ht="18" x14ac:dyDescent="0.35">
      <c r="A154" s="119">
        <v>12020446</v>
      </c>
      <c r="B154" s="148" t="s">
        <v>648</v>
      </c>
      <c r="C154" s="123" t="s">
        <v>1817</v>
      </c>
      <c r="D154" s="122" t="s">
        <v>49</v>
      </c>
      <c r="E154" s="100"/>
      <c r="F154" s="101">
        <v>200000</v>
      </c>
      <c r="G154" s="100"/>
      <c r="H154" s="101">
        <v>200000</v>
      </c>
    </row>
    <row r="155" spans="1:8" s="2" customFormat="1" ht="18" x14ac:dyDescent="0.35">
      <c r="A155" s="119">
        <v>12020447</v>
      </c>
      <c r="B155" s="148"/>
      <c r="C155" s="148"/>
      <c r="D155" s="122" t="s">
        <v>50</v>
      </c>
      <c r="E155" s="100"/>
      <c r="F155" s="101"/>
      <c r="G155" s="100"/>
      <c r="H155" s="101"/>
    </row>
    <row r="156" spans="1:8" s="2" customFormat="1" ht="18" x14ac:dyDescent="0.35">
      <c r="A156" s="119">
        <v>12020454</v>
      </c>
      <c r="B156" s="148"/>
      <c r="C156" s="148"/>
      <c r="D156" s="122" t="s">
        <v>51</v>
      </c>
      <c r="E156" s="100"/>
      <c r="F156" s="101"/>
      <c r="G156" s="100"/>
      <c r="H156" s="101"/>
    </row>
    <row r="157" spans="1:8" s="2" customFormat="1" ht="18" x14ac:dyDescent="0.35">
      <c r="A157" s="119">
        <v>12020455</v>
      </c>
      <c r="B157" s="148" t="s">
        <v>648</v>
      </c>
      <c r="C157" s="121" t="s">
        <v>1817</v>
      </c>
      <c r="D157" s="122" t="s">
        <v>52</v>
      </c>
      <c r="E157" s="100">
        <v>20000</v>
      </c>
      <c r="F157" s="101">
        <v>100000</v>
      </c>
      <c r="G157" s="100"/>
      <c r="H157" s="101">
        <v>100000</v>
      </c>
    </row>
    <row r="158" spans="1:8" s="2" customFormat="1" ht="18" x14ac:dyDescent="0.35">
      <c r="A158" s="119">
        <v>12020456</v>
      </c>
      <c r="B158" s="148"/>
      <c r="C158" s="148"/>
      <c r="D158" s="122" t="s">
        <v>53</v>
      </c>
      <c r="E158" s="100"/>
      <c r="F158" s="101"/>
      <c r="G158" s="100"/>
      <c r="H158" s="101"/>
    </row>
    <row r="159" spans="1:8" s="2" customFormat="1" ht="18" x14ac:dyDescent="0.35">
      <c r="A159" s="119">
        <v>12020457</v>
      </c>
      <c r="B159" s="148"/>
      <c r="C159" s="148"/>
      <c r="D159" s="122" t="s">
        <v>54</v>
      </c>
      <c r="E159" s="100"/>
      <c r="F159" s="101"/>
      <c r="G159" s="100"/>
      <c r="H159" s="101"/>
    </row>
    <row r="160" spans="1:8" s="2" customFormat="1" ht="18" x14ac:dyDescent="0.35">
      <c r="A160" s="119">
        <v>12020467</v>
      </c>
      <c r="B160" s="148"/>
      <c r="C160" s="148"/>
      <c r="D160" s="156" t="s">
        <v>55</v>
      </c>
      <c r="E160" s="100"/>
      <c r="F160" s="101"/>
      <c r="G160" s="100"/>
      <c r="H160" s="101"/>
    </row>
    <row r="161" spans="1:8" s="2" customFormat="1" ht="18" x14ac:dyDescent="0.35">
      <c r="A161" s="119">
        <v>12020468</v>
      </c>
      <c r="B161" s="148" t="s">
        <v>648</v>
      </c>
      <c r="C161" s="123" t="s">
        <v>1817</v>
      </c>
      <c r="D161" s="156" t="s">
        <v>56</v>
      </c>
      <c r="E161" s="100">
        <v>64590</v>
      </c>
      <c r="F161" s="101">
        <v>200000</v>
      </c>
      <c r="G161" s="100">
        <v>15000</v>
      </c>
      <c r="H161" s="101">
        <v>200000</v>
      </c>
    </row>
    <row r="162" spans="1:8" s="2" customFormat="1" ht="18" x14ac:dyDescent="0.35">
      <c r="A162" s="119">
        <v>12020469</v>
      </c>
      <c r="B162" s="148"/>
      <c r="C162" s="121"/>
      <c r="D162" s="156" t="s">
        <v>57</v>
      </c>
      <c r="E162" s="100"/>
      <c r="F162" s="101"/>
      <c r="G162" s="100"/>
      <c r="H162" s="101"/>
    </row>
    <row r="163" spans="1:8" s="2" customFormat="1" ht="18" x14ac:dyDescent="0.35">
      <c r="A163" s="119">
        <v>12020470</v>
      </c>
      <c r="B163" s="148"/>
      <c r="C163" s="148"/>
      <c r="D163" s="168" t="s">
        <v>58</v>
      </c>
      <c r="E163" s="100"/>
      <c r="F163" s="101"/>
      <c r="G163" s="100"/>
      <c r="H163" s="101"/>
    </row>
    <row r="164" spans="1:8" s="2" customFormat="1" ht="18" x14ac:dyDescent="0.35">
      <c r="A164" s="119">
        <v>12020471</v>
      </c>
      <c r="B164" s="148"/>
      <c r="C164" s="123"/>
      <c r="D164" s="168" t="s">
        <v>59</v>
      </c>
      <c r="E164" s="100"/>
      <c r="F164" s="101"/>
      <c r="G164" s="100"/>
      <c r="H164" s="101"/>
    </row>
    <row r="165" spans="1:8" s="2" customFormat="1" ht="18" x14ac:dyDescent="0.35">
      <c r="A165" s="119">
        <v>12020472</v>
      </c>
      <c r="B165" s="148"/>
      <c r="C165" s="148"/>
      <c r="D165" s="168" t="s">
        <v>60</v>
      </c>
      <c r="E165" s="100"/>
      <c r="F165" s="101"/>
      <c r="G165" s="100"/>
      <c r="H165" s="101"/>
    </row>
    <row r="166" spans="1:8" s="2" customFormat="1" ht="18" x14ac:dyDescent="0.35">
      <c r="A166" s="119">
        <v>12020473</v>
      </c>
      <c r="B166" s="148" t="s">
        <v>648</v>
      </c>
      <c r="C166" s="121" t="s">
        <v>1817</v>
      </c>
      <c r="D166" s="168" t="s">
        <v>61</v>
      </c>
      <c r="E166" s="100">
        <v>410000</v>
      </c>
      <c r="F166" s="101">
        <v>100000</v>
      </c>
      <c r="G166" s="100">
        <v>238000</v>
      </c>
      <c r="H166" s="101">
        <v>500000</v>
      </c>
    </row>
    <row r="167" spans="1:8" s="2" customFormat="1" ht="18" x14ac:dyDescent="0.35">
      <c r="A167" s="119">
        <v>12020474</v>
      </c>
      <c r="B167" s="148"/>
      <c r="C167" s="148"/>
      <c r="D167" s="168" t="s">
        <v>62</v>
      </c>
      <c r="E167" s="100"/>
      <c r="F167" s="101"/>
      <c r="G167" s="100"/>
      <c r="H167" s="101"/>
    </row>
    <row r="168" spans="1:8" s="2" customFormat="1" ht="18" x14ac:dyDescent="0.35">
      <c r="A168" s="119">
        <v>12020475</v>
      </c>
      <c r="B168" s="148"/>
      <c r="C168" s="148"/>
      <c r="D168" s="168" t="s">
        <v>63</v>
      </c>
      <c r="E168" s="100"/>
      <c r="F168" s="101"/>
      <c r="G168" s="100"/>
      <c r="H168" s="101"/>
    </row>
    <row r="169" spans="1:8" s="2" customFormat="1" ht="18" x14ac:dyDescent="0.35">
      <c r="A169" s="119">
        <v>12020476</v>
      </c>
      <c r="B169" s="148"/>
      <c r="C169" s="148"/>
      <c r="D169" s="168" t="s">
        <v>64</v>
      </c>
      <c r="E169" s="100"/>
      <c r="F169" s="101"/>
      <c r="G169" s="100"/>
      <c r="H169" s="101"/>
    </row>
    <row r="170" spans="1:8" s="2" customFormat="1" ht="18" x14ac:dyDescent="0.35">
      <c r="A170" s="119">
        <v>12020477</v>
      </c>
      <c r="B170" s="148" t="s">
        <v>648</v>
      </c>
      <c r="C170" s="121" t="s">
        <v>1817</v>
      </c>
      <c r="D170" s="168" t="s">
        <v>65</v>
      </c>
      <c r="E170" s="100">
        <v>20000</v>
      </c>
      <c r="F170" s="101">
        <v>100000</v>
      </c>
      <c r="G170" s="100"/>
      <c r="H170" s="101">
        <v>100000</v>
      </c>
    </row>
    <row r="171" spans="1:8" s="2" customFormat="1" ht="18" x14ac:dyDescent="0.35">
      <c r="A171" s="119">
        <v>12020478</v>
      </c>
      <c r="B171" s="148"/>
      <c r="C171" s="121"/>
      <c r="D171" s="168" t="s">
        <v>66</v>
      </c>
      <c r="E171" s="100"/>
      <c r="F171" s="101"/>
      <c r="G171" s="100"/>
      <c r="H171" s="101"/>
    </row>
    <row r="172" spans="1:8" s="2" customFormat="1" ht="18" x14ac:dyDescent="0.35">
      <c r="A172" s="119">
        <v>12020479</v>
      </c>
      <c r="B172" s="148" t="s">
        <v>648</v>
      </c>
      <c r="C172" s="121" t="s">
        <v>1817</v>
      </c>
      <c r="D172" s="168" t="s">
        <v>67</v>
      </c>
      <c r="E172" s="100"/>
      <c r="F172" s="101">
        <v>100000</v>
      </c>
      <c r="G172" s="100">
        <v>50000</v>
      </c>
      <c r="H172" s="101">
        <v>100000</v>
      </c>
    </row>
    <row r="173" spans="1:8" s="2" customFormat="1" ht="18" x14ac:dyDescent="0.35">
      <c r="A173" s="119">
        <v>12020480</v>
      </c>
      <c r="B173" s="148"/>
      <c r="C173" s="148"/>
      <c r="D173" s="168" t="s">
        <v>68</v>
      </c>
      <c r="E173" s="100"/>
      <c r="F173" s="101"/>
      <c r="G173" s="100"/>
      <c r="H173" s="101"/>
    </row>
    <row r="174" spans="1:8" s="2" customFormat="1" ht="18" x14ac:dyDescent="0.35">
      <c r="A174" s="119">
        <v>12020481</v>
      </c>
      <c r="B174" s="148" t="s">
        <v>648</v>
      </c>
      <c r="C174" s="121" t="s">
        <v>1817</v>
      </c>
      <c r="D174" s="168" t="s">
        <v>69</v>
      </c>
      <c r="E174" s="100"/>
      <c r="F174" s="101">
        <v>500000</v>
      </c>
      <c r="G174" s="100"/>
      <c r="H174" s="101">
        <v>5000000</v>
      </c>
    </row>
    <row r="175" spans="1:8" s="2" customFormat="1" ht="18" x14ac:dyDescent="0.35">
      <c r="A175" s="119">
        <v>12020482</v>
      </c>
      <c r="B175" s="148" t="s">
        <v>648</v>
      </c>
      <c r="C175" s="121" t="s">
        <v>1817</v>
      </c>
      <c r="D175" s="168" t="s">
        <v>70</v>
      </c>
      <c r="E175" s="551"/>
      <c r="F175" s="101">
        <v>1000000</v>
      </c>
      <c r="G175" s="551"/>
      <c r="H175" s="101">
        <v>1000000</v>
      </c>
    </row>
    <row r="176" spans="1:8" s="2" customFormat="1" ht="18" x14ac:dyDescent="0.35">
      <c r="A176" s="119">
        <v>12020483</v>
      </c>
      <c r="B176" s="148"/>
      <c r="C176" s="148"/>
      <c r="D176" s="168" t="s">
        <v>71</v>
      </c>
      <c r="E176" s="100"/>
      <c r="F176" s="101"/>
      <c r="G176" s="100"/>
      <c r="H176" s="101"/>
    </row>
    <row r="177" spans="1:8" s="2" customFormat="1" ht="18" x14ac:dyDescent="0.35">
      <c r="A177" s="119">
        <v>12020484</v>
      </c>
      <c r="B177" s="148"/>
      <c r="C177" s="148"/>
      <c r="D177" s="168" t="s">
        <v>72</v>
      </c>
      <c r="E177" s="100"/>
      <c r="F177" s="101"/>
      <c r="G177" s="100"/>
      <c r="H177" s="101"/>
    </row>
    <row r="178" spans="1:8" s="2" customFormat="1" ht="18" x14ac:dyDescent="0.35">
      <c r="A178" s="119">
        <v>12020485</v>
      </c>
      <c r="B178" s="148"/>
      <c r="C178" s="148"/>
      <c r="D178" s="168" t="s">
        <v>73</v>
      </c>
      <c r="E178" s="100"/>
      <c r="F178" s="101"/>
      <c r="G178" s="100"/>
      <c r="H178" s="101"/>
    </row>
    <row r="179" spans="1:8" s="2" customFormat="1" ht="18" x14ac:dyDescent="0.35">
      <c r="A179" s="119">
        <v>12020486</v>
      </c>
      <c r="B179" s="148"/>
      <c r="C179" s="148"/>
      <c r="D179" s="168" t="s">
        <v>74</v>
      </c>
      <c r="E179" s="100"/>
      <c r="F179" s="101"/>
      <c r="G179" s="100"/>
      <c r="H179" s="101"/>
    </row>
    <row r="180" spans="1:8" s="2" customFormat="1" ht="18" x14ac:dyDescent="0.35">
      <c r="A180" s="119">
        <v>12020487</v>
      </c>
      <c r="B180" s="148" t="s">
        <v>648</v>
      </c>
      <c r="C180" s="121" t="s">
        <v>1817</v>
      </c>
      <c r="D180" s="168" t="s">
        <v>75</v>
      </c>
      <c r="E180" s="100"/>
      <c r="F180" s="101">
        <v>50000</v>
      </c>
      <c r="G180" s="100"/>
      <c r="H180" s="101">
        <v>50000</v>
      </c>
    </row>
    <row r="181" spans="1:8" s="2" customFormat="1" ht="18" x14ac:dyDescent="0.35">
      <c r="A181" s="119">
        <v>12020488</v>
      </c>
      <c r="B181" s="148"/>
      <c r="C181" s="148"/>
      <c r="D181" s="168" t="s">
        <v>76</v>
      </c>
      <c r="E181" s="100"/>
      <c r="F181" s="101"/>
      <c r="G181" s="100"/>
      <c r="H181" s="101"/>
    </row>
    <row r="182" spans="1:8" s="2" customFormat="1" ht="18" x14ac:dyDescent="0.35">
      <c r="A182" s="119">
        <v>12020489</v>
      </c>
      <c r="B182" s="148" t="s">
        <v>648</v>
      </c>
      <c r="C182" s="121" t="s">
        <v>1817</v>
      </c>
      <c r="D182" s="168" t="s">
        <v>295</v>
      </c>
      <c r="E182" s="100">
        <v>966000</v>
      </c>
      <c r="F182" s="101">
        <v>3000000</v>
      </c>
      <c r="G182" s="100">
        <v>613000</v>
      </c>
      <c r="H182" s="101">
        <v>4000000</v>
      </c>
    </row>
    <row r="183" spans="1:8" s="2" customFormat="1" ht="18" x14ac:dyDescent="0.35">
      <c r="A183" s="119">
        <v>12020490</v>
      </c>
      <c r="B183" s="148" t="s">
        <v>648</v>
      </c>
      <c r="C183" s="121" t="s">
        <v>1817</v>
      </c>
      <c r="D183" s="168" t="s">
        <v>620</v>
      </c>
      <c r="E183" s="100"/>
      <c r="F183" s="101">
        <v>300000</v>
      </c>
      <c r="G183" s="100"/>
      <c r="H183" s="101">
        <v>300000</v>
      </c>
    </row>
    <row r="184" spans="1:8" s="2" customFormat="1" ht="19.5" customHeight="1" x14ac:dyDescent="0.35">
      <c r="A184" s="119">
        <v>12020491</v>
      </c>
      <c r="B184" s="148" t="s">
        <v>648</v>
      </c>
      <c r="C184" s="121" t="s">
        <v>1817</v>
      </c>
      <c r="D184" s="168" t="s">
        <v>621</v>
      </c>
      <c r="E184" s="100"/>
      <c r="F184" s="101">
        <v>500000</v>
      </c>
      <c r="G184" s="100"/>
      <c r="H184" s="101">
        <v>500000</v>
      </c>
    </row>
    <row r="185" spans="1:8" s="2" customFormat="1" thickBot="1" x14ac:dyDescent="0.4">
      <c r="A185" s="536">
        <v>12020492</v>
      </c>
      <c r="B185" s="537"/>
      <c r="C185" s="542"/>
      <c r="D185" s="550" t="s">
        <v>622</v>
      </c>
      <c r="E185" s="539"/>
      <c r="F185" s="540"/>
      <c r="G185" s="539"/>
      <c r="H185" s="540"/>
    </row>
    <row r="186" spans="1:8" s="2" customFormat="1" thickBot="1" x14ac:dyDescent="0.45">
      <c r="A186" s="521"/>
      <c r="B186" s="521"/>
      <c r="C186" s="552"/>
      <c r="D186" s="522" t="s">
        <v>545</v>
      </c>
      <c r="E186" s="523">
        <f>SUM(E120:E185)</f>
        <v>4594590</v>
      </c>
      <c r="F186" s="523">
        <f>SUM(F120:F185)</f>
        <v>151640052.51999998</v>
      </c>
      <c r="G186" s="523">
        <f>SUM(G120:G185)</f>
        <v>103421432</v>
      </c>
      <c r="H186" s="523">
        <f>SUM(H120:H185)</f>
        <v>167937000</v>
      </c>
    </row>
    <row r="187" spans="1:8" s="2" customFormat="1" ht="18" x14ac:dyDescent="0.4">
      <c r="A187" s="548">
        <v>12020500</v>
      </c>
      <c r="B187" s="549"/>
      <c r="C187" s="553"/>
      <c r="D187" s="138" t="s">
        <v>77</v>
      </c>
      <c r="E187" s="139"/>
      <c r="F187" s="139"/>
      <c r="G187" s="140"/>
      <c r="H187" s="141"/>
    </row>
    <row r="188" spans="1:8" s="2" customFormat="1" ht="18" x14ac:dyDescent="0.35">
      <c r="A188" s="119">
        <v>12020501</v>
      </c>
      <c r="B188" s="148"/>
      <c r="C188" s="123"/>
      <c r="D188" s="122" t="s">
        <v>307</v>
      </c>
      <c r="E188" s="100"/>
      <c r="F188" s="100"/>
      <c r="G188" s="100"/>
      <c r="H188" s="101"/>
    </row>
    <row r="189" spans="1:8" s="2" customFormat="1" ht="18" x14ac:dyDescent="0.35">
      <c r="A189" s="119">
        <v>12020502</v>
      </c>
      <c r="B189" s="148"/>
      <c r="C189" s="148"/>
      <c r="D189" s="122" t="s">
        <v>78</v>
      </c>
      <c r="E189" s="100"/>
      <c r="F189" s="100"/>
      <c r="G189" s="100"/>
      <c r="H189" s="101"/>
    </row>
    <row r="190" spans="1:8" s="2" customFormat="1" ht="18" x14ac:dyDescent="0.35">
      <c r="A190" s="119">
        <v>12020503</v>
      </c>
      <c r="B190" s="148"/>
      <c r="C190" s="148"/>
      <c r="D190" s="122" t="s">
        <v>79</v>
      </c>
      <c r="E190" s="100"/>
      <c r="F190" s="100"/>
      <c r="G190" s="100"/>
      <c r="H190" s="101"/>
    </row>
    <row r="191" spans="1:8" s="2" customFormat="1" ht="18" x14ac:dyDescent="0.35">
      <c r="A191" s="119">
        <v>12020504</v>
      </c>
      <c r="B191" s="148"/>
      <c r="C191" s="148"/>
      <c r="D191" s="122" t="s">
        <v>80</v>
      </c>
      <c r="E191" s="100"/>
      <c r="F191" s="100"/>
      <c r="G191" s="100"/>
      <c r="H191" s="101"/>
    </row>
    <row r="192" spans="1:8" s="2" customFormat="1" ht="18" x14ac:dyDescent="0.35">
      <c r="A192" s="119">
        <v>12020505</v>
      </c>
      <c r="B192" s="148"/>
      <c r="C192" s="148"/>
      <c r="D192" s="122" t="s">
        <v>81</v>
      </c>
      <c r="E192" s="100"/>
      <c r="F192" s="100"/>
      <c r="G192" s="100"/>
      <c r="H192" s="101"/>
    </row>
    <row r="193" spans="1:8" s="2" customFormat="1" ht="18" x14ac:dyDescent="0.4">
      <c r="A193" s="126">
        <v>12020502</v>
      </c>
      <c r="B193" s="128"/>
      <c r="C193" s="128"/>
      <c r="D193" s="122" t="s">
        <v>290</v>
      </c>
      <c r="E193" s="100"/>
      <c r="F193" s="100"/>
      <c r="G193" s="100"/>
      <c r="H193" s="101"/>
    </row>
    <row r="194" spans="1:8" s="2" customFormat="1" thickBot="1" x14ac:dyDescent="0.45">
      <c r="A194" s="526">
        <v>12020503</v>
      </c>
      <c r="B194" s="527"/>
      <c r="C194" s="527"/>
      <c r="D194" s="528" t="s">
        <v>291</v>
      </c>
      <c r="E194" s="554"/>
      <c r="F194" s="554"/>
      <c r="G194" s="554"/>
      <c r="H194" s="555"/>
    </row>
    <row r="195" spans="1:8" s="2" customFormat="1" thickBot="1" x14ac:dyDescent="0.45">
      <c r="A195" s="521"/>
      <c r="B195" s="521"/>
      <c r="C195" s="552"/>
      <c r="D195" s="522" t="s">
        <v>545</v>
      </c>
      <c r="E195" s="523">
        <f>SUM(E188:E194)</f>
        <v>0</v>
      </c>
      <c r="F195" s="523">
        <f>SUM(F188:F194)</f>
        <v>0</v>
      </c>
      <c r="G195" s="523">
        <f>SUM(G188:G194)</f>
        <v>0</v>
      </c>
      <c r="H195" s="523">
        <f>SUM(H188:H194)</f>
        <v>0</v>
      </c>
    </row>
    <row r="196" spans="1:8" s="2" customFormat="1" ht="18" x14ac:dyDescent="0.4">
      <c r="A196" s="548">
        <v>12020600</v>
      </c>
      <c r="B196" s="535"/>
      <c r="C196" s="553"/>
      <c r="D196" s="138" t="s">
        <v>82</v>
      </c>
      <c r="E196" s="139"/>
      <c r="F196" s="139"/>
      <c r="G196" s="140"/>
      <c r="H196" s="141"/>
    </row>
    <row r="197" spans="1:8" s="2" customFormat="1" ht="18" x14ac:dyDescent="0.35">
      <c r="A197" s="119">
        <v>12020601</v>
      </c>
      <c r="B197" s="148" t="s">
        <v>648</v>
      </c>
      <c r="C197" s="121" t="s">
        <v>1817</v>
      </c>
      <c r="D197" s="156" t="s">
        <v>83</v>
      </c>
      <c r="E197" s="100">
        <v>1800000</v>
      </c>
      <c r="F197" s="100">
        <v>3000000</v>
      </c>
      <c r="G197" s="100"/>
      <c r="H197" s="101"/>
    </row>
    <row r="198" spans="1:8" s="2" customFormat="1" ht="18" x14ac:dyDescent="0.35">
      <c r="A198" s="119">
        <v>12020602</v>
      </c>
      <c r="B198" s="148" t="s">
        <v>648</v>
      </c>
      <c r="C198" s="121" t="s">
        <v>1817</v>
      </c>
      <c r="D198" s="156" t="s">
        <v>84</v>
      </c>
      <c r="E198" s="100"/>
      <c r="F198" s="100">
        <v>1000000</v>
      </c>
      <c r="G198" s="100"/>
      <c r="H198" s="101">
        <v>3000000</v>
      </c>
    </row>
    <row r="199" spans="1:8" s="2" customFormat="1" ht="18" x14ac:dyDescent="0.35">
      <c r="A199" s="119">
        <v>12020603</v>
      </c>
      <c r="B199" s="148"/>
      <c r="C199" s="148"/>
      <c r="D199" s="156" t="s">
        <v>85</v>
      </c>
      <c r="E199" s="100"/>
      <c r="F199" s="100"/>
      <c r="G199" s="100"/>
      <c r="H199" s="101"/>
    </row>
    <row r="200" spans="1:8" s="2" customFormat="1" ht="18" x14ac:dyDescent="0.35">
      <c r="A200" s="119">
        <v>12020604</v>
      </c>
      <c r="B200" s="148"/>
      <c r="C200" s="148"/>
      <c r="D200" s="156" t="s">
        <v>86</v>
      </c>
      <c r="E200" s="100"/>
      <c r="F200" s="100"/>
      <c r="G200" s="100"/>
      <c r="H200" s="101"/>
    </row>
    <row r="201" spans="1:8" s="2" customFormat="1" ht="18" x14ac:dyDescent="0.35">
      <c r="A201" s="119">
        <v>12020605</v>
      </c>
      <c r="B201" s="148"/>
      <c r="C201" s="148"/>
      <c r="D201" s="122" t="s">
        <v>87</v>
      </c>
      <c r="E201" s="100"/>
      <c r="F201" s="100"/>
      <c r="G201" s="100"/>
      <c r="H201" s="101"/>
    </row>
    <row r="202" spans="1:8" s="2" customFormat="1" ht="18" x14ac:dyDescent="0.35">
      <c r="A202" s="119">
        <v>12020606</v>
      </c>
      <c r="B202" s="148"/>
      <c r="C202" s="148"/>
      <c r="D202" s="122" t="s">
        <v>88</v>
      </c>
      <c r="E202" s="100"/>
      <c r="F202" s="100"/>
      <c r="G202" s="100"/>
      <c r="H202" s="101"/>
    </row>
    <row r="203" spans="1:8" s="2" customFormat="1" ht="18" x14ac:dyDescent="0.35">
      <c r="A203" s="119">
        <v>12020607</v>
      </c>
      <c r="B203" s="148"/>
      <c r="C203" s="123"/>
      <c r="D203" s="122" t="s">
        <v>89</v>
      </c>
      <c r="E203" s="100"/>
      <c r="F203" s="100"/>
      <c r="G203" s="100"/>
      <c r="H203" s="101"/>
    </row>
    <row r="204" spans="1:8" s="2" customFormat="1" ht="18" x14ac:dyDescent="0.35">
      <c r="A204" s="119">
        <v>12020617</v>
      </c>
      <c r="B204" s="148"/>
      <c r="C204" s="148"/>
      <c r="D204" s="122" t="s">
        <v>90</v>
      </c>
      <c r="E204" s="100"/>
      <c r="F204" s="100"/>
      <c r="G204" s="100"/>
      <c r="H204" s="101"/>
    </row>
    <row r="205" spans="1:8" s="2" customFormat="1" ht="18" x14ac:dyDescent="0.35">
      <c r="A205" s="119">
        <v>12020618</v>
      </c>
      <c r="B205" s="148"/>
      <c r="C205" s="148"/>
      <c r="D205" s="122" t="s">
        <v>91</v>
      </c>
      <c r="E205" s="100"/>
      <c r="F205" s="100"/>
      <c r="G205" s="100"/>
      <c r="H205" s="101"/>
    </row>
    <row r="206" spans="1:8" s="2" customFormat="1" ht="18" x14ac:dyDescent="0.35">
      <c r="A206" s="119">
        <v>12020619</v>
      </c>
      <c r="B206" s="148"/>
      <c r="C206" s="148"/>
      <c r="D206" s="122" t="s">
        <v>92</v>
      </c>
      <c r="E206" s="100"/>
      <c r="F206" s="100"/>
      <c r="G206" s="100"/>
      <c r="H206" s="101"/>
    </row>
    <row r="207" spans="1:8" s="2" customFormat="1" ht="36" x14ac:dyDescent="0.35">
      <c r="A207" s="119">
        <v>12020620</v>
      </c>
      <c r="B207" s="148"/>
      <c r="C207" s="148"/>
      <c r="D207" s="122" t="s">
        <v>93</v>
      </c>
      <c r="E207" s="100"/>
      <c r="F207" s="100"/>
      <c r="G207" s="100"/>
      <c r="H207" s="101"/>
    </row>
    <row r="208" spans="1:8" s="2" customFormat="1" ht="18" x14ac:dyDescent="0.35">
      <c r="A208" s="119">
        <v>12020621</v>
      </c>
      <c r="B208" s="148"/>
      <c r="C208" s="148"/>
      <c r="D208" s="122" t="s">
        <v>94</v>
      </c>
      <c r="E208" s="100"/>
      <c r="F208" s="100"/>
      <c r="G208" s="100"/>
      <c r="H208" s="101"/>
    </row>
    <row r="209" spans="1:8" s="2" customFormat="1" ht="18" x14ac:dyDescent="0.35">
      <c r="A209" s="119">
        <v>12020622</v>
      </c>
      <c r="B209" s="148"/>
      <c r="C209" s="148"/>
      <c r="D209" s="156" t="s">
        <v>95</v>
      </c>
      <c r="E209" s="100"/>
      <c r="F209" s="100"/>
      <c r="G209" s="100"/>
      <c r="H209" s="101"/>
    </row>
    <row r="210" spans="1:8" s="2" customFormat="1" ht="18" x14ac:dyDescent="0.35">
      <c r="A210" s="119">
        <v>12020623</v>
      </c>
      <c r="B210" s="148"/>
      <c r="C210" s="148"/>
      <c r="D210" s="156" t="s">
        <v>96</v>
      </c>
      <c r="E210" s="100"/>
      <c r="F210" s="100"/>
      <c r="G210" s="100"/>
      <c r="H210" s="101"/>
    </row>
    <row r="211" spans="1:8" s="2" customFormat="1" ht="18" x14ac:dyDescent="0.35">
      <c r="A211" s="119">
        <v>12020624</v>
      </c>
      <c r="B211" s="148"/>
      <c r="C211" s="123"/>
      <c r="D211" s="156" t="s">
        <v>97</v>
      </c>
      <c r="E211" s="100"/>
      <c r="F211" s="100"/>
      <c r="G211" s="100"/>
      <c r="H211" s="101"/>
    </row>
    <row r="212" spans="1:8" s="2" customFormat="1" ht="18" x14ac:dyDescent="0.35">
      <c r="A212" s="119">
        <v>12020625</v>
      </c>
      <c r="B212" s="148"/>
      <c r="C212" s="123"/>
      <c r="D212" s="156" t="s">
        <v>98</v>
      </c>
      <c r="E212" s="100"/>
      <c r="F212" s="100"/>
      <c r="G212" s="100"/>
      <c r="H212" s="101"/>
    </row>
    <row r="213" spans="1:8" s="2" customFormat="1" ht="18" x14ac:dyDescent="0.35">
      <c r="A213" s="119">
        <v>12020626</v>
      </c>
      <c r="B213" s="148"/>
      <c r="C213" s="148"/>
      <c r="D213" s="156" t="s">
        <v>99</v>
      </c>
      <c r="E213" s="100"/>
      <c r="F213" s="100"/>
      <c r="G213" s="100"/>
      <c r="H213" s="101"/>
    </row>
    <row r="214" spans="1:8" s="2" customFormat="1" ht="18" x14ac:dyDescent="0.35">
      <c r="A214" s="119">
        <v>12020627</v>
      </c>
      <c r="B214" s="148"/>
      <c r="C214" s="148"/>
      <c r="D214" s="156" t="s">
        <v>100</v>
      </c>
      <c r="E214" s="100"/>
      <c r="F214" s="100"/>
      <c r="G214" s="100"/>
      <c r="H214" s="101"/>
    </row>
    <row r="215" spans="1:8" s="2" customFormat="1" ht="18" x14ac:dyDescent="0.35">
      <c r="A215" s="119">
        <v>12020628</v>
      </c>
      <c r="B215" s="148"/>
      <c r="C215" s="123"/>
      <c r="D215" s="156" t="s">
        <v>623</v>
      </c>
      <c r="E215" s="100"/>
      <c r="F215" s="100"/>
      <c r="G215" s="100"/>
      <c r="H215" s="101"/>
    </row>
    <row r="216" spans="1:8" s="2" customFormat="1" ht="18" x14ac:dyDescent="0.35">
      <c r="A216" s="119">
        <v>12020629</v>
      </c>
      <c r="B216" s="148"/>
      <c r="C216" s="148"/>
      <c r="D216" s="122" t="s">
        <v>101</v>
      </c>
      <c r="E216" s="100"/>
      <c r="F216" s="100"/>
      <c r="G216" s="100"/>
      <c r="H216" s="101"/>
    </row>
    <row r="217" spans="1:8" s="2" customFormat="1" ht="18" x14ac:dyDescent="0.35">
      <c r="A217" s="119">
        <v>12020630</v>
      </c>
      <c r="B217" s="148" t="s">
        <v>648</v>
      </c>
      <c r="C217" s="121" t="s">
        <v>1817</v>
      </c>
      <c r="D217" s="168" t="s">
        <v>102</v>
      </c>
      <c r="E217" s="100"/>
      <c r="F217" s="100">
        <v>100000</v>
      </c>
      <c r="G217" s="100"/>
      <c r="H217" s="101"/>
    </row>
    <row r="218" spans="1:8" s="2" customFormat="1" thickBot="1" x14ac:dyDescent="0.4">
      <c r="A218" s="536">
        <v>12020631</v>
      </c>
      <c r="B218" s="537"/>
      <c r="C218" s="542"/>
      <c r="D218" s="528" t="s">
        <v>308</v>
      </c>
      <c r="E218" s="539"/>
      <c r="F218" s="539"/>
      <c r="G218" s="539"/>
      <c r="H218" s="540"/>
    </row>
    <row r="219" spans="1:8" s="2" customFormat="1" thickBot="1" x14ac:dyDescent="0.45">
      <c r="A219" s="532"/>
      <c r="B219" s="532"/>
      <c r="C219" s="547"/>
      <c r="D219" s="533" t="s">
        <v>545</v>
      </c>
      <c r="E219" s="534">
        <f>SUM(E197:E218)</f>
        <v>1800000</v>
      </c>
      <c r="F219" s="534">
        <f>SUM(F197:F218)</f>
        <v>4100000</v>
      </c>
      <c r="G219" s="534">
        <f>SUM(G197:G218)</f>
        <v>0</v>
      </c>
      <c r="H219" s="534">
        <f>SUM(H197:H218)</f>
        <v>3000000</v>
      </c>
    </row>
    <row r="220" spans="1:8" s="2" customFormat="1" ht="18" x14ac:dyDescent="0.4">
      <c r="A220" s="166">
        <v>12020700</v>
      </c>
      <c r="B220" s="167"/>
      <c r="C220" s="171"/>
      <c r="D220" s="172" t="s">
        <v>103</v>
      </c>
      <c r="E220" s="147"/>
      <c r="F220" s="147"/>
      <c r="G220" s="147"/>
      <c r="H220" s="147"/>
    </row>
    <row r="221" spans="1:8" s="2" customFormat="1" ht="18" x14ac:dyDescent="0.35">
      <c r="A221" s="119">
        <v>12020701</v>
      </c>
      <c r="B221" s="120"/>
      <c r="C221" s="123"/>
      <c r="D221" s="156" t="s">
        <v>624</v>
      </c>
      <c r="E221" s="100"/>
      <c r="F221" s="100"/>
      <c r="G221" s="100"/>
      <c r="H221" s="100"/>
    </row>
    <row r="222" spans="1:8" s="2" customFormat="1" ht="18" x14ac:dyDescent="0.35">
      <c r="A222" s="119">
        <v>12020702</v>
      </c>
      <c r="B222" s="148"/>
      <c r="C222" s="148"/>
      <c r="D222" s="156" t="s">
        <v>104</v>
      </c>
      <c r="E222" s="100"/>
      <c r="F222" s="100"/>
      <c r="G222" s="100"/>
      <c r="H222" s="100"/>
    </row>
    <row r="223" spans="1:8" s="2" customFormat="1" ht="18" x14ac:dyDescent="0.35">
      <c r="A223" s="119">
        <v>12020703</v>
      </c>
      <c r="B223" s="148"/>
      <c r="C223" s="148"/>
      <c r="D223" s="156" t="s">
        <v>105</v>
      </c>
      <c r="E223" s="100"/>
      <c r="F223" s="100"/>
      <c r="G223" s="100"/>
      <c r="H223" s="100"/>
    </row>
    <row r="224" spans="1:8" s="2" customFormat="1" ht="18" x14ac:dyDescent="0.35">
      <c r="A224" s="119">
        <v>12020704</v>
      </c>
      <c r="B224" s="148"/>
      <c r="C224" s="148"/>
      <c r="D224" s="156" t="s">
        <v>106</v>
      </c>
      <c r="E224" s="100"/>
      <c r="F224" s="100"/>
      <c r="G224" s="100"/>
      <c r="H224" s="100"/>
    </row>
    <row r="225" spans="1:8" s="2" customFormat="1" ht="18" x14ac:dyDescent="0.35">
      <c r="A225" s="119">
        <v>12020705</v>
      </c>
      <c r="B225" s="148"/>
      <c r="C225" s="148"/>
      <c r="D225" s="156" t="s">
        <v>107</v>
      </c>
      <c r="E225" s="100"/>
      <c r="F225" s="100"/>
      <c r="G225" s="100"/>
      <c r="H225" s="100"/>
    </row>
    <row r="226" spans="1:8" s="2" customFormat="1" ht="18" x14ac:dyDescent="0.35">
      <c r="A226" s="119">
        <v>12020706</v>
      </c>
      <c r="B226" s="148"/>
      <c r="C226" s="148"/>
      <c r="D226" s="156" t="s">
        <v>108</v>
      </c>
      <c r="E226" s="100"/>
      <c r="F226" s="100"/>
      <c r="G226" s="100"/>
      <c r="H226" s="100"/>
    </row>
    <row r="227" spans="1:8" s="2" customFormat="1" ht="18" x14ac:dyDescent="0.35">
      <c r="A227" s="119">
        <v>12020707</v>
      </c>
      <c r="B227" s="148"/>
      <c r="C227" s="148"/>
      <c r="D227" s="156" t="s">
        <v>109</v>
      </c>
      <c r="E227" s="100"/>
      <c r="F227" s="100"/>
      <c r="G227" s="100"/>
      <c r="H227" s="100"/>
    </row>
    <row r="228" spans="1:8" s="2" customFormat="1" ht="18" x14ac:dyDescent="0.35">
      <c r="A228" s="119">
        <v>12020708</v>
      </c>
      <c r="B228" s="148"/>
      <c r="C228" s="148"/>
      <c r="D228" s="156" t="s">
        <v>110</v>
      </c>
      <c r="E228" s="100"/>
      <c r="F228" s="100"/>
      <c r="G228" s="100"/>
      <c r="H228" s="100"/>
    </row>
    <row r="229" spans="1:8" s="2" customFormat="1" ht="18" x14ac:dyDescent="0.35">
      <c r="A229" s="119">
        <v>12020709</v>
      </c>
      <c r="B229" s="148"/>
      <c r="C229" s="148"/>
      <c r="D229" s="156" t="s">
        <v>111</v>
      </c>
      <c r="E229" s="100"/>
      <c r="F229" s="100"/>
      <c r="G229" s="100"/>
      <c r="H229" s="100"/>
    </row>
    <row r="230" spans="1:8" s="2" customFormat="1" ht="18" x14ac:dyDescent="0.35">
      <c r="A230" s="119">
        <v>12020710</v>
      </c>
      <c r="B230" s="148"/>
      <c r="C230" s="148"/>
      <c r="D230" s="156" t="s">
        <v>112</v>
      </c>
      <c r="E230" s="100"/>
      <c r="F230" s="100"/>
      <c r="G230" s="100"/>
      <c r="H230" s="100"/>
    </row>
    <row r="231" spans="1:8" s="2" customFormat="1" ht="18" x14ac:dyDescent="0.35">
      <c r="A231" s="119">
        <v>12020711</v>
      </c>
      <c r="B231" s="148" t="s">
        <v>648</v>
      </c>
      <c r="C231" s="121" t="s">
        <v>1817</v>
      </c>
      <c r="D231" s="156" t="s">
        <v>113</v>
      </c>
      <c r="E231" s="100"/>
      <c r="F231" s="100">
        <v>3000000</v>
      </c>
      <c r="G231" s="100">
        <v>1090000</v>
      </c>
      <c r="H231" s="100">
        <v>3000000</v>
      </c>
    </row>
    <row r="232" spans="1:8" s="2" customFormat="1" ht="18" x14ac:dyDescent="0.35">
      <c r="A232" s="119">
        <v>12020712</v>
      </c>
      <c r="B232" s="148"/>
      <c r="C232" s="148"/>
      <c r="D232" s="156" t="s">
        <v>114</v>
      </c>
      <c r="E232" s="100"/>
      <c r="F232" s="100"/>
      <c r="G232" s="100"/>
      <c r="H232" s="100"/>
    </row>
    <row r="233" spans="1:8" s="2" customFormat="1" ht="18" x14ac:dyDescent="0.35">
      <c r="A233" s="119">
        <v>12020713</v>
      </c>
      <c r="B233" s="148"/>
      <c r="C233" s="148"/>
      <c r="D233" s="156" t="s">
        <v>115</v>
      </c>
      <c r="E233" s="100"/>
      <c r="F233" s="100"/>
      <c r="G233" s="100"/>
      <c r="H233" s="100"/>
    </row>
    <row r="234" spans="1:8" s="2" customFormat="1" ht="18" x14ac:dyDescent="0.35">
      <c r="A234" s="119">
        <v>12020714</v>
      </c>
      <c r="B234" s="148"/>
      <c r="C234" s="148"/>
      <c r="D234" s="156" t="s">
        <v>116</v>
      </c>
      <c r="E234" s="100"/>
      <c r="F234" s="100"/>
      <c r="G234" s="100"/>
      <c r="H234" s="100"/>
    </row>
    <row r="235" spans="1:8" s="2" customFormat="1" ht="18" x14ac:dyDescent="0.35">
      <c r="A235" s="119">
        <v>12020715</v>
      </c>
      <c r="B235" s="148"/>
      <c r="C235" s="148"/>
      <c r="D235" s="156" t="s">
        <v>117</v>
      </c>
      <c r="E235" s="100"/>
      <c r="F235" s="100"/>
      <c r="G235" s="100"/>
      <c r="H235" s="100"/>
    </row>
    <row r="236" spans="1:8" s="2" customFormat="1" ht="18" x14ac:dyDescent="0.35">
      <c r="A236" s="119">
        <v>12020716</v>
      </c>
      <c r="B236" s="120" t="s">
        <v>648</v>
      </c>
      <c r="C236" s="121" t="s">
        <v>1817</v>
      </c>
      <c r="D236" s="156" t="s">
        <v>118</v>
      </c>
      <c r="E236" s="100"/>
      <c r="F236" s="101">
        <v>1000000</v>
      </c>
      <c r="G236" s="100">
        <v>500000</v>
      </c>
      <c r="H236" s="101">
        <v>1000000</v>
      </c>
    </row>
    <row r="237" spans="1:8" s="2" customFormat="1" ht="18" x14ac:dyDescent="0.35">
      <c r="A237" s="119">
        <v>12020717</v>
      </c>
      <c r="B237" s="148"/>
      <c r="C237" s="148"/>
      <c r="D237" s="156" t="s">
        <v>119</v>
      </c>
      <c r="E237" s="100"/>
      <c r="F237" s="101"/>
      <c r="G237" s="100"/>
      <c r="H237" s="101"/>
    </row>
    <row r="238" spans="1:8" s="2" customFormat="1" ht="18" x14ac:dyDescent="0.35">
      <c r="A238" s="119">
        <v>12020718</v>
      </c>
      <c r="B238" s="148"/>
      <c r="C238" s="148"/>
      <c r="D238" s="122" t="s">
        <v>120</v>
      </c>
      <c r="E238" s="100"/>
      <c r="F238" s="101"/>
      <c r="G238" s="100"/>
      <c r="H238" s="101"/>
    </row>
    <row r="239" spans="1:8" s="2" customFormat="1" ht="18" x14ac:dyDescent="0.35">
      <c r="A239" s="119">
        <v>12020719</v>
      </c>
      <c r="B239" s="120"/>
      <c r="C239" s="123"/>
      <c r="D239" s="156" t="s">
        <v>121</v>
      </c>
      <c r="E239" s="100"/>
      <c r="F239" s="101"/>
      <c r="G239" s="100"/>
      <c r="H239" s="101"/>
    </row>
    <row r="240" spans="1:8" s="2" customFormat="1" ht="23.25" customHeight="1" x14ac:dyDescent="0.35">
      <c r="A240" s="119">
        <v>12020720</v>
      </c>
      <c r="B240" s="120" t="s">
        <v>648</v>
      </c>
      <c r="C240" s="121" t="s">
        <v>1817</v>
      </c>
      <c r="D240" s="156" t="s">
        <v>122</v>
      </c>
      <c r="E240" s="100">
        <v>45000</v>
      </c>
      <c r="F240" s="101">
        <v>200000</v>
      </c>
      <c r="G240" s="100">
        <v>85500</v>
      </c>
      <c r="H240" s="101">
        <v>200000</v>
      </c>
    </row>
    <row r="241" spans="1:8" s="2" customFormat="1" ht="18" x14ac:dyDescent="0.35">
      <c r="A241" s="119">
        <v>12020721</v>
      </c>
      <c r="B241" s="120" t="s">
        <v>648</v>
      </c>
      <c r="C241" s="121" t="s">
        <v>1817</v>
      </c>
      <c r="D241" s="122" t="s">
        <v>123</v>
      </c>
      <c r="E241" s="100">
        <v>45000</v>
      </c>
      <c r="F241" s="101">
        <v>100000</v>
      </c>
      <c r="G241" s="100"/>
      <c r="H241" s="101">
        <v>100000</v>
      </c>
    </row>
    <row r="242" spans="1:8" s="2" customFormat="1" ht="18" x14ac:dyDescent="0.35">
      <c r="A242" s="119">
        <v>12020722</v>
      </c>
      <c r="B242" s="148"/>
      <c r="C242" s="148"/>
      <c r="D242" s="122" t="s">
        <v>124</v>
      </c>
      <c r="E242" s="100"/>
      <c r="F242" s="101"/>
      <c r="G242" s="100"/>
      <c r="H242" s="101"/>
    </row>
    <row r="243" spans="1:8" s="2" customFormat="1" ht="18" x14ac:dyDescent="0.35">
      <c r="A243" s="119">
        <v>12020723</v>
      </c>
      <c r="B243" s="120"/>
      <c r="C243" s="123"/>
      <c r="D243" s="122" t="s">
        <v>125</v>
      </c>
      <c r="E243" s="100"/>
      <c r="F243" s="101"/>
      <c r="G243" s="100"/>
      <c r="H243" s="101"/>
    </row>
    <row r="244" spans="1:8" s="2" customFormat="1" ht="18" x14ac:dyDescent="0.35">
      <c r="A244" s="119">
        <v>12020724</v>
      </c>
      <c r="B244" s="148"/>
      <c r="C244" s="148"/>
      <c r="D244" s="122" t="s">
        <v>126</v>
      </c>
      <c r="E244" s="100"/>
      <c r="F244" s="101"/>
      <c r="G244" s="100"/>
      <c r="H244" s="101"/>
    </row>
    <row r="245" spans="1:8" s="2" customFormat="1" ht="18" x14ac:dyDescent="0.35">
      <c r="A245" s="119">
        <v>12020725</v>
      </c>
      <c r="B245" s="148"/>
      <c r="C245" s="148"/>
      <c r="D245" s="122" t="s">
        <v>127</v>
      </c>
      <c r="E245" s="100"/>
      <c r="F245" s="101"/>
      <c r="G245" s="100"/>
      <c r="H245" s="101"/>
    </row>
    <row r="246" spans="1:8" s="2" customFormat="1" ht="18" x14ac:dyDescent="0.35">
      <c r="A246" s="119">
        <v>12020726</v>
      </c>
      <c r="B246" s="120"/>
      <c r="C246" s="123"/>
      <c r="D246" s="122" t="s">
        <v>128</v>
      </c>
      <c r="E246" s="100"/>
      <c r="F246" s="101"/>
      <c r="G246" s="100"/>
      <c r="H246" s="101"/>
    </row>
    <row r="247" spans="1:8" s="2" customFormat="1" ht="18" x14ac:dyDescent="0.35">
      <c r="A247" s="119">
        <v>12020727</v>
      </c>
      <c r="B247" s="120"/>
      <c r="C247" s="123"/>
      <c r="D247" s="122" t="s">
        <v>129</v>
      </c>
      <c r="E247" s="100"/>
      <c r="F247" s="101"/>
      <c r="G247" s="100"/>
      <c r="H247" s="101"/>
    </row>
    <row r="248" spans="1:8" s="2" customFormat="1" ht="18" x14ac:dyDescent="0.35">
      <c r="A248" s="119">
        <v>12020728</v>
      </c>
      <c r="B248" s="120"/>
      <c r="C248" s="123"/>
      <c r="D248" s="122" t="s">
        <v>130</v>
      </c>
      <c r="E248" s="100"/>
      <c r="F248" s="101"/>
      <c r="G248" s="100"/>
      <c r="H248" s="101"/>
    </row>
    <row r="249" spans="1:8" s="2" customFormat="1" ht="18" x14ac:dyDescent="0.35">
      <c r="A249" s="119">
        <v>12020729</v>
      </c>
      <c r="B249" s="120" t="s">
        <v>648</v>
      </c>
      <c r="C249" s="121" t="s">
        <v>1817</v>
      </c>
      <c r="D249" s="122" t="s">
        <v>131</v>
      </c>
      <c r="E249" s="100">
        <v>50000</v>
      </c>
      <c r="F249" s="101">
        <v>100000</v>
      </c>
      <c r="G249" s="100">
        <v>110000</v>
      </c>
      <c r="H249" s="101">
        <v>100000</v>
      </c>
    </row>
    <row r="250" spans="1:8" s="2" customFormat="1" ht="18" x14ac:dyDescent="0.35">
      <c r="A250" s="119">
        <v>12020730</v>
      </c>
      <c r="B250" s="148"/>
      <c r="C250" s="148"/>
      <c r="D250" s="122" t="s">
        <v>132</v>
      </c>
      <c r="E250" s="100"/>
      <c r="F250" s="101"/>
      <c r="G250" s="100"/>
      <c r="H250" s="101"/>
    </row>
    <row r="251" spans="1:8" s="2" customFormat="1" ht="18" x14ac:dyDescent="0.35">
      <c r="A251" s="119">
        <v>12020731</v>
      </c>
      <c r="B251" s="120"/>
      <c r="C251" s="123"/>
      <c r="D251" s="122" t="s">
        <v>133</v>
      </c>
      <c r="E251" s="100"/>
      <c r="F251" s="101"/>
      <c r="G251" s="100"/>
      <c r="H251" s="101"/>
    </row>
    <row r="252" spans="1:8" s="2" customFormat="1" ht="18" x14ac:dyDescent="0.35">
      <c r="A252" s="119">
        <v>12020732</v>
      </c>
      <c r="B252" s="148"/>
      <c r="C252" s="148"/>
      <c r="D252" s="122" t="s">
        <v>134</v>
      </c>
      <c r="E252" s="100"/>
      <c r="F252" s="101"/>
      <c r="G252" s="100"/>
      <c r="H252" s="101"/>
    </row>
    <row r="253" spans="1:8" s="2" customFormat="1" ht="18" x14ac:dyDescent="0.35">
      <c r="A253" s="119">
        <v>12020733</v>
      </c>
      <c r="B253" s="148"/>
      <c r="C253" s="148"/>
      <c r="D253" s="122" t="s">
        <v>135</v>
      </c>
      <c r="E253" s="100"/>
      <c r="F253" s="101"/>
      <c r="G253" s="100"/>
      <c r="H253" s="101"/>
    </row>
    <row r="254" spans="1:8" s="2" customFormat="1" ht="36" x14ac:dyDescent="0.35">
      <c r="A254" s="119">
        <v>12020736</v>
      </c>
      <c r="B254" s="830" t="s">
        <v>648</v>
      </c>
      <c r="C254" s="121" t="s">
        <v>1817</v>
      </c>
      <c r="D254" s="122" t="s">
        <v>136</v>
      </c>
      <c r="E254" s="100">
        <v>62000</v>
      </c>
      <c r="F254" s="101">
        <v>500000</v>
      </c>
      <c r="G254" s="100">
        <v>200000</v>
      </c>
      <c r="H254" s="101">
        <v>500000</v>
      </c>
    </row>
    <row r="255" spans="1:8" s="2" customFormat="1" ht="18" x14ac:dyDescent="0.35">
      <c r="A255" s="119">
        <v>12020737</v>
      </c>
      <c r="B255" s="148"/>
      <c r="C255" s="148"/>
      <c r="D255" s="122" t="s">
        <v>668</v>
      </c>
      <c r="E255" s="100"/>
      <c r="F255" s="101"/>
      <c r="G255" s="100"/>
      <c r="H255" s="101"/>
    </row>
    <row r="256" spans="1:8" s="2" customFormat="1" ht="18" x14ac:dyDescent="0.35">
      <c r="A256" s="119">
        <v>12020738</v>
      </c>
      <c r="B256" s="120" t="s">
        <v>648</v>
      </c>
      <c r="C256" s="121" t="s">
        <v>1817</v>
      </c>
      <c r="D256" s="122" t="s">
        <v>667</v>
      </c>
      <c r="E256" s="100">
        <v>50000</v>
      </c>
      <c r="F256" s="101">
        <v>100000</v>
      </c>
      <c r="G256" s="100"/>
      <c r="H256" s="101">
        <v>2000000</v>
      </c>
    </row>
    <row r="257" spans="1:8" s="2" customFormat="1" ht="18" x14ac:dyDescent="0.35">
      <c r="A257" s="119">
        <v>12020739</v>
      </c>
      <c r="B257" s="148"/>
      <c r="C257" s="148"/>
      <c r="D257" s="122" t="s">
        <v>137</v>
      </c>
      <c r="E257" s="100"/>
      <c r="F257" s="101"/>
      <c r="G257" s="100"/>
      <c r="H257" s="101"/>
    </row>
    <row r="258" spans="1:8" s="2" customFormat="1" ht="18" x14ac:dyDescent="0.35">
      <c r="A258" s="119">
        <v>12020747</v>
      </c>
      <c r="B258" s="148"/>
      <c r="C258" s="148"/>
      <c r="D258" s="122" t="s">
        <v>138</v>
      </c>
      <c r="E258" s="100"/>
      <c r="F258" s="101"/>
      <c r="G258" s="100"/>
      <c r="H258" s="101"/>
    </row>
    <row r="259" spans="1:8" s="2" customFormat="1" ht="18" x14ac:dyDescent="0.35">
      <c r="A259" s="119">
        <v>12020748</v>
      </c>
      <c r="B259" s="120" t="s">
        <v>648</v>
      </c>
      <c r="C259" s="121" t="s">
        <v>1817</v>
      </c>
      <c r="D259" s="122" t="s">
        <v>309</v>
      </c>
      <c r="E259" s="100">
        <v>4650000</v>
      </c>
      <c r="F259" s="101">
        <v>50000000</v>
      </c>
      <c r="G259" s="100">
        <v>2375000</v>
      </c>
      <c r="H259" s="101">
        <v>48000000</v>
      </c>
    </row>
    <row r="260" spans="1:8" s="2" customFormat="1" ht="18" x14ac:dyDescent="0.35">
      <c r="A260" s="119">
        <v>12020749</v>
      </c>
      <c r="B260" s="120" t="s">
        <v>648</v>
      </c>
      <c r="C260" s="121" t="s">
        <v>1817</v>
      </c>
      <c r="D260" s="122" t="s">
        <v>296</v>
      </c>
      <c r="E260" s="100"/>
      <c r="F260" s="101">
        <v>500000</v>
      </c>
      <c r="G260" s="100"/>
      <c r="H260" s="101">
        <v>500000</v>
      </c>
    </row>
    <row r="261" spans="1:8" s="2" customFormat="1" thickBot="1" x14ac:dyDescent="0.4">
      <c r="A261" s="144">
        <v>12020750</v>
      </c>
      <c r="B261" s="153"/>
      <c r="C261" s="153"/>
      <c r="D261" s="130" t="s">
        <v>669</v>
      </c>
      <c r="E261" s="106"/>
      <c r="F261" s="109"/>
      <c r="G261" s="106"/>
      <c r="H261" s="109"/>
    </row>
    <row r="262" spans="1:8" s="2" customFormat="1" thickBot="1" x14ac:dyDescent="0.45">
      <c r="A262" s="145"/>
      <c r="B262" s="145"/>
      <c r="C262" s="170"/>
      <c r="D262" s="112" t="s">
        <v>545</v>
      </c>
      <c r="E262" s="146">
        <f>SUM(E221:E261)</f>
        <v>4902000</v>
      </c>
      <c r="F262" s="146">
        <f>SUM(F221:F261)</f>
        <v>55500000</v>
      </c>
      <c r="G262" s="146">
        <f>SUM(G221:G261)</f>
        <v>4360500</v>
      </c>
      <c r="H262" s="146">
        <f>SUM(H221:H261)</f>
        <v>55400000</v>
      </c>
    </row>
    <row r="263" spans="1:8" s="2" customFormat="1" ht="18" customHeight="1" x14ac:dyDescent="0.4">
      <c r="A263" s="150">
        <v>120209</v>
      </c>
      <c r="B263" s="151"/>
      <c r="C263" s="173"/>
      <c r="D263" s="152" t="s">
        <v>625</v>
      </c>
      <c r="E263" s="147"/>
      <c r="F263" s="147"/>
      <c r="G263" s="147"/>
      <c r="H263" s="147"/>
    </row>
    <row r="264" spans="1:8" s="2" customFormat="1" ht="18" x14ac:dyDescent="0.4">
      <c r="A264" s="119">
        <v>12020904</v>
      </c>
      <c r="B264" s="148"/>
      <c r="C264" s="148"/>
      <c r="D264" s="122" t="s">
        <v>626</v>
      </c>
      <c r="E264" s="124"/>
      <c r="F264" s="124"/>
      <c r="G264" s="124"/>
      <c r="H264" s="124"/>
    </row>
    <row r="265" spans="1:8" s="2" customFormat="1" ht="18" x14ac:dyDescent="0.4">
      <c r="A265" s="119">
        <v>12020905</v>
      </c>
      <c r="B265" s="148"/>
      <c r="C265" s="148"/>
      <c r="D265" s="122" t="s">
        <v>627</v>
      </c>
      <c r="E265" s="124"/>
      <c r="F265" s="124"/>
      <c r="G265" s="124"/>
      <c r="H265" s="124"/>
    </row>
    <row r="266" spans="1:8" s="2" customFormat="1" ht="18" x14ac:dyDescent="0.4">
      <c r="A266" s="119">
        <v>12020906</v>
      </c>
      <c r="B266" s="148"/>
      <c r="C266" s="148"/>
      <c r="D266" s="122" t="s">
        <v>628</v>
      </c>
      <c r="E266" s="124"/>
      <c r="F266" s="124"/>
      <c r="G266" s="124"/>
      <c r="H266" s="124"/>
    </row>
    <row r="267" spans="1:8" s="2" customFormat="1" ht="18.75" customHeight="1" thickBot="1" x14ac:dyDescent="0.45">
      <c r="A267" s="144">
        <v>12020907</v>
      </c>
      <c r="B267" s="153"/>
      <c r="C267" s="153"/>
      <c r="D267" s="130" t="s">
        <v>629</v>
      </c>
      <c r="E267" s="131"/>
      <c r="F267" s="131"/>
      <c r="G267" s="131"/>
      <c r="H267" s="131"/>
    </row>
    <row r="268" spans="1:8" s="2" customFormat="1" thickBot="1" x14ac:dyDescent="0.45">
      <c r="A268" s="145"/>
      <c r="B268" s="145"/>
      <c r="C268" s="170"/>
      <c r="D268" s="112" t="s">
        <v>545</v>
      </c>
      <c r="E268" s="146"/>
      <c r="F268" s="146">
        <f>SUM(F264:F267)</f>
        <v>0</v>
      </c>
      <c r="G268" s="146"/>
      <c r="H268" s="146"/>
    </row>
    <row r="269" spans="1:8" s="2" customFormat="1" ht="18" x14ac:dyDescent="0.4">
      <c r="A269" s="166">
        <v>12021000</v>
      </c>
      <c r="B269" s="167"/>
      <c r="C269" s="174"/>
      <c r="D269" s="152" t="s">
        <v>139</v>
      </c>
      <c r="E269" s="155"/>
      <c r="F269" s="155"/>
      <c r="G269" s="147"/>
      <c r="H269" s="155"/>
    </row>
    <row r="270" spans="1:8" s="2" customFormat="1" ht="18" x14ac:dyDescent="0.4">
      <c r="A270" s="119">
        <v>12021001</v>
      </c>
      <c r="B270" s="148"/>
      <c r="C270" s="148"/>
      <c r="D270" s="156" t="s">
        <v>140</v>
      </c>
      <c r="E270" s="142"/>
      <c r="F270" s="142"/>
      <c r="G270" s="124"/>
      <c r="H270" s="142"/>
    </row>
    <row r="271" spans="1:8" s="2" customFormat="1" ht="18" x14ac:dyDescent="0.4">
      <c r="A271" s="119">
        <v>12021002</v>
      </c>
      <c r="B271" s="148"/>
      <c r="C271" s="148"/>
      <c r="D271" s="156" t="s">
        <v>141</v>
      </c>
      <c r="E271" s="142"/>
      <c r="F271" s="142"/>
      <c r="G271" s="124"/>
      <c r="H271" s="142"/>
    </row>
    <row r="272" spans="1:8" s="2" customFormat="1" ht="18" x14ac:dyDescent="0.4">
      <c r="A272" s="119">
        <v>12021003</v>
      </c>
      <c r="B272" s="148"/>
      <c r="C272" s="148"/>
      <c r="D272" s="156" t="s">
        <v>142</v>
      </c>
      <c r="E272" s="142"/>
      <c r="F272" s="142"/>
      <c r="G272" s="124"/>
      <c r="H272" s="142"/>
    </row>
    <row r="273" spans="1:8" s="2" customFormat="1" ht="18" x14ac:dyDescent="0.4">
      <c r="A273" s="119">
        <v>12021004</v>
      </c>
      <c r="B273" s="148"/>
      <c r="C273" s="148"/>
      <c r="D273" s="156" t="s">
        <v>143</v>
      </c>
      <c r="E273" s="142"/>
      <c r="F273" s="142"/>
      <c r="G273" s="124"/>
      <c r="H273" s="142"/>
    </row>
    <row r="274" spans="1:8" s="2" customFormat="1" ht="18" x14ac:dyDescent="0.4">
      <c r="A274" s="119">
        <v>12021005</v>
      </c>
      <c r="B274" s="148"/>
      <c r="C274" s="148"/>
      <c r="D274" s="156" t="s">
        <v>144</v>
      </c>
      <c r="E274" s="142"/>
      <c r="F274" s="142"/>
      <c r="G274" s="124"/>
      <c r="H274" s="142"/>
    </row>
    <row r="275" spans="1:8" s="2" customFormat="1" thickBot="1" x14ac:dyDescent="0.45">
      <c r="A275" s="144">
        <v>12021006</v>
      </c>
      <c r="B275" s="153"/>
      <c r="C275" s="153"/>
      <c r="D275" s="169" t="s">
        <v>145</v>
      </c>
      <c r="E275" s="154"/>
      <c r="F275" s="154"/>
      <c r="G275" s="131"/>
      <c r="H275" s="154"/>
    </row>
    <row r="276" spans="1:8" s="2" customFormat="1" thickBot="1" x14ac:dyDescent="0.45">
      <c r="A276" s="133"/>
      <c r="B276" s="133"/>
      <c r="C276" s="556"/>
      <c r="D276" s="134" t="s">
        <v>545</v>
      </c>
      <c r="E276" s="135"/>
      <c r="F276" s="135">
        <f>SUM(F270:F275)</f>
        <v>0</v>
      </c>
      <c r="G276" s="135"/>
      <c r="H276" s="135"/>
    </row>
    <row r="277" spans="1:8" s="2" customFormat="1" ht="18" x14ac:dyDescent="0.4">
      <c r="A277" s="548">
        <v>12021100</v>
      </c>
      <c r="B277" s="549"/>
      <c r="C277" s="553"/>
      <c r="D277" s="138" t="s">
        <v>146</v>
      </c>
      <c r="E277" s="140"/>
      <c r="F277" s="140"/>
      <c r="G277" s="140"/>
      <c r="H277" s="557"/>
    </row>
    <row r="278" spans="1:8" s="2" customFormat="1" ht="19.5" customHeight="1" x14ac:dyDescent="0.35">
      <c r="A278" s="119">
        <v>12021101</v>
      </c>
      <c r="B278" s="148" t="s">
        <v>648</v>
      </c>
      <c r="C278" s="121" t="s">
        <v>1817</v>
      </c>
      <c r="D278" s="122" t="s">
        <v>147</v>
      </c>
      <c r="E278" s="100"/>
      <c r="F278" s="101">
        <v>500000</v>
      </c>
      <c r="G278" s="100"/>
      <c r="H278" s="101">
        <v>500000</v>
      </c>
    </row>
    <row r="279" spans="1:8" s="2" customFormat="1" ht="18" x14ac:dyDescent="0.35">
      <c r="A279" s="119">
        <v>12021102</v>
      </c>
      <c r="B279" s="148"/>
      <c r="C279" s="148"/>
      <c r="D279" s="122" t="s">
        <v>630</v>
      </c>
      <c r="E279" s="100"/>
      <c r="F279" s="101"/>
      <c r="G279" s="100"/>
      <c r="H279" s="101"/>
    </row>
    <row r="280" spans="1:8" s="2" customFormat="1" ht="18" x14ac:dyDescent="0.35">
      <c r="A280" s="119">
        <v>12021103</v>
      </c>
      <c r="B280" s="148"/>
      <c r="C280" s="148"/>
      <c r="D280" s="122" t="s">
        <v>631</v>
      </c>
      <c r="E280" s="100"/>
      <c r="F280" s="101"/>
      <c r="G280" s="100"/>
      <c r="H280" s="101"/>
    </row>
    <row r="281" spans="1:8" s="2" customFormat="1" ht="18" x14ac:dyDescent="0.35">
      <c r="A281" s="119">
        <v>12021104</v>
      </c>
      <c r="B281" s="148" t="s">
        <v>648</v>
      </c>
      <c r="C281" s="121" t="s">
        <v>1817</v>
      </c>
      <c r="D281" s="122" t="s">
        <v>632</v>
      </c>
      <c r="E281" s="100">
        <v>5302500</v>
      </c>
      <c r="F281" s="101">
        <v>20000000</v>
      </c>
      <c r="G281" s="100">
        <v>3930000</v>
      </c>
      <c r="H281" s="101">
        <v>25000000</v>
      </c>
    </row>
    <row r="282" spans="1:8" s="2" customFormat="1" ht="18" x14ac:dyDescent="0.35">
      <c r="A282" s="119">
        <v>12021105</v>
      </c>
      <c r="B282" s="148" t="s">
        <v>648</v>
      </c>
      <c r="C282" s="121" t="s">
        <v>1817</v>
      </c>
      <c r="D282" s="122" t="s">
        <v>423</v>
      </c>
      <c r="E282" s="100"/>
      <c r="F282" s="101">
        <v>20000000</v>
      </c>
      <c r="G282" s="100">
        <v>500000</v>
      </c>
      <c r="H282" s="101">
        <v>20000000</v>
      </c>
    </row>
    <row r="283" spans="1:8" s="2" customFormat="1" ht="18" x14ac:dyDescent="0.35">
      <c r="A283" s="119">
        <v>12021106</v>
      </c>
      <c r="B283" s="148" t="s">
        <v>648</v>
      </c>
      <c r="C283" s="121" t="s">
        <v>1817</v>
      </c>
      <c r="D283" s="122" t="s">
        <v>633</v>
      </c>
      <c r="E283" s="100">
        <v>3632500</v>
      </c>
      <c r="F283" s="101">
        <v>20000000</v>
      </c>
      <c r="G283" s="100">
        <v>209500</v>
      </c>
      <c r="H283" s="101">
        <v>25000000</v>
      </c>
    </row>
    <row r="284" spans="1:8" s="2" customFormat="1" ht="18" x14ac:dyDescent="0.35">
      <c r="A284" s="119">
        <v>12021107</v>
      </c>
      <c r="B284" s="148"/>
      <c r="C284" s="148"/>
      <c r="D284" s="122" t="s">
        <v>634</v>
      </c>
      <c r="E284" s="100"/>
      <c r="F284" s="101"/>
      <c r="G284" s="100"/>
      <c r="H284" s="101"/>
    </row>
    <row r="285" spans="1:8" s="2" customFormat="1" thickBot="1" x14ac:dyDescent="0.4">
      <c r="A285" s="536">
        <v>12021108</v>
      </c>
      <c r="B285" s="537" t="s">
        <v>648</v>
      </c>
      <c r="C285" s="538" t="s">
        <v>1817</v>
      </c>
      <c r="D285" s="528" t="s">
        <v>424</v>
      </c>
      <c r="E285" s="539">
        <v>55000</v>
      </c>
      <c r="F285" s="540">
        <v>200000</v>
      </c>
      <c r="G285" s="539"/>
      <c r="H285" s="540">
        <v>200000</v>
      </c>
    </row>
    <row r="286" spans="1:8" s="2" customFormat="1" thickBot="1" x14ac:dyDescent="0.45">
      <c r="A286" s="532"/>
      <c r="B286" s="532"/>
      <c r="C286" s="547"/>
      <c r="D286" s="533" t="s">
        <v>545</v>
      </c>
      <c r="E286" s="534">
        <f>SUM(E278:E285)</f>
        <v>8990000</v>
      </c>
      <c r="F286" s="534">
        <f>SUM(F278:F285)</f>
        <v>60700000</v>
      </c>
      <c r="G286" s="534">
        <f>SUM(G278:G285)</f>
        <v>4639500</v>
      </c>
      <c r="H286" s="534">
        <f>SUM(H278:H285)</f>
        <v>70700000</v>
      </c>
    </row>
    <row r="287" spans="1:8" s="2" customFormat="1" ht="18" x14ac:dyDescent="0.4">
      <c r="A287" s="166">
        <v>12021200</v>
      </c>
      <c r="B287" s="167"/>
      <c r="C287" s="174"/>
      <c r="D287" s="172" t="s">
        <v>148</v>
      </c>
      <c r="E287" s="155"/>
      <c r="F287" s="155"/>
      <c r="G287" s="147"/>
      <c r="H287" s="155"/>
    </row>
    <row r="288" spans="1:8" s="2" customFormat="1" ht="18" x14ac:dyDescent="0.35">
      <c r="A288" s="119">
        <v>12021201</v>
      </c>
      <c r="B288" s="148"/>
      <c r="C288" s="148"/>
      <c r="D288" s="156" t="s">
        <v>140</v>
      </c>
      <c r="E288" s="100"/>
      <c r="F288" s="100"/>
      <c r="G288" s="100"/>
      <c r="H288" s="100"/>
    </row>
    <row r="289" spans="1:8" s="2" customFormat="1" ht="18" x14ac:dyDescent="0.35">
      <c r="A289" s="119">
        <v>12021202</v>
      </c>
      <c r="B289" s="148"/>
      <c r="C289" s="148"/>
      <c r="D289" s="156" t="s">
        <v>149</v>
      </c>
      <c r="E289" s="100"/>
      <c r="F289" s="100"/>
      <c r="G289" s="100"/>
      <c r="H289" s="100"/>
    </row>
    <row r="290" spans="1:8" s="2" customFormat="1" ht="18" x14ac:dyDescent="0.35">
      <c r="A290" s="119">
        <v>12021203</v>
      </c>
      <c r="B290" s="148"/>
      <c r="C290" s="148"/>
      <c r="D290" s="156" t="s">
        <v>150</v>
      </c>
      <c r="E290" s="100"/>
      <c r="F290" s="100"/>
      <c r="G290" s="100"/>
      <c r="H290" s="100"/>
    </row>
    <row r="291" spans="1:8" s="2" customFormat="1" ht="18" x14ac:dyDescent="0.35">
      <c r="A291" s="119">
        <v>12021204</v>
      </c>
      <c r="B291" s="148"/>
      <c r="C291" s="148"/>
      <c r="D291" s="156" t="s">
        <v>151</v>
      </c>
      <c r="E291" s="100"/>
      <c r="F291" s="100"/>
      <c r="G291" s="100"/>
      <c r="H291" s="100"/>
    </row>
    <row r="292" spans="1:8" s="2" customFormat="1" ht="18" x14ac:dyDescent="0.35">
      <c r="A292" s="119">
        <v>12021205</v>
      </c>
      <c r="B292" s="120" t="s">
        <v>648</v>
      </c>
      <c r="C292" s="121" t="s">
        <v>1817</v>
      </c>
      <c r="D292" s="156" t="s">
        <v>152</v>
      </c>
      <c r="E292" s="100"/>
      <c r="F292" s="100">
        <v>500000</v>
      </c>
      <c r="G292" s="100"/>
      <c r="H292" s="100">
        <v>500000</v>
      </c>
    </row>
    <row r="293" spans="1:8" s="2" customFormat="1" thickBot="1" x14ac:dyDescent="0.4">
      <c r="A293" s="144">
        <v>12021210</v>
      </c>
      <c r="B293" s="153"/>
      <c r="C293" s="153"/>
      <c r="D293" s="165" t="s">
        <v>153</v>
      </c>
      <c r="E293" s="106"/>
      <c r="F293" s="106"/>
      <c r="G293" s="106"/>
      <c r="H293" s="106"/>
    </row>
    <row r="294" spans="1:8" s="2" customFormat="1" thickBot="1" x14ac:dyDescent="0.45">
      <c r="A294" s="145"/>
      <c r="B294" s="145"/>
      <c r="C294" s="170"/>
      <c r="D294" s="112" t="s">
        <v>545</v>
      </c>
      <c r="E294" s="146">
        <f>SUM(E288:E293)</f>
        <v>0</v>
      </c>
      <c r="F294" s="146">
        <f>SUM(F288:F293)</f>
        <v>500000</v>
      </c>
      <c r="G294" s="146">
        <f>SUM(G288:G293)</f>
        <v>0</v>
      </c>
      <c r="H294" s="146">
        <f>SUM(H288:H293)</f>
        <v>500000</v>
      </c>
    </row>
    <row r="295" spans="1:8" s="2" customFormat="1" ht="18" x14ac:dyDescent="0.4">
      <c r="A295" s="175">
        <v>13000000</v>
      </c>
      <c r="B295" s="176"/>
      <c r="C295" s="164"/>
      <c r="D295" s="177" t="s">
        <v>154</v>
      </c>
      <c r="E295" s="155"/>
      <c r="F295" s="155"/>
      <c r="G295" s="147"/>
      <c r="H295" s="155"/>
    </row>
    <row r="296" spans="1:8" s="2" customFormat="1" ht="18" x14ac:dyDescent="0.4">
      <c r="A296" s="178">
        <v>13010000</v>
      </c>
      <c r="B296" s="110"/>
      <c r="C296" s="123"/>
      <c r="D296" s="179" t="s">
        <v>154</v>
      </c>
      <c r="E296" s="142"/>
      <c r="F296" s="142"/>
      <c r="G296" s="124"/>
      <c r="H296" s="142"/>
    </row>
    <row r="297" spans="1:8" s="2" customFormat="1" ht="18" x14ac:dyDescent="0.4">
      <c r="A297" s="178">
        <v>13010100</v>
      </c>
      <c r="B297" s="110"/>
      <c r="C297" s="180"/>
      <c r="D297" s="179" t="s">
        <v>155</v>
      </c>
      <c r="E297" s="142"/>
      <c r="F297" s="142"/>
      <c r="G297" s="124"/>
      <c r="H297" s="142"/>
    </row>
    <row r="298" spans="1:8" s="2" customFormat="1" ht="18" x14ac:dyDescent="0.35">
      <c r="A298" s="181">
        <v>13010101</v>
      </c>
      <c r="B298" s="120" t="s">
        <v>648</v>
      </c>
      <c r="C298" s="121" t="s">
        <v>1817</v>
      </c>
      <c r="D298" s="156" t="s">
        <v>156</v>
      </c>
      <c r="E298" s="100"/>
      <c r="F298" s="100">
        <v>10000000</v>
      </c>
      <c r="G298" s="100"/>
      <c r="H298" s="100">
        <v>10000000</v>
      </c>
    </row>
    <row r="299" spans="1:8" s="2" customFormat="1" thickBot="1" x14ac:dyDescent="0.4">
      <c r="A299" s="182">
        <v>13010102</v>
      </c>
      <c r="B299" s="120"/>
      <c r="C299" s="164"/>
      <c r="D299" s="165" t="s">
        <v>157</v>
      </c>
      <c r="E299" s="106"/>
      <c r="F299" s="106"/>
      <c r="G299" s="106"/>
      <c r="H299" s="106"/>
    </row>
    <row r="300" spans="1:8" s="2" customFormat="1" thickBot="1" x14ac:dyDescent="0.45">
      <c r="A300" s="145"/>
      <c r="B300" s="145"/>
      <c r="C300" s="170"/>
      <c r="D300" s="112" t="s">
        <v>545</v>
      </c>
      <c r="E300" s="146">
        <f>SUM(E295:E299)</f>
        <v>0</v>
      </c>
      <c r="F300" s="146">
        <f>SUM(F295:F299)</f>
        <v>10000000</v>
      </c>
      <c r="G300" s="146">
        <f>SUM(G295:G299)</f>
        <v>0</v>
      </c>
      <c r="H300" s="146">
        <f>SUM(H295:H299)</f>
        <v>10000000</v>
      </c>
    </row>
    <row r="301" spans="1:8" s="2" customFormat="1" ht="36" x14ac:dyDescent="0.4">
      <c r="A301" s="175">
        <v>14030100</v>
      </c>
      <c r="B301" s="176"/>
      <c r="C301" s="164"/>
      <c r="D301" s="177" t="s">
        <v>158</v>
      </c>
      <c r="E301" s="155"/>
      <c r="F301" s="155"/>
      <c r="G301" s="147"/>
      <c r="H301" s="155"/>
    </row>
    <row r="302" spans="1:8" s="2" customFormat="1" ht="36" x14ac:dyDescent="0.35">
      <c r="A302" s="181">
        <v>14030301</v>
      </c>
      <c r="B302" s="123"/>
      <c r="C302" s="123"/>
      <c r="D302" s="156" t="s">
        <v>159</v>
      </c>
      <c r="E302" s="100"/>
      <c r="F302" s="100"/>
      <c r="G302" s="100"/>
      <c r="H302" s="100"/>
    </row>
    <row r="303" spans="1:8" s="2" customFormat="1" ht="36.5" thickBot="1" x14ac:dyDescent="0.4">
      <c r="A303" s="182">
        <v>14030302</v>
      </c>
      <c r="B303" s="180"/>
      <c r="C303" s="180"/>
      <c r="D303" s="165" t="s">
        <v>160</v>
      </c>
      <c r="E303" s="106"/>
      <c r="F303" s="101"/>
      <c r="G303" s="106"/>
      <c r="H303" s="101"/>
    </row>
    <row r="304" spans="1:8" s="2" customFormat="1" thickBot="1" x14ac:dyDescent="0.45">
      <c r="A304" s="145"/>
      <c r="B304" s="145"/>
      <c r="C304" s="170"/>
      <c r="D304" s="112" t="s">
        <v>545</v>
      </c>
      <c r="E304" s="146">
        <f>SUM(E302:E303)</f>
        <v>0</v>
      </c>
      <c r="F304" s="146">
        <f>SUM(F302:F303)</f>
        <v>0</v>
      </c>
      <c r="G304" s="146">
        <f>SUM(G302:G303)</f>
        <v>0</v>
      </c>
      <c r="H304" s="146">
        <f>SUM(H302:H303)</f>
        <v>0</v>
      </c>
    </row>
    <row r="305" spans="1:8" s="2" customFormat="1" ht="18" x14ac:dyDescent="0.4">
      <c r="A305" s="175">
        <v>14070000</v>
      </c>
      <c r="B305" s="176"/>
      <c r="C305" s="164"/>
      <c r="D305" s="177" t="s">
        <v>161</v>
      </c>
      <c r="E305" s="155"/>
      <c r="F305" s="155"/>
      <c r="G305" s="147"/>
      <c r="H305" s="155"/>
    </row>
    <row r="306" spans="1:8" s="2" customFormat="1" ht="18" x14ac:dyDescent="0.4">
      <c r="A306" s="178">
        <v>14070100</v>
      </c>
      <c r="B306" s="110"/>
      <c r="C306" s="180"/>
      <c r="D306" s="179" t="s">
        <v>161</v>
      </c>
      <c r="E306" s="142"/>
      <c r="F306" s="142"/>
      <c r="G306" s="124"/>
      <c r="H306" s="142"/>
    </row>
    <row r="307" spans="1:8" s="2" customFormat="1" ht="18" x14ac:dyDescent="0.4">
      <c r="A307" s="181">
        <v>14070101</v>
      </c>
      <c r="B307" s="120"/>
      <c r="C307" s="123"/>
      <c r="D307" s="156" t="s">
        <v>162</v>
      </c>
      <c r="E307" s="142"/>
      <c r="F307" s="142"/>
      <c r="G307" s="124"/>
      <c r="H307" s="142"/>
    </row>
    <row r="308" spans="1:8" s="2" customFormat="1" thickBot="1" x14ac:dyDescent="0.45">
      <c r="A308" s="182">
        <v>14070102</v>
      </c>
      <c r="B308" s="120" t="s">
        <v>648</v>
      </c>
      <c r="C308" s="121" t="s">
        <v>1817</v>
      </c>
      <c r="D308" s="165" t="s">
        <v>635</v>
      </c>
      <c r="E308" s="131">
        <v>3000000</v>
      </c>
      <c r="F308" s="131">
        <v>10000000</v>
      </c>
      <c r="G308" s="131"/>
      <c r="H308" s="131">
        <v>10000000</v>
      </c>
    </row>
    <row r="309" spans="1:8" s="2" customFormat="1" thickBot="1" x14ac:dyDescent="0.45">
      <c r="A309" s="145"/>
      <c r="B309" s="145"/>
      <c r="C309" s="170"/>
      <c r="D309" s="112" t="s">
        <v>545</v>
      </c>
      <c r="E309" s="146">
        <f>SUM(E307:E308)</f>
        <v>3000000</v>
      </c>
      <c r="F309" s="146">
        <f>SUM(F307:F308)</f>
        <v>10000000</v>
      </c>
      <c r="G309" s="146">
        <f>SUM(G307:G308)</f>
        <v>0</v>
      </c>
      <c r="H309" s="146">
        <f>SUM(H307:H308)</f>
        <v>10000000</v>
      </c>
    </row>
    <row r="310" spans="1:8" s="2" customFormat="1" ht="18" x14ac:dyDescent="0.4">
      <c r="A310" s="175">
        <v>3108</v>
      </c>
      <c r="B310" s="176"/>
      <c r="C310" s="164"/>
      <c r="D310" s="183" t="s">
        <v>636</v>
      </c>
      <c r="E310" s="155"/>
      <c r="F310" s="155"/>
      <c r="G310" s="147"/>
      <c r="H310" s="155"/>
    </row>
    <row r="311" spans="1:8" s="2" customFormat="1" ht="18" x14ac:dyDescent="0.4">
      <c r="A311" s="178">
        <v>310801</v>
      </c>
      <c r="B311" s="110"/>
      <c r="C311" s="123"/>
      <c r="D311" s="184" t="s">
        <v>637</v>
      </c>
      <c r="E311" s="142"/>
      <c r="F311" s="142"/>
      <c r="G311" s="124"/>
      <c r="H311" s="142"/>
    </row>
    <row r="312" spans="1:8" s="2" customFormat="1" ht="18" x14ac:dyDescent="0.4">
      <c r="A312" s="181">
        <v>31080101</v>
      </c>
      <c r="B312" s="123"/>
      <c r="C312" s="123"/>
      <c r="D312" s="156" t="s">
        <v>139</v>
      </c>
      <c r="E312" s="142"/>
      <c r="F312" s="142"/>
      <c r="G312" s="124"/>
      <c r="H312" s="142"/>
    </row>
    <row r="313" spans="1:8" s="2" customFormat="1" thickBot="1" x14ac:dyDescent="0.45">
      <c r="A313" s="182">
        <v>31080102</v>
      </c>
      <c r="B313" s="120"/>
      <c r="C313" s="164"/>
      <c r="D313" s="165" t="s">
        <v>297</v>
      </c>
      <c r="E313" s="131"/>
      <c r="F313" s="131"/>
      <c r="G313" s="131"/>
      <c r="H313" s="131"/>
    </row>
    <row r="314" spans="1:8" s="2" customFormat="1" thickBot="1" x14ac:dyDescent="0.45">
      <c r="A314" s="145"/>
      <c r="B314" s="145"/>
      <c r="C314" s="145"/>
      <c r="D314" s="112" t="s">
        <v>545</v>
      </c>
      <c r="E314" s="146">
        <f>SUM(E312:E313)</f>
        <v>0</v>
      </c>
      <c r="F314" s="146">
        <f>SUM(F312:F313)</f>
        <v>0</v>
      </c>
      <c r="G314" s="146">
        <f>SUM(G312:G313)</f>
        <v>0</v>
      </c>
      <c r="H314" s="146">
        <f>SUM(H312:H313)</f>
        <v>0</v>
      </c>
    </row>
    <row r="315" spans="1:8" s="2" customFormat="1" thickBot="1" x14ac:dyDescent="0.45">
      <c r="A315" s="185"/>
      <c r="B315" s="185"/>
      <c r="C315" s="185"/>
      <c r="D315" s="186" t="s">
        <v>464</v>
      </c>
      <c r="E315" s="146">
        <f>E314+E309+E304+E300+E294+E286+E276+E268+E262+E219+E195+E186+E118+E30+E24+E18</f>
        <v>6850029470.3900003</v>
      </c>
      <c r="F315" s="146">
        <f>F314+F309+F304+F300+F294+F286+F276+F268+F262+F219+F195+F186+F118+F30+F24+F18</f>
        <v>12347936027.700001</v>
      </c>
      <c r="G315" s="146">
        <f>G314+G309+G304+G300+G294+G286+G276+G268+G262+G219+G195+G186+G118+G30+G24+G18</f>
        <v>8531607185.8068256</v>
      </c>
      <c r="H315" s="146">
        <f>H314+H309+H304+H300+H294+H286+H276+H268+H262+H219+H195+H186+H118+H30+H24+H18</f>
        <v>14804164399</v>
      </c>
    </row>
  </sheetData>
  <mergeCells count="4">
    <mergeCell ref="A1:H1"/>
    <mergeCell ref="A2:H2"/>
    <mergeCell ref="A3:H3"/>
    <mergeCell ref="A4:H4"/>
  </mergeCells>
  <pageMargins left="0.5" right="0.23622047244094499" top="0.39370078740157499" bottom="0.5" header="0.31496062992126" footer="0.31496062992126"/>
  <pageSetup paperSize="9" scale="70" orientation="landscape" r:id="rId1"/>
  <headerFooter>
    <oddFooter>&amp;C&amp;"Arial Narrow,Regular"&amp;14Page &amp;P&amp;R&amp;"Arial Narrow,Regular"&amp;14&amp;A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8D9C-7772-4205-B51B-7E22978F73F0}">
  <dimension ref="A1:K2237"/>
  <sheetViews>
    <sheetView view="pageBreakPreview" topLeftCell="E3" zoomScale="80" zoomScaleNormal="41" zoomScaleSheetLayoutView="80" zoomScalePageLayoutView="32" workbookViewId="0">
      <selection activeCell="I2030" sqref="I2030"/>
    </sheetView>
  </sheetViews>
  <sheetFormatPr defaultColWidth="9.1796875" defaultRowHeight="20.149999999999999" customHeight="1" x14ac:dyDescent="0.4"/>
  <cols>
    <col min="1" max="1" width="14.6328125" style="421" customWidth="1"/>
    <col min="2" max="2" width="10.6328125" style="422" customWidth="1"/>
    <col min="3" max="3" width="14.26953125" style="56" customWidth="1"/>
    <col min="4" max="4" width="13" style="423" customWidth="1"/>
    <col min="5" max="5" width="52.36328125" style="209" customWidth="1"/>
    <col min="6" max="6" width="20.81640625" style="209" customWidth="1"/>
    <col min="7" max="7" width="20.54296875" style="209" customWidth="1"/>
    <col min="8" max="8" width="20.26953125" style="209" customWidth="1"/>
    <col min="9" max="9" width="20.54296875" style="209" customWidth="1"/>
    <col min="10" max="16384" width="9.1796875" style="209"/>
  </cols>
  <sheetData>
    <row r="1" spans="1:9" ht="22.5" x14ac:dyDescent="0.45">
      <c r="A1" s="1440" t="s">
        <v>1792</v>
      </c>
      <c r="B1" s="1441"/>
      <c r="C1" s="1441"/>
      <c r="D1" s="1441"/>
      <c r="E1" s="1441"/>
      <c r="F1" s="1441"/>
      <c r="G1" s="1441"/>
      <c r="H1" s="1441"/>
      <c r="I1" s="1442"/>
    </row>
    <row r="2" spans="1:9" ht="22.5" x14ac:dyDescent="0.45">
      <c r="A2" s="1437" t="s">
        <v>484</v>
      </c>
      <c r="B2" s="1438"/>
      <c r="C2" s="1438"/>
      <c r="D2" s="1438"/>
      <c r="E2" s="1438"/>
      <c r="F2" s="1438"/>
      <c r="G2" s="1438"/>
      <c r="H2" s="1438"/>
      <c r="I2" s="1439"/>
    </row>
    <row r="3" spans="1:9" ht="22.5" x14ac:dyDescent="0.45">
      <c r="A3" s="1437" t="s">
        <v>3079</v>
      </c>
      <c r="B3" s="1438"/>
      <c r="C3" s="1438"/>
      <c r="D3" s="1438"/>
      <c r="E3" s="1438"/>
      <c r="F3" s="1438"/>
      <c r="G3" s="1438"/>
      <c r="H3" s="1438"/>
      <c r="I3" s="1439"/>
    </row>
    <row r="4" spans="1:9" ht="23" thickBot="1" x14ac:dyDescent="0.45">
      <c r="A4" s="1434" t="s">
        <v>280</v>
      </c>
      <c r="B4" s="1435"/>
      <c r="C4" s="1435"/>
      <c r="D4" s="1435"/>
      <c r="E4" s="1435"/>
      <c r="F4" s="1435"/>
      <c r="G4" s="1435"/>
      <c r="H4" s="1435"/>
      <c r="I4" s="1436"/>
    </row>
    <row r="5" spans="1:9" ht="26.25" customHeight="1" thickBot="1" x14ac:dyDescent="0.45">
      <c r="A5" s="1443" t="s">
        <v>3086</v>
      </c>
      <c r="B5" s="1444"/>
      <c r="C5" s="1444"/>
      <c r="D5" s="1444"/>
      <c r="E5" s="1444"/>
      <c r="F5" s="1444"/>
      <c r="G5" s="1444"/>
      <c r="H5" s="1444"/>
      <c r="I5" s="1445"/>
    </row>
    <row r="6" spans="1:9" ht="36.5" thickBot="1" x14ac:dyDescent="0.45">
      <c r="A6" s="4" t="s">
        <v>465</v>
      </c>
      <c r="B6" s="111" t="s">
        <v>458</v>
      </c>
      <c r="C6" s="4" t="s">
        <v>454</v>
      </c>
      <c r="D6" s="111" t="s">
        <v>457</v>
      </c>
      <c r="E6" s="210" t="s">
        <v>1</v>
      </c>
      <c r="F6" s="111" t="s">
        <v>3083</v>
      </c>
      <c r="G6" s="111" t="s">
        <v>3078</v>
      </c>
      <c r="H6" s="111" t="s">
        <v>3084</v>
      </c>
      <c r="I6" s="111" t="s">
        <v>3082</v>
      </c>
    </row>
    <row r="7" spans="1:9" ht="22" customHeight="1" x14ac:dyDescent="0.4">
      <c r="A7" s="312">
        <v>11100100100</v>
      </c>
      <c r="B7" s="211" t="s">
        <v>646</v>
      </c>
      <c r="C7" s="5"/>
      <c r="D7" s="121" t="s">
        <v>1817</v>
      </c>
      <c r="E7" s="212" t="s">
        <v>353</v>
      </c>
      <c r="F7" s="213">
        <f>F33</f>
        <v>257335516.21999997</v>
      </c>
      <c r="G7" s="213">
        <f>G33</f>
        <v>340513828.19999999</v>
      </c>
      <c r="H7" s="213">
        <f>H33</f>
        <v>183827222.25</v>
      </c>
      <c r="I7" s="213">
        <f>I33</f>
        <v>338002800.34800005</v>
      </c>
    </row>
    <row r="8" spans="1:9" ht="22" customHeight="1" x14ac:dyDescent="0.4">
      <c r="A8" s="244">
        <v>11101300100</v>
      </c>
      <c r="B8" s="121" t="s">
        <v>646</v>
      </c>
      <c r="C8" s="6"/>
      <c r="D8" s="121" t="s">
        <v>1817</v>
      </c>
      <c r="E8" s="156" t="s">
        <v>354</v>
      </c>
      <c r="F8" s="215">
        <f>F189</f>
        <v>5937408.4399999995</v>
      </c>
      <c r="G8" s="215">
        <f>G189</f>
        <v>10403478</v>
      </c>
      <c r="H8" s="215">
        <f>H189</f>
        <v>5227608.5</v>
      </c>
      <c r="I8" s="215">
        <f>I189</f>
        <v>11686733</v>
      </c>
    </row>
    <row r="9" spans="1:9" ht="22" customHeight="1" x14ac:dyDescent="0.4">
      <c r="A9" s="430">
        <v>11200100100</v>
      </c>
      <c r="B9" s="121" t="s">
        <v>646</v>
      </c>
      <c r="C9" s="7"/>
      <c r="D9" s="121" t="s">
        <v>1817</v>
      </c>
      <c r="E9" s="156" t="s">
        <v>355</v>
      </c>
      <c r="F9" s="215">
        <f>F274</f>
        <v>60473642.383999996</v>
      </c>
      <c r="G9" s="215">
        <f>G274</f>
        <v>72363920.800000012</v>
      </c>
      <c r="H9" s="215">
        <f>H274</f>
        <v>56866940.599999994</v>
      </c>
      <c r="I9" s="215">
        <f>I274</f>
        <v>98164668.599999994</v>
      </c>
    </row>
    <row r="10" spans="1:9" ht="22" customHeight="1" x14ac:dyDescent="0.4">
      <c r="A10" s="244">
        <v>12500100100</v>
      </c>
      <c r="B10" s="121" t="s">
        <v>646</v>
      </c>
      <c r="C10" s="6"/>
      <c r="D10" s="121" t="s">
        <v>1817</v>
      </c>
      <c r="E10" s="156" t="s">
        <v>356</v>
      </c>
      <c r="F10" s="215">
        <f>F325</f>
        <v>138139825.20616001</v>
      </c>
      <c r="G10" s="215">
        <f>G325</f>
        <v>343370067.824</v>
      </c>
      <c r="H10" s="215">
        <f>H325</f>
        <v>103142009.52399999</v>
      </c>
      <c r="I10" s="215">
        <f>I325</f>
        <v>318620744.80599999</v>
      </c>
    </row>
    <row r="11" spans="1:9" ht="22" customHeight="1" x14ac:dyDescent="0.4">
      <c r="A11" s="244">
        <v>22000100100</v>
      </c>
      <c r="B11" s="121" t="s">
        <v>646</v>
      </c>
      <c r="C11" s="6"/>
      <c r="D11" s="121" t="s">
        <v>1817</v>
      </c>
      <c r="E11" s="156" t="s">
        <v>357</v>
      </c>
      <c r="F11" s="215">
        <f>F416</f>
        <v>323827954.19463998</v>
      </c>
      <c r="G11" s="215">
        <f>G416</f>
        <v>537793620.13600004</v>
      </c>
      <c r="H11" s="215">
        <f>H416</f>
        <v>384131567.70450002</v>
      </c>
      <c r="I11" s="215">
        <f>I416</f>
        <v>679772607.28599989</v>
      </c>
    </row>
    <row r="12" spans="1:9" ht="22" customHeight="1" x14ac:dyDescent="0.4">
      <c r="A12" s="244">
        <v>55100300100</v>
      </c>
      <c r="B12" s="121" t="s">
        <v>646</v>
      </c>
      <c r="C12" s="6"/>
      <c r="D12" s="121" t="s">
        <v>1817</v>
      </c>
      <c r="E12" s="156" t="s">
        <v>358</v>
      </c>
      <c r="F12" s="215">
        <f>F610</f>
        <v>2565000860.7325602</v>
      </c>
      <c r="G12" s="215">
        <f>G610</f>
        <v>3451593689.7439995</v>
      </c>
      <c r="H12" s="215">
        <f>H610</f>
        <v>1846651358.9865</v>
      </c>
      <c r="I12" s="215">
        <f>I610</f>
        <v>3887651497.0799999</v>
      </c>
    </row>
    <row r="13" spans="1:9" ht="22" customHeight="1" x14ac:dyDescent="0.4">
      <c r="A13" s="244">
        <v>52100100100</v>
      </c>
      <c r="B13" s="121" t="s">
        <v>646</v>
      </c>
      <c r="C13" s="6"/>
      <c r="D13" s="121" t="s">
        <v>1817</v>
      </c>
      <c r="E13" s="156" t="s">
        <v>359</v>
      </c>
      <c r="F13" s="215">
        <f>F1107</f>
        <v>549321358.41839993</v>
      </c>
      <c r="G13" s="215">
        <f>G1107</f>
        <v>740724791.3599999</v>
      </c>
      <c r="H13" s="215">
        <f>H1107</f>
        <v>498915229.31</v>
      </c>
      <c r="I13" s="215">
        <f>I1107</f>
        <v>1251613750.5200014</v>
      </c>
    </row>
    <row r="14" spans="1:9" ht="22" customHeight="1" x14ac:dyDescent="0.4">
      <c r="A14" s="244">
        <v>21500100100</v>
      </c>
      <c r="B14" s="121" t="s">
        <v>646</v>
      </c>
      <c r="C14" s="6"/>
      <c r="D14" s="121" t="s">
        <v>1817</v>
      </c>
      <c r="E14" s="156" t="s">
        <v>360</v>
      </c>
      <c r="F14" s="215">
        <f>F1189</f>
        <v>66258011.439999998</v>
      </c>
      <c r="G14" s="215">
        <f>G1189</f>
        <v>111162952.84</v>
      </c>
      <c r="H14" s="215">
        <f>H1189</f>
        <v>75757580.333333343</v>
      </c>
      <c r="I14" s="215">
        <f>I1189</f>
        <v>155755978.336</v>
      </c>
    </row>
    <row r="15" spans="1:9" ht="22" customHeight="1" x14ac:dyDescent="0.4">
      <c r="A15" s="244">
        <v>22400100100</v>
      </c>
      <c r="B15" s="121" t="s">
        <v>646</v>
      </c>
      <c r="C15" s="6"/>
      <c r="D15" s="121" t="s">
        <v>1817</v>
      </c>
      <c r="E15" s="156" t="s">
        <v>425</v>
      </c>
      <c r="F15" s="215">
        <f>F1411</f>
        <v>83977380.234520018</v>
      </c>
      <c r="G15" s="215">
        <f>G1411</f>
        <v>172589613.54799998</v>
      </c>
      <c r="H15" s="215">
        <f>H1411</f>
        <v>105816960.09599999</v>
      </c>
      <c r="I15" s="215">
        <f>I1411</f>
        <v>203595653.41800001</v>
      </c>
    </row>
    <row r="16" spans="1:9" ht="22" customHeight="1" x14ac:dyDescent="0.4">
      <c r="A16" s="244">
        <v>55100200100</v>
      </c>
      <c r="B16" s="121" t="s">
        <v>646</v>
      </c>
      <c r="C16" s="6"/>
      <c r="D16" s="121" t="s">
        <v>1817</v>
      </c>
      <c r="E16" s="156" t="s">
        <v>361</v>
      </c>
      <c r="F16" s="215">
        <f>F1785</f>
        <v>292469898.17464</v>
      </c>
      <c r="G16" s="215">
        <f>G1785</f>
        <v>231003698.09600002</v>
      </c>
      <c r="H16" s="215">
        <f>H1785</f>
        <v>137969673.11199999</v>
      </c>
      <c r="I16" s="215">
        <f>I1785</f>
        <v>255539217.25999999</v>
      </c>
    </row>
    <row r="17" spans="1:9" ht="22" customHeight="1" x14ac:dyDescent="0.4">
      <c r="A17" s="244">
        <v>22000300100</v>
      </c>
      <c r="B17" s="121" t="s">
        <v>646</v>
      </c>
      <c r="C17" s="6"/>
      <c r="D17" s="121" t="s">
        <v>1817</v>
      </c>
      <c r="E17" s="156" t="s">
        <v>362</v>
      </c>
      <c r="F17" s="215">
        <f>F1860</f>
        <v>10427270.791680001</v>
      </c>
      <c r="G17" s="215">
        <f>G1860</f>
        <v>80244855.876000002</v>
      </c>
      <c r="H17" s="215">
        <f>H1860</f>
        <v>24896514.144000001</v>
      </c>
      <c r="I17" s="215">
        <f>I1860</f>
        <v>107190232.78200001</v>
      </c>
    </row>
    <row r="18" spans="1:9" ht="22" customHeight="1" thickBot="1" x14ac:dyDescent="0.45">
      <c r="A18" s="431">
        <v>53500100100</v>
      </c>
      <c r="B18" s="121" t="s">
        <v>646</v>
      </c>
      <c r="C18" s="6"/>
      <c r="D18" s="121" t="s">
        <v>1817</v>
      </c>
      <c r="E18" s="156" t="s">
        <v>489</v>
      </c>
      <c r="F18" s="215">
        <f>F2046</f>
        <v>54988282.619599998</v>
      </c>
      <c r="G18" s="215">
        <f>G2046</f>
        <v>82499142.420000002</v>
      </c>
      <c r="H18" s="215">
        <f>H2046</f>
        <v>46087792.416666664</v>
      </c>
      <c r="I18" s="215">
        <f>I2046</f>
        <v>94892026.149999991</v>
      </c>
    </row>
    <row r="19" spans="1:9" ht="22" customHeight="1" thickBot="1" x14ac:dyDescent="0.45">
      <c r="A19" s="8"/>
      <c r="B19" s="194"/>
      <c r="C19" s="8"/>
      <c r="D19" s="194"/>
      <c r="E19" s="199" t="s">
        <v>298</v>
      </c>
      <c r="F19" s="223">
        <f>SUM(F7:F18)</f>
        <v>4408157408.8562002</v>
      </c>
      <c r="G19" s="223">
        <f>SUM(G7:G18)</f>
        <v>6174263658.8439999</v>
      </c>
      <c r="H19" s="223">
        <f>SUM(H7:H18)</f>
        <v>3469290456.9770002</v>
      </c>
      <c r="I19" s="223">
        <f>SUM(I7:I18)</f>
        <v>7402485909.5860014</v>
      </c>
    </row>
    <row r="20" spans="1:9" ht="22" customHeight="1" thickBot="1" x14ac:dyDescent="0.45">
      <c r="A20" s="1446" t="s">
        <v>504</v>
      </c>
      <c r="B20" s="1447"/>
      <c r="C20" s="1447"/>
      <c r="D20" s="1447"/>
      <c r="E20" s="1447"/>
      <c r="F20" s="1447"/>
      <c r="G20" s="1447"/>
      <c r="H20" s="1447"/>
      <c r="I20" s="1448"/>
    </row>
    <row r="21" spans="1:9" ht="22" customHeight="1" x14ac:dyDescent="0.4">
      <c r="A21" s="216"/>
      <c r="B21" s="217"/>
      <c r="C21" s="9"/>
      <c r="D21" s="217"/>
      <c r="E21" s="183" t="s">
        <v>164</v>
      </c>
      <c r="F21" s="224">
        <f t="shared" ref="F21:I22" si="0">F35+F191+F276+F327+F418+F612+F1109+F1187+F1413+F1789+F1862+F2048</f>
        <v>3463043797.6561995</v>
      </c>
      <c r="G21" s="224">
        <f t="shared" si="0"/>
        <v>4753168010.5640001</v>
      </c>
      <c r="H21" s="224">
        <f t="shared" si="0"/>
        <v>2464159506.0669999</v>
      </c>
      <c r="I21" s="224">
        <f t="shared" si="0"/>
        <v>5557540261.3060017</v>
      </c>
    </row>
    <row r="22" spans="1:9" ht="22" customHeight="1" thickBot="1" x14ac:dyDescent="0.45">
      <c r="A22" s="218"/>
      <c r="B22" s="219"/>
      <c r="C22" s="10"/>
      <c r="D22" s="219"/>
      <c r="E22" s="220" t="s">
        <v>501</v>
      </c>
      <c r="F22" s="225">
        <f t="shared" si="0"/>
        <v>945113611.20000005</v>
      </c>
      <c r="G22" s="225">
        <f t="shared" si="0"/>
        <v>1421095648.28</v>
      </c>
      <c r="H22" s="225">
        <f t="shared" si="0"/>
        <v>1005130950.91</v>
      </c>
      <c r="I22" s="225">
        <f t="shared" si="0"/>
        <v>1844945648.28</v>
      </c>
    </row>
    <row r="23" spans="1:9" ht="22" customHeight="1" thickBot="1" x14ac:dyDescent="0.45">
      <c r="A23" s="8"/>
      <c r="B23" s="194"/>
      <c r="C23" s="8"/>
      <c r="D23" s="194"/>
      <c r="E23" s="199" t="s">
        <v>298</v>
      </c>
      <c r="F23" s="223">
        <f>F21+F22</f>
        <v>4408157408.8561993</v>
      </c>
      <c r="G23" s="223">
        <f>G21+G22</f>
        <v>6174263658.8439999</v>
      </c>
      <c r="H23" s="223">
        <f>H21+H22</f>
        <v>3469290456.9769998</v>
      </c>
      <c r="I23" s="223">
        <f>I21+I22</f>
        <v>7402485909.5860014</v>
      </c>
    </row>
    <row r="24" spans="1:9" ht="22.5" x14ac:dyDescent="0.45">
      <c r="A24" s="1440" t="s">
        <v>1792</v>
      </c>
      <c r="B24" s="1441"/>
      <c r="C24" s="1441"/>
      <c r="D24" s="1441"/>
      <c r="E24" s="1441"/>
      <c r="F24" s="1441"/>
      <c r="G24" s="1441"/>
      <c r="H24" s="1441"/>
      <c r="I24" s="1442"/>
    </row>
    <row r="25" spans="1:9" ht="22.5" x14ac:dyDescent="0.45">
      <c r="A25" s="1437" t="s">
        <v>484</v>
      </c>
      <c r="B25" s="1438"/>
      <c r="C25" s="1438"/>
      <c r="D25" s="1438"/>
      <c r="E25" s="1438"/>
      <c r="F25" s="1438"/>
      <c r="G25" s="1438"/>
      <c r="H25" s="1438"/>
      <c r="I25" s="1439"/>
    </row>
    <row r="26" spans="1:9" ht="22.5" x14ac:dyDescent="0.45">
      <c r="A26" s="1437" t="s">
        <v>3079</v>
      </c>
      <c r="B26" s="1438"/>
      <c r="C26" s="1438"/>
      <c r="D26" s="1438"/>
      <c r="E26" s="1438"/>
      <c r="F26" s="1438"/>
      <c r="G26" s="1438"/>
      <c r="H26" s="1438"/>
      <c r="I26" s="1439"/>
    </row>
    <row r="27" spans="1:9" ht="24" customHeight="1" thickBot="1" x14ac:dyDescent="0.45">
      <c r="A27" s="1434" t="s">
        <v>2618</v>
      </c>
      <c r="B27" s="1435"/>
      <c r="C27" s="1435"/>
      <c r="D27" s="1435"/>
      <c r="E27" s="1435"/>
      <c r="F27" s="1435"/>
      <c r="G27" s="1435"/>
      <c r="H27" s="1435"/>
      <c r="I27" s="1436"/>
    </row>
    <row r="28" spans="1:9" s="221" customFormat="1" ht="18.5" thickBot="1" x14ac:dyDescent="0.45">
      <c r="A28" s="1443" t="s">
        <v>426</v>
      </c>
      <c r="B28" s="1444"/>
      <c r="C28" s="1444"/>
      <c r="D28" s="1444"/>
      <c r="E28" s="1444"/>
      <c r="F28" s="1444"/>
      <c r="G28" s="1444"/>
      <c r="H28" s="1444"/>
      <c r="I28" s="1445"/>
    </row>
    <row r="29" spans="1:9" s="201" customFormat="1" ht="36.5" thickBot="1" x14ac:dyDescent="0.4">
      <c r="A29" s="4" t="s">
        <v>465</v>
      </c>
      <c r="B29" s="111" t="s">
        <v>458</v>
      </c>
      <c r="C29" s="4" t="s">
        <v>454</v>
      </c>
      <c r="D29" s="111" t="s">
        <v>457</v>
      </c>
      <c r="E29" s="210" t="s">
        <v>1</v>
      </c>
      <c r="F29" s="111" t="s">
        <v>3083</v>
      </c>
      <c r="G29" s="111" t="s">
        <v>3078</v>
      </c>
      <c r="H29" s="111" t="s">
        <v>3084</v>
      </c>
      <c r="I29" s="111" t="s">
        <v>3082</v>
      </c>
    </row>
    <row r="30" spans="1:9" s="221" customFormat="1" ht="22" customHeight="1" x14ac:dyDescent="0.4">
      <c r="A30" s="312">
        <v>11100100100</v>
      </c>
      <c r="B30" s="121" t="s">
        <v>646</v>
      </c>
      <c r="C30" s="11"/>
      <c r="D30" s="121" t="s">
        <v>1817</v>
      </c>
      <c r="E30" s="212" t="s">
        <v>363</v>
      </c>
      <c r="F30" s="213">
        <f>F87</f>
        <v>185106911.52399999</v>
      </c>
      <c r="G30" s="213">
        <f>G87</f>
        <v>214160113.80000001</v>
      </c>
      <c r="H30" s="213">
        <f>H87</f>
        <v>108765085.34999999</v>
      </c>
      <c r="I30" s="213">
        <f>I87</f>
        <v>183251263</v>
      </c>
    </row>
    <row r="31" spans="1:9" s="221" customFormat="1" ht="22" customHeight="1" x14ac:dyDescent="0.4">
      <c r="A31" s="244">
        <v>11118300100</v>
      </c>
      <c r="B31" s="121" t="s">
        <v>646</v>
      </c>
      <c r="C31" s="6"/>
      <c r="D31" s="121" t="s">
        <v>1817</v>
      </c>
      <c r="E31" s="156" t="s">
        <v>364</v>
      </c>
      <c r="F31" s="215">
        <f>F124</f>
        <v>2614662.3480000002</v>
      </c>
      <c r="G31" s="215">
        <f>G124</f>
        <v>2193635.2000000002</v>
      </c>
      <c r="H31" s="215">
        <f>H124</f>
        <v>1884384.45</v>
      </c>
      <c r="I31" s="215">
        <f>I124</f>
        <v>6472650.682</v>
      </c>
    </row>
    <row r="32" spans="1:9" s="221" customFormat="1" ht="22" customHeight="1" thickBot="1" x14ac:dyDescent="0.45">
      <c r="A32" s="244">
        <v>11101800100</v>
      </c>
      <c r="B32" s="121" t="s">
        <v>646</v>
      </c>
      <c r="C32" s="7"/>
      <c r="D32" s="121" t="s">
        <v>1817</v>
      </c>
      <c r="E32" s="156" t="s">
        <v>365</v>
      </c>
      <c r="F32" s="215">
        <f>F180</f>
        <v>69613942.348000005</v>
      </c>
      <c r="G32" s="215">
        <f>G180</f>
        <v>124160079.2</v>
      </c>
      <c r="H32" s="215">
        <f>H180</f>
        <v>73177752.450000003</v>
      </c>
      <c r="I32" s="215">
        <f>I180</f>
        <v>148278886.66600001</v>
      </c>
    </row>
    <row r="33" spans="1:9" s="221" customFormat="1" ht="22" customHeight="1" thickBot="1" x14ac:dyDescent="0.45">
      <c r="A33" s="8"/>
      <c r="B33" s="222"/>
      <c r="C33" s="12"/>
      <c r="D33" s="222"/>
      <c r="E33" s="199" t="s">
        <v>505</v>
      </c>
      <c r="F33" s="223">
        <f>SUM(F30:F32)</f>
        <v>257335516.21999997</v>
      </c>
      <c r="G33" s="223">
        <f>SUM(G30:G32)</f>
        <v>340513828.19999999</v>
      </c>
      <c r="H33" s="223">
        <f>SUM(H30:H32)</f>
        <v>183827222.25</v>
      </c>
      <c r="I33" s="223">
        <f>SUM(I30:I32)</f>
        <v>338002800.34800005</v>
      </c>
    </row>
    <row r="34" spans="1:9" s="221" customFormat="1" ht="22" customHeight="1" thickBot="1" x14ac:dyDescent="0.45">
      <c r="A34" s="1446" t="s">
        <v>504</v>
      </c>
      <c r="B34" s="1447"/>
      <c r="C34" s="1447"/>
      <c r="D34" s="1447"/>
      <c r="E34" s="1447"/>
      <c r="F34" s="1447"/>
      <c r="G34" s="1447"/>
      <c r="H34" s="1447"/>
      <c r="I34" s="1448"/>
    </row>
    <row r="35" spans="1:9" s="221" customFormat="1" ht="22" customHeight="1" x14ac:dyDescent="0.4">
      <c r="A35" s="216"/>
      <c r="B35" s="217"/>
      <c r="C35" s="9"/>
      <c r="D35" s="217"/>
      <c r="E35" s="183" t="s">
        <v>164</v>
      </c>
      <c r="F35" s="224">
        <f t="shared" ref="F35:I36" si="1">F85+F122+F178</f>
        <v>166631516.21999997</v>
      </c>
      <c r="G35" s="224">
        <f t="shared" si="1"/>
        <v>201363828.19999999</v>
      </c>
      <c r="H35" s="224">
        <f t="shared" si="1"/>
        <v>114270854.25</v>
      </c>
      <c r="I35" s="224">
        <f t="shared" si="1"/>
        <v>178852800.34800002</v>
      </c>
    </row>
    <row r="36" spans="1:9" s="221" customFormat="1" ht="22" customHeight="1" thickBot="1" x14ac:dyDescent="0.45">
      <c r="A36" s="218"/>
      <c r="B36" s="219"/>
      <c r="C36" s="10"/>
      <c r="D36" s="219"/>
      <c r="E36" s="220" t="s">
        <v>501</v>
      </c>
      <c r="F36" s="225">
        <f t="shared" si="1"/>
        <v>90704000</v>
      </c>
      <c r="G36" s="225">
        <f t="shared" si="1"/>
        <v>139150000</v>
      </c>
      <c r="H36" s="225">
        <f t="shared" si="1"/>
        <v>69556368</v>
      </c>
      <c r="I36" s="225">
        <f t="shared" si="1"/>
        <v>159150000</v>
      </c>
    </row>
    <row r="37" spans="1:9" s="221" customFormat="1" ht="22" customHeight="1" thickBot="1" x14ac:dyDescent="0.45">
      <c r="A37" s="8"/>
      <c r="B37" s="222"/>
      <c r="C37" s="12"/>
      <c r="D37" s="222"/>
      <c r="E37" s="199" t="s">
        <v>298</v>
      </c>
      <c r="F37" s="223">
        <f>SUM(F35:F36)</f>
        <v>257335516.21999997</v>
      </c>
      <c r="G37" s="223">
        <f>SUM(G35:G36)</f>
        <v>340513828.19999999</v>
      </c>
      <c r="H37" s="223">
        <f>SUM(H35:H36)</f>
        <v>183827222.25</v>
      </c>
      <c r="I37" s="223">
        <f>SUM(I35:I36)</f>
        <v>338002800.34800005</v>
      </c>
    </row>
    <row r="38" spans="1:9" ht="22.5" x14ac:dyDescent="0.45">
      <c r="A38" s="1440" t="s">
        <v>1792</v>
      </c>
      <c r="B38" s="1441"/>
      <c r="C38" s="1441"/>
      <c r="D38" s="1441"/>
      <c r="E38" s="1441"/>
      <c r="F38" s="1441"/>
      <c r="G38" s="1441"/>
      <c r="H38" s="1441"/>
      <c r="I38" s="1442"/>
    </row>
    <row r="39" spans="1:9" ht="22.5" x14ac:dyDescent="0.45">
      <c r="A39" s="1437" t="s">
        <v>484</v>
      </c>
      <c r="B39" s="1438"/>
      <c r="C39" s="1438"/>
      <c r="D39" s="1438"/>
      <c r="E39" s="1438"/>
      <c r="F39" s="1438"/>
      <c r="G39" s="1438"/>
      <c r="H39" s="1438"/>
      <c r="I39" s="1439"/>
    </row>
    <row r="40" spans="1:9" ht="22.5" x14ac:dyDescent="0.45">
      <c r="A40" s="1437" t="s">
        <v>3079</v>
      </c>
      <c r="B40" s="1438"/>
      <c r="C40" s="1438"/>
      <c r="D40" s="1438"/>
      <c r="E40" s="1438"/>
      <c r="F40" s="1438"/>
      <c r="G40" s="1438"/>
      <c r="H40" s="1438"/>
      <c r="I40" s="1439"/>
    </row>
    <row r="41" spans="1:9" ht="28.5" customHeight="1" thickBot="1" x14ac:dyDescent="0.45">
      <c r="A41" s="1434" t="s">
        <v>280</v>
      </c>
      <c r="B41" s="1435"/>
      <c r="C41" s="1435"/>
      <c r="D41" s="1435"/>
      <c r="E41" s="1435"/>
      <c r="F41" s="1435"/>
      <c r="G41" s="1435"/>
      <c r="H41" s="1435"/>
      <c r="I41" s="1436"/>
    </row>
    <row r="42" spans="1:9" s="221" customFormat="1" ht="18.5" thickBot="1" x14ac:dyDescent="0.45">
      <c r="A42" s="1449" t="s">
        <v>318</v>
      </c>
      <c r="B42" s="1450"/>
      <c r="C42" s="1450"/>
      <c r="D42" s="1450"/>
      <c r="E42" s="1450"/>
      <c r="F42" s="1450"/>
      <c r="G42" s="1450"/>
      <c r="H42" s="1450"/>
      <c r="I42" s="1451"/>
    </row>
    <row r="43" spans="1:9" s="201" customFormat="1" ht="36.5" thickBot="1" x14ac:dyDescent="0.4">
      <c r="A43" s="4" t="s">
        <v>465</v>
      </c>
      <c r="B43" s="111" t="s">
        <v>458</v>
      </c>
      <c r="C43" s="4" t="s">
        <v>454</v>
      </c>
      <c r="D43" s="111" t="s">
        <v>457</v>
      </c>
      <c r="E43" s="210" t="s">
        <v>1</v>
      </c>
      <c r="F43" s="111" t="s">
        <v>3083</v>
      </c>
      <c r="G43" s="111" t="s">
        <v>3078</v>
      </c>
      <c r="H43" s="111" t="s">
        <v>3084</v>
      </c>
      <c r="I43" s="111" t="s">
        <v>3082</v>
      </c>
    </row>
    <row r="44" spans="1:9" s="221" customFormat="1" ht="18" customHeight="1" x14ac:dyDescent="0.4">
      <c r="A44" s="226">
        <v>20000000</v>
      </c>
      <c r="B44" s="227"/>
      <c r="C44" s="13"/>
      <c r="D44" s="227"/>
      <c r="E44" s="152" t="s">
        <v>163</v>
      </c>
      <c r="F44" s="228"/>
      <c r="G44" s="228"/>
      <c r="H44" s="228"/>
      <c r="I44" s="229"/>
    </row>
    <row r="45" spans="1:9" s="221" customFormat="1" ht="18" customHeight="1" x14ac:dyDescent="0.4">
      <c r="A45" s="230">
        <v>21000000</v>
      </c>
      <c r="B45" s="231"/>
      <c r="C45" s="14"/>
      <c r="D45" s="231"/>
      <c r="E45" s="115" t="s">
        <v>164</v>
      </c>
      <c r="F45" s="232"/>
      <c r="G45" s="232"/>
      <c r="H45" s="232"/>
      <c r="I45" s="233"/>
    </row>
    <row r="46" spans="1:9" s="221" customFormat="1" ht="18" customHeight="1" x14ac:dyDescent="0.4">
      <c r="A46" s="230">
        <v>21010000</v>
      </c>
      <c r="B46" s="231"/>
      <c r="C46" s="14"/>
      <c r="D46" s="231"/>
      <c r="E46" s="115" t="s">
        <v>165</v>
      </c>
      <c r="F46" s="232"/>
      <c r="G46" s="232"/>
      <c r="H46" s="232"/>
      <c r="I46" s="233"/>
    </row>
    <row r="47" spans="1:9" s="221" customFormat="1" ht="18" customHeight="1" x14ac:dyDescent="0.4">
      <c r="A47" s="234">
        <v>21010101</v>
      </c>
      <c r="B47" s="235"/>
      <c r="C47" s="15"/>
      <c r="D47" s="160"/>
      <c r="E47" s="122" t="s">
        <v>166</v>
      </c>
      <c r="F47" s="100"/>
      <c r="G47" s="100"/>
      <c r="H47" s="100"/>
      <c r="I47" s="101"/>
    </row>
    <row r="48" spans="1:9" s="221" customFormat="1" ht="39" customHeight="1" x14ac:dyDescent="0.4">
      <c r="A48" s="236">
        <v>21010102</v>
      </c>
      <c r="B48" s="235" t="s">
        <v>646</v>
      </c>
      <c r="C48" s="15"/>
      <c r="D48" s="121" t="s">
        <v>1817</v>
      </c>
      <c r="E48" s="122" t="s">
        <v>3312</v>
      </c>
      <c r="F48" s="237">
        <f>G48-(G48*2%)</f>
        <v>15519797.439999999</v>
      </c>
      <c r="G48" s="237">
        <v>15836528</v>
      </c>
      <c r="H48" s="237">
        <f>G48/12*9</f>
        <v>11877396</v>
      </c>
      <c r="I48" s="238">
        <f>'NOMINAL ROLL'!D25</f>
        <v>15836528</v>
      </c>
    </row>
    <row r="49" spans="1:9" s="221" customFormat="1" ht="18" customHeight="1" x14ac:dyDescent="0.4">
      <c r="A49" s="230">
        <v>21020000</v>
      </c>
      <c r="B49" s="231"/>
      <c r="C49" s="14"/>
      <c r="D49" s="231"/>
      <c r="E49" s="115" t="s">
        <v>177</v>
      </c>
      <c r="F49" s="100"/>
      <c r="G49" s="100"/>
      <c r="H49" s="100"/>
      <c r="I49" s="101"/>
    </row>
    <row r="50" spans="1:9" s="221" customFormat="1" ht="18" customHeight="1" x14ac:dyDescent="0.4">
      <c r="A50" s="230">
        <v>21020200</v>
      </c>
      <c r="B50" s="231"/>
      <c r="C50" s="14"/>
      <c r="D50" s="231"/>
      <c r="E50" s="115" t="s">
        <v>192</v>
      </c>
      <c r="F50" s="100"/>
      <c r="G50" s="100"/>
      <c r="H50" s="162"/>
      <c r="I50" s="101"/>
    </row>
    <row r="51" spans="1:9" s="221" customFormat="1" ht="18" customHeight="1" x14ac:dyDescent="0.4">
      <c r="A51" s="234">
        <v>21200201</v>
      </c>
      <c r="B51" s="235"/>
      <c r="C51" s="15"/>
      <c r="D51" s="121"/>
      <c r="E51" s="122" t="s">
        <v>427</v>
      </c>
      <c r="F51" s="100"/>
      <c r="G51" s="100"/>
      <c r="H51" s="100"/>
      <c r="I51" s="101"/>
    </row>
    <row r="52" spans="1:9" s="221" customFormat="1" ht="18" customHeight="1" x14ac:dyDescent="0.4">
      <c r="A52" s="234">
        <v>21200204</v>
      </c>
      <c r="B52" s="235" t="s">
        <v>646</v>
      </c>
      <c r="C52" s="15"/>
      <c r="D52" s="121" t="s">
        <v>1817</v>
      </c>
      <c r="E52" s="156" t="s">
        <v>181</v>
      </c>
      <c r="F52" s="237">
        <f t="shared" ref="F52:F61" si="2">G52-(G52*2%)</f>
        <v>4655939.2319999998</v>
      </c>
      <c r="G52" s="100">
        <v>4750958.3999999994</v>
      </c>
      <c r="H52" s="237">
        <f t="shared" ref="H52:H61" si="3">G52/12*9</f>
        <v>3563218.8</v>
      </c>
      <c r="I52" s="101">
        <f>'NOMINAL ROLL'!F25</f>
        <v>4750958.3999999994</v>
      </c>
    </row>
    <row r="53" spans="1:9" s="221" customFormat="1" ht="18" customHeight="1" x14ac:dyDescent="0.4">
      <c r="A53" s="234">
        <v>21200206</v>
      </c>
      <c r="B53" s="235" t="s">
        <v>646</v>
      </c>
      <c r="C53" s="15"/>
      <c r="D53" s="121" t="s">
        <v>1817</v>
      </c>
      <c r="E53" s="156" t="s">
        <v>183</v>
      </c>
      <c r="F53" s="237">
        <f t="shared" si="2"/>
        <v>4655939.2319999998</v>
      </c>
      <c r="G53" s="100">
        <v>4750958.3999999994</v>
      </c>
      <c r="H53" s="237">
        <f t="shared" si="3"/>
        <v>3563218.8</v>
      </c>
      <c r="I53" s="101">
        <f>'NOMINAL ROLL'!G25</f>
        <v>4750958.3999999994</v>
      </c>
    </row>
    <row r="54" spans="1:9" s="221" customFormat="1" ht="18" customHeight="1" x14ac:dyDescent="0.4">
      <c r="A54" s="234">
        <v>21200209</v>
      </c>
      <c r="B54" s="235" t="s">
        <v>646</v>
      </c>
      <c r="C54" s="15"/>
      <c r="D54" s="121" t="s">
        <v>1817</v>
      </c>
      <c r="E54" s="156" t="s">
        <v>3230</v>
      </c>
      <c r="F54" s="237">
        <f t="shared" si="2"/>
        <v>1551979.7439999999</v>
      </c>
      <c r="G54" s="100">
        <v>1583652.8</v>
      </c>
      <c r="H54" s="237">
        <f t="shared" si="3"/>
        <v>1187739.6000000001</v>
      </c>
      <c r="I54" s="101">
        <f>'NOMINAL ROLL'!N25</f>
        <v>1583652.8</v>
      </c>
    </row>
    <row r="55" spans="1:9" s="221" customFormat="1" ht="18" customHeight="1" x14ac:dyDescent="0.4">
      <c r="A55" s="234">
        <v>21200210</v>
      </c>
      <c r="B55" s="235" t="s">
        <v>646</v>
      </c>
      <c r="C55" s="15"/>
      <c r="D55" s="121" t="s">
        <v>1817</v>
      </c>
      <c r="E55" s="156" t="s">
        <v>2392</v>
      </c>
      <c r="F55" s="237">
        <f t="shared" si="2"/>
        <v>29826953.66</v>
      </c>
      <c r="G55" s="100">
        <v>30435667</v>
      </c>
      <c r="H55" s="237">
        <f t="shared" si="3"/>
        <v>22826750.25</v>
      </c>
      <c r="I55" s="100">
        <v>30435667</v>
      </c>
    </row>
    <row r="56" spans="1:9" s="221" customFormat="1" ht="18" customHeight="1" x14ac:dyDescent="0.4">
      <c r="A56" s="234">
        <v>21200228</v>
      </c>
      <c r="B56" s="235" t="s">
        <v>646</v>
      </c>
      <c r="C56" s="15"/>
      <c r="D56" s="121" t="s">
        <v>1817</v>
      </c>
      <c r="E56" s="156" t="s">
        <v>3229</v>
      </c>
      <c r="F56" s="237"/>
      <c r="G56" s="100"/>
      <c r="H56" s="237"/>
      <c r="I56" s="101">
        <f>'NOMINAL ROLL'!K25</f>
        <v>440342</v>
      </c>
    </row>
    <row r="57" spans="1:9" s="221" customFormat="1" ht="18" customHeight="1" x14ac:dyDescent="0.4">
      <c r="A57" s="234">
        <v>21200228</v>
      </c>
      <c r="B57" s="235" t="s">
        <v>646</v>
      </c>
      <c r="C57" s="15"/>
      <c r="D57" s="121" t="s">
        <v>1817</v>
      </c>
      <c r="E57" s="156" t="s">
        <v>3228</v>
      </c>
      <c r="F57" s="237"/>
      <c r="G57" s="100"/>
      <c r="H57" s="237"/>
      <c r="I57" s="101">
        <f>'NOMINAL ROLL'!J25</f>
        <v>11877396</v>
      </c>
    </row>
    <row r="58" spans="1:9" s="221" customFormat="1" ht="18" customHeight="1" x14ac:dyDescent="0.4">
      <c r="A58" s="234">
        <v>21200212</v>
      </c>
      <c r="B58" s="235" t="s">
        <v>646</v>
      </c>
      <c r="C58" s="15"/>
      <c r="D58" s="121" t="s">
        <v>1817</v>
      </c>
      <c r="E58" s="156" t="s">
        <v>2357</v>
      </c>
      <c r="F58" s="237">
        <f t="shared" si="2"/>
        <v>147000</v>
      </c>
      <c r="G58" s="100">
        <v>150000</v>
      </c>
      <c r="H58" s="237">
        <f t="shared" si="3"/>
        <v>112500</v>
      </c>
      <c r="I58" s="101"/>
    </row>
    <row r="59" spans="1:9" s="221" customFormat="1" ht="18" customHeight="1" x14ac:dyDescent="0.4">
      <c r="A59" s="234">
        <v>21200214</v>
      </c>
      <c r="B59" s="235" t="s">
        <v>646</v>
      </c>
      <c r="C59" s="15"/>
      <c r="D59" s="121" t="s">
        <v>1817</v>
      </c>
      <c r="E59" s="156" t="s">
        <v>186</v>
      </c>
      <c r="F59" s="237">
        <f t="shared" si="2"/>
        <v>11639848.08</v>
      </c>
      <c r="G59" s="100">
        <v>11877396</v>
      </c>
      <c r="H59" s="237">
        <f t="shared" si="3"/>
        <v>8908047</v>
      </c>
      <c r="I59" s="101">
        <f>'NOMINAL ROLL'!H25</f>
        <v>11877396</v>
      </c>
    </row>
    <row r="60" spans="1:9" s="221" customFormat="1" ht="18" customHeight="1" x14ac:dyDescent="0.4">
      <c r="A60" s="234">
        <v>21200217</v>
      </c>
      <c r="B60" s="235" t="s">
        <v>646</v>
      </c>
      <c r="C60" s="15"/>
      <c r="D60" s="121" t="s">
        <v>1817</v>
      </c>
      <c r="E60" s="156" t="s">
        <v>188</v>
      </c>
      <c r="F60" s="237">
        <f t="shared" si="2"/>
        <v>2327969.6159999999</v>
      </c>
      <c r="G60" s="100">
        <v>2375479.1999999997</v>
      </c>
      <c r="H60" s="237">
        <f t="shared" si="3"/>
        <v>1781609.4</v>
      </c>
      <c r="I60" s="101">
        <f>'NOMINAL ROLL'!I25</f>
        <v>2239232.4</v>
      </c>
    </row>
    <row r="61" spans="1:9" s="221" customFormat="1" ht="18" customHeight="1" x14ac:dyDescent="0.4">
      <c r="A61" s="234">
        <v>21200228</v>
      </c>
      <c r="B61" s="235" t="s">
        <v>646</v>
      </c>
      <c r="C61" s="15"/>
      <c r="D61" s="121" t="s">
        <v>1817</v>
      </c>
      <c r="E61" s="156" t="s">
        <v>3227</v>
      </c>
      <c r="F61" s="237">
        <f t="shared" si="2"/>
        <v>50861484.520000003</v>
      </c>
      <c r="G61" s="100">
        <v>51899474</v>
      </c>
      <c r="H61" s="237">
        <f t="shared" si="3"/>
        <v>38924605.5</v>
      </c>
      <c r="I61" s="101">
        <f>'NOMINAL ROLL'!E25</f>
        <v>3959132</v>
      </c>
    </row>
    <row r="62" spans="1:9" s="221" customFormat="1" ht="18" customHeight="1" x14ac:dyDescent="0.4">
      <c r="A62" s="239">
        <v>21020600</v>
      </c>
      <c r="B62" s="240"/>
      <c r="C62" s="16"/>
      <c r="D62" s="240"/>
      <c r="E62" s="115" t="s">
        <v>196</v>
      </c>
      <c r="F62" s="100"/>
      <c r="G62" s="100"/>
      <c r="H62" s="100"/>
      <c r="I62" s="101"/>
    </row>
    <row r="63" spans="1:9" s="221" customFormat="1" ht="18" customHeight="1" x14ac:dyDescent="0.4">
      <c r="A63" s="241">
        <v>21020604</v>
      </c>
      <c r="B63" s="235" t="s">
        <v>646</v>
      </c>
      <c r="C63" s="17"/>
      <c r="D63" s="121" t="s">
        <v>1817</v>
      </c>
      <c r="E63" s="122" t="s">
        <v>672</v>
      </c>
      <c r="F63" s="100">
        <v>360000</v>
      </c>
      <c r="G63" s="100">
        <v>3000000</v>
      </c>
      <c r="H63" s="100"/>
      <c r="I63" s="101">
        <v>3000000</v>
      </c>
    </row>
    <row r="64" spans="1:9" s="221" customFormat="1" ht="18" customHeight="1" x14ac:dyDescent="0.4">
      <c r="A64" s="241">
        <v>21020605</v>
      </c>
      <c r="B64" s="235"/>
      <c r="C64" s="17"/>
      <c r="D64" s="121"/>
      <c r="E64" s="122" t="s">
        <v>1818</v>
      </c>
      <c r="F64" s="100">
        <v>34830000</v>
      </c>
      <c r="G64" s="100">
        <v>50000000</v>
      </c>
      <c r="H64" s="237"/>
      <c r="I64" s="101">
        <v>50000000</v>
      </c>
    </row>
    <row r="65" spans="1:9" s="221" customFormat="1" ht="18" customHeight="1" x14ac:dyDescent="0.4">
      <c r="A65" s="242">
        <v>22020000</v>
      </c>
      <c r="B65" s="240"/>
      <c r="C65" s="16"/>
      <c r="D65" s="240"/>
      <c r="E65" s="115" t="s">
        <v>204</v>
      </c>
      <c r="F65" s="100"/>
      <c r="G65" s="100"/>
      <c r="H65" s="100"/>
      <c r="I65" s="101"/>
    </row>
    <row r="66" spans="1:9" s="221" customFormat="1" ht="18" customHeight="1" x14ac:dyDescent="0.4">
      <c r="A66" s="239">
        <v>22020100</v>
      </c>
      <c r="B66" s="240"/>
      <c r="C66" s="16"/>
      <c r="D66" s="240"/>
      <c r="E66" s="115" t="s">
        <v>305</v>
      </c>
      <c r="F66" s="100"/>
      <c r="G66" s="100"/>
      <c r="H66" s="100"/>
      <c r="I66" s="101"/>
    </row>
    <row r="67" spans="1:9" s="221" customFormat="1" ht="18" customHeight="1" x14ac:dyDescent="0.4">
      <c r="A67" s="214">
        <v>22020102</v>
      </c>
      <c r="B67" s="235"/>
      <c r="C67" s="6"/>
      <c r="D67" s="121"/>
      <c r="E67" s="243" t="s">
        <v>207</v>
      </c>
      <c r="F67" s="100"/>
      <c r="G67" s="100"/>
      <c r="H67" s="100"/>
      <c r="I67" s="101"/>
    </row>
    <row r="68" spans="1:9" s="221" customFormat="1" ht="18" customHeight="1" x14ac:dyDescent="0.4">
      <c r="A68" s="214">
        <v>22020104</v>
      </c>
      <c r="B68" s="235" t="s">
        <v>646</v>
      </c>
      <c r="C68" s="6"/>
      <c r="D68" s="121" t="s">
        <v>1817</v>
      </c>
      <c r="E68" s="243" t="s">
        <v>209</v>
      </c>
      <c r="F68" s="100"/>
      <c r="G68" s="100">
        <v>1000000</v>
      </c>
      <c r="H68" s="100"/>
      <c r="I68" s="101">
        <v>1000000</v>
      </c>
    </row>
    <row r="69" spans="1:9" s="221" customFormat="1" ht="18" customHeight="1" x14ac:dyDescent="0.4">
      <c r="A69" s="244">
        <v>22020400</v>
      </c>
      <c r="B69" s="245"/>
      <c r="C69" s="18"/>
      <c r="D69" s="245"/>
      <c r="E69" s="246" t="s">
        <v>510</v>
      </c>
      <c r="F69" s="162"/>
      <c r="G69" s="162"/>
      <c r="H69" s="162"/>
      <c r="I69" s="163"/>
    </row>
    <row r="70" spans="1:9" s="221" customFormat="1" ht="18" customHeight="1" x14ac:dyDescent="0.4">
      <c r="A70" s="214">
        <v>22020303</v>
      </c>
      <c r="B70" s="235" t="s">
        <v>646</v>
      </c>
      <c r="C70" s="6"/>
      <c r="D70" s="121" t="s">
        <v>1817</v>
      </c>
      <c r="E70" s="243" t="s">
        <v>511</v>
      </c>
      <c r="F70" s="100"/>
      <c r="G70" s="100">
        <v>500000</v>
      </c>
      <c r="H70" s="100"/>
      <c r="I70" s="101">
        <v>500000</v>
      </c>
    </row>
    <row r="71" spans="1:9" s="221" customFormat="1" ht="18" customHeight="1" x14ac:dyDescent="0.4">
      <c r="A71" s="244">
        <v>22020400</v>
      </c>
      <c r="B71" s="245"/>
      <c r="C71" s="18"/>
      <c r="D71" s="245"/>
      <c r="E71" s="246" t="s">
        <v>317</v>
      </c>
      <c r="F71" s="100"/>
      <c r="G71" s="100"/>
      <c r="H71" s="100"/>
      <c r="I71" s="101"/>
    </row>
    <row r="72" spans="1:9" s="221" customFormat="1" ht="18" customHeight="1" x14ac:dyDescent="0.4">
      <c r="A72" s="244">
        <v>22020500</v>
      </c>
      <c r="B72" s="245"/>
      <c r="C72" s="18"/>
      <c r="D72" s="245"/>
      <c r="E72" s="179" t="s">
        <v>229</v>
      </c>
      <c r="F72" s="100"/>
      <c r="G72" s="100"/>
      <c r="H72" s="100"/>
      <c r="I72" s="101"/>
    </row>
    <row r="73" spans="1:9" s="221" customFormat="1" ht="18" customHeight="1" x14ac:dyDescent="0.4">
      <c r="A73" s="214">
        <v>22020501</v>
      </c>
      <c r="B73" s="235" t="s">
        <v>646</v>
      </c>
      <c r="C73" s="6"/>
      <c r="D73" s="121" t="s">
        <v>1817</v>
      </c>
      <c r="E73" s="243" t="s">
        <v>230</v>
      </c>
      <c r="F73" s="100">
        <v>110000</v>
      </c>
      <c r="G73" s="100">
        <v>3000000</v>
      </c>
      <c r="H73" s="100"/>
      <c r="I73" s="101">
        <v>3000000</v>
      </c>
    </row>
    <row r="74" spans="1:9" s="221" customFormat="1" ht="18" customHeight="1" x14ac:dyDescent="0.4">
      <c r="A74" s="244">
        <v>22020600</v>
      </c>
      <c r="B74" s="245"/>
      <c r="C74" s="18"/>
      <c r="D74" s="245"/>
      <c r="E74" s="179" t="s">
        <v>231</v>
      </c>
      <c r="F74" s="100"/>
      <c r="G74" s="100"/>
      <c r="H74" s="100"/>
      <c r="I74" s="101"/>
    </row>
    <row r="75" spans="1:9" s="221" customFormat="1" ht="18" customHeight="1" x14ac:dyDescent="0.4">
      <c r="A75" s="214">
        <v>22020601</v>
      </c>
      <c r="B75" s="235" t="s">
        <v>646</v>
      </c>
      <c r="C75" s="6"/>
      <c r="D75" s="121" t="s">
        <v>1817</v>
      </c>
      <c r="E75" s="243" t="s">
        <v>1820</v>
      </c>
      <c r="F75" s="100">
        <v>4290000</v>
      </c>
      <c r="G75" s="100">
        <v>5000000</v>
      </c>
      <c r="H75" s="100"/>
      <c r="I75" s="101">
        <v>5000000</v>
      </c>
    </row>
    <row r="76" spans="1:9" s="221" customFormat="1" ht="18" customHeight="1" x14ac:dyDescent="0.4">
      <c r="A76" s="214">
        <v>22020604</v>
      </c>
      <c r="B76" s="235" t="s">
        <v>646</v>
      </c>
      <c r="C76" s="6"/>
      <c r="D76" s="121" t="s">
        <v>1817</v>
      </c>
      <c r="E76" s="243" t="s">
        <v>234</v>
      </c>
      <c r="F76" s="100">
        <v>12500000</v>
      </c>
      <c r="G76" s="100">
        <v>15000000</v>
      </c>
      <c r="H76" s="100">
        <v>7490000</v>
      </c>
      <c r="I76" s="101">
        <v>20000000</v>
      </c>
    </row>
    <row r="77" spans="1:9" s="221" customFormat="1" ht="18" customHeight="1" x14ac:dyDescent="0.4">
      <c r="A77" s="244">
        <v>22020700</v>
      </c>
      <c r="B77" s="245"/>
      <c r="C77" s="18"/>
      <c r="D77" s="245"/>
      <c r="E77" s="246" t="s">
        <v>512</v>
      </c>
      <c r="F77" s="100"/>
      <c r="G77" s="162"/>
      <c r="H77" s="162"/>
      <c r="I77" s="163"/>
    </row>
    <row r="78" spans="1:9" s="221" customFormat="1" ht="18" customHeight="1" x14ac:dyDescent="0.4">
      <c r="A78" s="214">
        <v>22020711</v>
      </c>
      <c r="B78" s="235" t="s">
        <v>646</v>
      </c>
      <c r="C78" s="6"/>
      <c r="D78" s="121" t="s">
        <v>1817</v>
      </c>
      <c r="E78" s="243" t="s">
        <v>670</v>
      </c>
      <c r="F78" s="100">
        <v>780000</v>
      </c>
      <c r="G78" s="100">
        <v>1000000</v>
      </c>
      <c r="H78" s="100">
        <v>540000</v>
      </c>
      <c r="I78" s="101">
        <v>1000000</v>
      </c>
    </row>
    <row r="79" spans="1:9" s="221" customFormat="1" ht="18" customHeight="1" x14ac:dyDescent="0.4">
      <c r="A79" s="244">
        <v>22021000</v>
      </c>
      <c r="B79" s="245"/>
      <c r="C79" s="18"/>
      <c r="D79" s="245"/>
      <c r="E79" s="179" t="s">
        <v>248</v>
      </c>
      <c r="F79" s="162"/>
      <c r="G79" s="100"/>
      <c r="H79" s="100"/>
      <c r="I79" s="101"/>
    </row>
    <row r="80" spans="1:9" s="221" customFormat="1" ht="18" customHeight="1" x14ac:dyDescent="0.4">
      <c r="A80" s="214">
        <v>22021001</v>
      </c>
      <c r="B80" s="235" t="s">
        <v>646</v>
      </c>
      <c r="C80" s="6"/>
      <c r="D80" s="121" t="s">
        <v>1817</v>
      </c>
      <c r="E80" s="156" t="s">
        <v>249</v>
      </c>
      <c r="F80" s="100">
        <v>1100000</v>
      </c>
      <c r="G80" s="100">
        <v>3000000</v>
      </c>
      <c r="H80" s="100">
        <v>2850000</v>
      </c>
      <c r="I80" s="101">
        <v>3000000</v>
      </c>
    </row>
    <row r="81" spans="1:9" s="221" customFormat="1" ht="18" customHeight="1" x14ac:dyDescent="0.4">
      <c r="A81" s="214">
        <v>22021002</v>
      </c>
      <c r="B81" s="235" t="s">
        <v>646</v>
      </c>
      <c r="C81" s="6"/>
      <c r="D81" s="121" t="s">
        <v>1817</v>
      </c>
      <c r="E81" s="156" t="s">
        <v>250</v>
      </c>
      <c r="F81" s="100">
        <v>2710000</v>
      </c>
      <c r="G81" s="100">
        <v>1000000</v>
      </c>
      <c r="H81" s="100">
        <v>760000</v>
      </c>
      <c r="I81" s="101">
        <v>1000000</v>
      </c>
    </row>
    <row r="82" spans="1:9" s="221" customFormat="1" ht="18" customHeight="1" x14ac:dyDescent="0.4">
      <c r="A82" s="214">
        <v>22021003</v>
      </c>
      <c r="B82" s="235" t="s">
        <v>646</v>
      </c>
      <c r="C82" s="6"/>
      <c r="D82" s="121" t="s">
        <v>1817</v>
      </c>
      <c r="E82" s="156" t="s">
        <v>251</v>
      </c>
      <c r="F82" s="100">
        <v>2980000</v>
      </c>
      <c r="G82" s="100">
        <v>3000000</v>
      </c>
      <c r="H82" s="100">
        <v>2110000</v>
      </c>
      <c r="I82" s="101">
        <v>3000000</v>
      </c>
    </row>
    <row r="83" spans="1:9" s="221" customFormat="1" ht="18" customHeight="1" x14ac:dyDescent="0.4">
      <c r="A83" s="244">
        <v>22040100</v>
      </c>
      <c r="B83" s="245"/>
      <c r="C83" s="18"/>
      <c r="D83" s="245"/>
      <c r="E83" s="179" t="s">
        <v>264</v>
      </c>
      <c r="F83" s="100"/>
      <c r="G83" s="100"/>
      <c r="H83" s="100"/>
      <c r="I83" s="101"/>
    </row>
    <row r="84" spans="1:9" s="221" customFormat="1" ht="18" customHeight="1" thickBot="1" x14ac:dyDescent="0.45">
      <c r="A84" s="432">
        <v>22040109</v>
      </c>
      <c r="B84" s="433" t="s">
        <v>646</v>
      </c>
      <c r="C84" s="41"/>
      <c r="D84" s="345" t="s">
        <v>1817</v>
      </c>
      <c r="E84" s="165" t="s">
        <v>265</v>
      </c>
      <c r="F84" s="106">
        <v>4260000</v>
      </c>
      <c r="G84" s="106">
        <v>5000000</v>
      </c>
      <c r="H84" s="106">
        <v>2270000</v>
      </c>
      <c r="I84" s="109">
        <v>5000000</v>
      </c>
    </row>
    <row r="85" spans="1:9" s="221" customFormat="1" ht="22" customHeight="1" thickBot="1" x14ac:dyDescent="0.45">
      <c r="A85" s="434"/>
      <c r="B85" s="435"/>
      <c r="C85" s="436"/>
      <c r="D85" s="435"/>
      <c r="E85" s="437" t="s">
        <v>164</v>
      </c>
      <c r="F85" s="438">
        <f>SUM(F47:F64)</f>
        <v>156376911.52399999</v>
      </c>
      <c r="G85" s="438">
        <f>SUM(G47:G64)</f>
        <v>176660113.80000001</v>
      </c>
      <c r="H85" s="438">
        <f>SUM(H47:H64)</f>
        <v>92745085.349999994</v>
      </c>
      <c r="I85" s="438">
        <f>SUM(I47:I64)</f>
        <v>140751263</v>
      </c>
    </row>
    <row r="86" spans="1:9" s="221" customFormat="1" ht="22" customHeight="1" thickBot="1" x14ac:dyDescent="0.45">
      <c r="A86" s="434"/>
      <c r="B86" s="435"/>
      <c r="C86" s="436"/>
      <c r="D86" s="435"/>
      <c r="E86" s="437" t="s">
        <v>204</v>
      </c>
      <c r="F86" s="438">
        <f>SUM(F67:F84)</f>
        <v>28730000</v>
      </c>
      <c r="G86" s="438">
        <f>SUM(G67:G84)</f>
        <v>37500000</v>
      </c>
      <c r="H86" s="438">
        <f>SUM(H67:H84)</f>
        <v>16020000</v>
      </c>
      <c r="I86" s="438">
        <f>SUM(I67:I84)</f>
        <v>42500000</v>
      </c>
    </row>
    <row r="87" spans="1:9" s="221" customFormat="1" ht="21.75" customHeight="1" thickBot="1" x14ac:dyDescent="0.45">
      <c r="A87" s="440"/>
      <c r="B87" s="441"/>
      <c r="C87" s="442"/>
      <c r="D87" s="443"/>
      <c r="E87" s="444" t="s">
        <v>298</v>
      </c>
      <c r="F87" s="445">
        <f>F85+F86</f>
        <v>185106911.52399999</v>
      </c>
      <c r="G87" s="445">
        <f>G85+G86</f>
        <v>214160113.80000001</v>
      </c>
      <c r="H87" s="445">
        <f>H85+H86</f>
        <v>108765085.34999999</v>
      </c>
      <c r="I87" s="445">
        <f>I85+I86</f>
        <v>183251263</v>
      </c>
    </row>
    <row r="88" spans="1:9" ht="22.5" x14ac:dyDescent="0.45">
      <c r="A88" s="1440" t="s">
        <v>1792</v>
      </c>
      <c r="B88" s="1441"/>
      <c r="C88" s="1441"/>
      <c r="D88" s="1441"/>
      <c r="E88" s="1441"/>
      <c r="F88" s="1441"/>
      <c r="G88" s="1441"/>
      <c r="H88" s="1441"/>
      <c r="I88" s="1442"/>
    </row>
    <row r="89" spans="1:9" ht="22.5" x14ac:dyDescent="0.45">
      <c r="A89" s="1437" t="s">
        <v>484</v>
      </c>
      <c r="B89" s="1438"/>
      <c r="C89" s="1438"/>
      <c r="D89" s="1438"/>
      <c r="E89" s="1438"/>
      <c r="F89" s="1438"/>
      <c r="G89" s="1438"/>
      <c r="H89" s="1438"/>
      <c r="I89" s="1439"/>
    </row>
    <row r="90" spans="1:9" ht="22.5" x14ac:dyDescent="0.45">
      <c r="A90" s="1437" t="s">
        <v>3079</v>
      </c>
      <c r="B90" s="1438"/>
      <c r="C90" s="1438"/>
      <c r="D90" s="1438"/>
      <c r="E90" s="1438"/>
      <c r="F90" s="1438"/>
      <c r="G90" s="1438"/>
      <c r="H90" s="1438"/>
      <c r="I90" s="1439"/>
    </row>
    <row r="91" spans="1:9" ht="24.75" customHeight="1" thickBot="1" x14ac:dyDescent="0.45">
      <c r="A91" s="1434" t="s">
        <v>280</v>
      </c>
      <c r="B91" s="1435"/>
      <c r="C91" s="1435"/>
      <c r="D91" s="1435"/>
      <c r="E91" s="1435"/>
      <c r="F91" s="1435"/>
      <c r="G91" s="1435"/>
      <c r="H91" s="1435"/>
      <c r="I91" s="1436"/>
    </row>
    <row r="92" spans="1:9" s="221" customFormat="1" ht="29.25" customHeight="1" thickBot="1" x14ac:dyDescent="0.45">
      <c r="A92" s="1449" t="s">
        <v>316</v>
      </c>
      <c r="B92" s="1450"/>
      <c r="C92" s="1450"/>
      <c r="D92" s="1450"/>
      <c r="E92" s="1450"/>
      <c r="F92" s="1450"/>
      <c r="G92" s="1450"/>
      <c r="H92" s="1450"/>
      <c r="I92" s="1451"/>
    </row>
    <row r="93" spans="1:9" s="201" customFormat="1" ht="39.75" customHeight="1" thickBot="1" x14ac:dyDescent="0.4">
      <c r="A93" s="4" t="s">
        <v>465</v>
      </c>
      <c r="B93" s="111" t="s">
        <v>458</v>
      </c>
      <c r="C93" s="4" t="s">
        <v>454</v>
      </c>
      <c r="D93" s="111" t="s">
        <v>457</v>
      </c>
      <c r="E93" s="210" t="s">
        <v>1</v>
      </c>
      <c r="F93" s="111" t="s">
        <v>3083</v>
      </c>
      <c r="G93" s="111" t="s">
        <v>3078</v>
      </c>
      <c r="H93" s="111" t="s">
        <v>3084</v>
      </c>
      <c r="I93" s="111" t="s">
        <v>3082</v>
      </c>
    </row>
    <row r="94" spans="1:9" s="221" customFormat="1" ht="18" customHeight="1" x14ac:dyDescent="0.4">
      <c r="A94" s="251">
        <v>20000000</v>
      </c>
      <c r="B94" s="252"/>
      <c r="C94" s="20"/>
      <c r="D94" s="252"/>
      <c r="E94" s="138" t="s">
        <v>163</v>
      </c>
      <c r="F94" s="253"/>
      <c r="G94" s="253"/>
      <c r="H94" s="253"/>
      <c r="I94" s="254"/>
    </row>
    <row r="95" spans="1:9" s="221" customFormat="1" ht="18" customHeight="1" x14ac:dyDescent="0.4">
      <c r="A95" s="230">
        <v>21000000</v>
      </c>
      <c r="B95" s="231"/>
      <c r="C95" s="14"/>
      <c r="D95" s="231"/>
      <c r="E95" s="115" t="s">
        <v>164</v>
      </c>
      <c r="F95" s="232"/>
      <c r="G95" s="232"/>
      <c r="H95" s="232"/>
      <c r="I95" s="233"/>
    </row>
    <row r="96" spans="1:9" s="221" customFormat="1" ht="18" customHeight="1" x14ac:dyDescent="0.4">
      <c r="A96" s="230">
        <v>21010000</v>
      </c>
      <c r="B96" s="231"/>
      <c r="C96" s="14"/>
      <c r="D96" s="231"/>
      <c r="E96" s="115" t="s">
        <v>165</v>
      </c>
      <c r="F96" s="232"/>
      <c r="G96" s="232"/>
      <c r="H96" s="232"/>
      <c r="I96" s="233"/>
    </row>
    <row r="97" spans="1:9" s="221" customFormat="1" ht="18" customHeight="1" x14ac:dyDescent="0.4">
      <c r="A97" s="234">
        <v>21010103</v>
      </c>
      <c r="B97" s="235" t="s">
        <v>646</v>
      </c>
      <c r="C97" s="15"/>
      <c r="D97" s="121" t="s">
        <v>1817</v>
      </c>
      <c r="E97" s="122" t="s">
        <v>168</v>
      </c>
      <c r="F97" s="237">
        <f>G97-(G97*2%)</f>
        <v>1382235.12</v>
      </c>
      <c r="G97" s="232">
        <v>1410444</v>
      </c>
      <c r="H97" s="237">
        <f>G97/12*9</f>
        <v>1057833</v>
      </c>
      <c r="I97" s="233">
        <f>'NOMINAL ROLL'!D36</f>
        <v>2481427.08</v>
      </c>
    </row>
    <row r="98" spans="1:9" s="221" customFormat="1" ht="18" customHeight="1" x14ac:dyDescent="0.4">
      <c r="A98" s="234">
        <v>21010104</v>
      </c>
      <c r="B98" s="235"/>
      <c r="C98" s="15"/>
      <c r="D98" s="121"/>
      <c r="E98" s="122" t="s">
        <v>169</v>
      </c>
      <c r="F98" s="232"/>
      <c r="G98" s="232"/>
      <c r="H98" s="232"/>
      <c r="I98" s="233"/>
    </row>
    <row r="99" spans="1:9" s="221" customFormat="1" ht="18" customHeight="1" x14ac:dyDescent="0.4">
      <c r="A99" s="234">
        <v>21010105</v>
      </c>
      <c r="B99" s="235"/>
      <c r="C99" s="15"/>
      <c r="D99" s="121"/>
      <c r="E99" s="122" t="s">
        <v>170</v>
      </c>
      <c r="F99" s="232"/>
      <c r="G99" s="232"/>
      <c r="H99" s="232"/>
      <c r="I99" s="233"/>
    </row>
    <row r="100" spans="1:9" s="221" customFormat="1" ht="18" customHeight="1" x14ac:dyDescent="0.4">
      <c r="A100" s="234">
        <v>21010106</v>
      </c>
      <c r="B100" s="235"/>
      <c r="C100" s="15"/>
      <c r="D100" s="121"/>
      <c r="E100" s="122" t="s">
        <v>671</v>
      </c>
      <c r="F100" s="232"/>
      <c r="G100" s="232"/>
      <c r="H100" s="232"/>
      <c r="I100" s="233"/>
    </row>
    <row r="101" spans="1:9" s="221" customFormat="1" ht="18" customHeight="1" x14ac:dyDescent="0.4">
      <c r="A101" s="234"/>
      <c r="B101" s="235"/>
      <c r="C101" s="15"/>
      <c r="D101" s="121"/>
      <c r="E101" s="122" t="s">
        <v>674</v>
      </c>
      <c r="F101" s="237"/>
      <c r="G101" s="232">
        <v>211566.6</v>
      </c>
      <c r="H101" s="237"/>
      <c r="I101" s="124"/>
    </row>
    <row r="102" spans="1:9" s="221" customFormat="1" ht="18" customHeight="1" x14ac:dyDescent="0.4">
      <c r="A102" s="230">
        <v>21020300</v>
      </c>
      <c r="B102" s="235"/>
      <c r="C102" s="14"/>
      <c r="D102" s="231"/>
      <c r="E102" s="115" t="s">
        <v>193</v>
      </c>
      <c r="F102" s="232"/>
      <c r="G102" s="232"/>
      <c r="H102" s="232"/>
      <c r="I102" s="233"/>
    </row>
    <row r="103" spans="1:9" s="221" customFormat="1" ht="18" customHeight="1" x14ac:dyDescent="0.4">
      <c r="A103" s="234">
        <v>21020301</v>
      </c>
      <c r="B103" s="235" t="s">
        <v>646</v>
      </c>
      <c r="C103" s="15"/>
      <c r="D103" s="121" t="s">
        <v>1817</v>
      </c>
      <c r="E103" s="156" t="s">
        <v>178</v>
      </c>
      <c r="F103" s="237">
        <f t="shared" ref="F103:F108" si="4">G103-(G103*2%)</f>
        <v>483782.29199999996</v>
      </c>
      <c r="G103" s="232">
        <v>493655.39999999997</v>
      </c>
      <c r="H103" s="237">
        <f t="shared" ref="H103:H108" si="5">G103/12*9</f>
        <v>370241.55</v>
      </c>
      <c r="I103" s="233">
        <f>'NOMINAL ROLL'!E36</f>
        <v>868499.47799999989</v>
      </c>
    </row>
    <row r="104" spans="1:9" s="221" customFormat="1" ht="18" customHeight="1" x14ac:dyDescent="0.4">
      <c r="A104" s="234">
        <v>21020302</v>
      </c>
      <c r="B104" s="235" t="s">
        <v>646</v>
      </c>
      <c r="C104" s="15"/>
      <c r="D104" s="121" t="s">
        <v>1817</v>
      </c>
      <c r="E104" s="156" t="s">
        <v>179</v>
      </c>
      <c r="F104" s="237">
        <f t="shared" si="4"/>
        <v>276447.02400000003</v>
      </c>
      <c r="G104" s="232">
        <v>282088.80000000005</v>
      </c>
      <c r="H104" s="237">
        <f t="shared" si="5"/>
        <v>211566.60000000003</v>
      </c>
      <c r="I104" s="233">
        <f>'NOMINAL ROLL'!F36</f>
        <v>496285.41600000008</v>
      </c>
    </row>
    <row r="105" spans="1:9" s="221" customFormat="1" ht="18" customHeight="1" x14ac:dyDescent="0.4">
      <c r="A105" s="234">
        <v>21020303</v>
      </c>
      <c r="B105" s="235" t="s">
        <v>646</v>
      </c>
      <c r="C105" s="15"/>
      <c r="D105" s="121" t="s">
        <v>1817</v>
      </c>
      <c r="E105" s="156" t="s">
        <v>180</v>
      </c>
      <c r="F105" s="237">
        <f t="shared" si="4"/>
        <v>16934.400000000001</v>
      </c>
      <c r="G105" s="232">
        <v>17280</v>
      </c>
      <c r="H105" s="237">
        <f t="shared" si="5"/>
        <v>12960</v>
      </c>
      <c r="I105" s="233">
        <f>'NOMINAL ROLL'!G36</f>
        <v>25920</v>
      </c>
    </row>
    <row r="106" spans="1:9" s="221" customFormat="1" ht="18" customHeight="1" x14ac:dyDescent="0.4">
      <c r="A106" s="234">
        <v>21020304</v>
      </c>
      <c r="B106" s="235" t="s">
        <v>646</v>
      </c>
      <c r="C106" s="15"/>
      <c r="D106" s="121" t="s">
        <v>1817</v>
      </c>
      <c r="E106" s="156" t="s">
        <v>181</v>
      </c>
      <c r="F106" s="237">
        <f t="shared" si="4"/>
        <v>69111.756000000008</v>
      </c>
      <c r="G106" s="232">
        <v>70522.200000000012</v>
      </c>
      <c r="H106" s="237">
        <f t="shared" si="5"/>
        <v>52891.650000000009</v>
      </c>
      <c r="I106" s="233">
        <f>'NOMINAL ROLL'!H36</f>
        <v>124071.35400000002</v>
      </c>
    </row>
    <row r="107" spans="1:9" s="221" customFormat="1" ht="18" customHeight="1" x14ac:dyDescent="0.4">
      <c r="A107" s="234">
        <v>21020312</v>
      </c>
      <c r="B107" s="235" t="s">
        <v>646</v>
      </c>
      <c r="C107" s="15"/>
      <c r="D107" s="121" t="s">
        <v>1817</v>
      </c>
      <c r="E107" s="156" t="s">
        <v>184</v>
      </c>
      <c r="F107" s="237"/>
      <c r="G107" s="232"/>
      <c r="H107" s="237"/>
      <c r="I107" s="233"/>
    </row>
    <row r="108" spans="1:9" s="221" customFormat="1" ht="18" customHeight="1" x14ac:dyDescent="0.4">
      <c r="A108" s="234">
        <v>21020315</v>
      </c>
      <c r="B108" s="235" t="s">
        <v>646</v>
      </c>
      <c r="C108" s="15"/>
      <c r="D108" s="121" t="s">
        <v>1817</v>
      </c>
      <c r="E108" s="156" t="s">
        <v>187</v>
      </c>
      <c r="F108" s="237">
        <f t="shared" si="4"/>
        <v>116151.75600000001</v>
      </c>
      <c r="G108" s="232">
        <v>118522.20000000001</v>
      </c>
      <c r="H108" s="237">
        <f t="shared" si="5"/>
        <v>88891.650000000009</v>
      </c>
      <c r="I108" s="233">
        <f>'NOMINAL ROLL'!I36</f>
        <v>196071.35400000002</v>
      </c>
    </row>
    <row r="109" spans="1:9" s="221" customFormat="1" ht="18" customHeight="1" x14ac:dyDescent="0.4">
      <c r="A109" s="234">
        <v>21020314</v>
      </c>
      <c r="B109" s="235"/>
      <c r="C109" s="15"/>
      <c r="D109" s="121"/>
      <c r="E109" s="156" t="s">
        <v>186</v>
      </c>
      <c r="F109" s="232"/>
      <c r="G109" s="232">
        <v>30000</v>
      </c>
      <c r="H109" s="232"/>
      <c r="I109" s="233">
        <f>'NOMINAL ROLL'!K36</f>
        <v>275256</v>
      </c>
    </row>
    <row r="110" spans="1:9" s="221" customFormat="1" ht="18" customHeight="1" x14ac:dyDescent="0.4">
      <c r="A110" s="234">
        <v>21020305</v>
      </c>
      <c r="B110" s="235"/>
      <c r="C110" s="15"/>
      <c r="D110" s="121"/>
      <c r="E110" s="156" t="s">
        <v>513</v>
      </c>
      <c r="F110" s="232"/>
      <c r="G110" s="232"/>
      <c r="H110" s="232"/>
      <c r="I110" s="233"/>
    </row>
    <row r="111" spans="1:9" s="221" customFormat="1" ht="18" customHeight="1" x14ac:dyDescent="0.4">
      <c r="A111" s="234">
        <v>21020306</v>
      </c>
      <c r="B111" s="235"/>
      <c r="C111" s="15"/>
      <c r="D111" s="121"/>
      <c r="E111" s="156" t="s">
        <v>183</v>
      </c>
      <c r="F111" s="232"/>
      <c r="G111" s="232"/>
      <c r="H111" s="232"/>
      <c r="I111" s="233">
        <f>'NOMINAL ROLL'!J36</f>
        <v>15120</v>
      </c>
    </row>
    <row r="112" spans="1:9" s="221" customFormat="1" ht="18" customHeight="1" x14ac:dyDescent="0.4">
      <c r="A112" s="1261">
        <v>21020307</v>
      </c>
      <c r="B112" s="1264"/>
      <c r="C112" s="1263"/>
      <c r="D112" s="1264"/>
      <c r="E112" s="1265" t="s">
        <v>673</v>
      </c>
      <c r="F112" s="1268"/>
      <c r="G112" s="1268"/>
      <c r="H112" s="1268"/>
      <c r="I112" s="1279">
        <f>'NOMINAL ROLL'!M36</f>
        <v>1440000</v>
      </c>
    </row>
    <row r="113" spans="1:9" s="221" customFormat="1" ht="18" customHeight="1" x14ac:dyDescent="0.4">
      <c r="A113" s="843">
        <v>22000000</v>
      </c>
      <c r="B113" s="844" t="s">
        <v>647</v>
      </c>
      <c r="C113" s="50"/>
      <c r="D113" s="611"/>
      <c r="E113" s="840" t="s">
        <v>202</v>
      </c>
      <c r="F113" s="841"/>
      <c r="G113" s="722"/>
      <c r="H113" s="841"/>
      <c r="I113" s="722"/>
    </row>
    <row r="114" spans="1:9" s="221" customFormat="1" ht="18" customHeight="1" x14ac:dyDescent="0.4">
      <c r="A114" s="843">
        <v>22010100</v>
      </c>
      <c r="B114" s="844" t="s">
        <v>802</v>
      </c>
      <c r="C114" s="50"/>
      <c r="D114" s="611"/>
      <c r="E114" s="842" t="s">
        <v>3073</v>
      </c>
      <c r="F114" s="841"/>
      <c r="G114" s="722">
        <v>420000</v>
      </c>
      <c r="H114" s="841"/>
      <c r="I114" s="722"/>
    </row>
    <row r="115" spans="1:9" s="221" customFormat="1" ht="18" customHeight="1" x14ac:dyDescent="0.4">
      <c r="A115" s="230">
        <v>22020000</v>
      </c>
      <c r="B115" s="231"/>
      <c r="C115" s="14"/>
      <c r="D115" s="231"/>
      <c r="E115" s="184" t="s">
        <v>204</v>
      </c>
      <c r="F115" s="232"/>
      <c r="G115" s="232"/>
      <c r="H115" s="232"/>
      <c r="I115" s="233"/>
    </row>
    <row r="116" spans="1:9" s="221" customFormat="1" ht="18" customHeight="1" x14ac:dyDescent="0.4">
      <c r="A116" s="230">
        <v>22020100</v>
      </c>
      <c r="B116" s="231"/>
      <c r="C116" s="14"/>
      <c r="D116" s="231"/>
      <c r="E116" s="184" t="s">
        <v>302</v>
      </c>
      <c r="F116" s="232"/>
      <c r="G116" s="232"/>
      <c r="H116" s="232"/>
      <c r="I116" s="233"/>
    </row>
    <row r="117" spans="1:9" s="221" customFormat="1" ht="18" customHeight="1" x14ac:dyDescent="0.4">
      <c r="A117" s="234">
        <v>22020101</v>
      </c>
      <c r="B117" s="235" t="s">
        <v>648</v>
      </c>
      <c r="C117" s="15"/>
      <c r="D117" s="121" t="s">
        <v>1817</v>
      </c>
      <c r="E117" s="156" t="s">
        <v>314</v>
      </c>
      <c r="F117" s="232"/>
      <c r="G117" s="232">
        <v>50000</v>
      </c>
      <c r="H117" s="232"/>
      <c r="I117" s="233">
        <v>50000</v>
      </c>
    </row>
    <row r="118" spans="1:9" s="221" customFormat="1" ht="18" customHeight="1" x14ac:dyDescent="0.4">
      <c r="A118" s="230">
        <v>22020300</v>
      </c>
      <c r="B118" s="231"/>
      <c r="C118" s="14"/>
      <c r="D118" s="231"/>
      <c r="E118" s="184" t="s">
        <v>315</v>
      </c>
      <c r="F118" s="232"/>
      <c r="G118" s="232"/>
      <c r="H118" s="232"/>
      <c r="I118" s="233"/>
    </row>
    <row r="119" spans="1:9" s="221" customFormat="1" ht="18" customHeight="1" x14ac:dyDescent="0.4">
      <c r="A119" s="234">
        <v>22020313</v>
      </c>
      <c r="B119" s="235"/>
      <c r="C119" s="15"/>
      <c r="D119" s="121"/>
      <c r="E119" s="156" t="s">
        <v>221</v>
      </c>
      <c r="F119" s="232"/>
      <c r="G119" s="232"/>
      <c r="H119" s="232"/>
      <c r="I119" s="233"/>
    </row>
    <row r="120" spans="1:9" s="221" customFormat="1" ht="18" customHeight="1" x14ac:dyDescent="0.4">
      <c r="A120" s="244">
        <v>22020700</v>
      </c>
      <c r="B120" s="245"/>
      <c r="C120" s="18"/>
      <c r="D120" s="245"/>
      <c r="E120" s="179" t="s">
        <v>512</v>
      </c>
      <c r="F120" s="232"/>
      <c r="G120" s="232"/>
      <c r="H120" s="232"/>
      <c r="I120" s="233"/>
    </row>
    <row r="121" spans="1:9" s="221" customFormat="1" ht="18" customHeight="1" thickBot="1" x14ac:dyDescent="0.45">
      <c r="A121" s="432">
        <v>22020710</v>
      </c>
      <c r="B121" s="433" t="s">
        <v>646</v>
      </c>
      <c r="C121" s="41"/>
      <c r="D121" s="345" t="s">
        <v>1817</v>
      </c>
      <c r="E121" s="165" t="s">
        <v>514</v>
      </c>
      <c r="F121" s="279">
        <v>270000</v>
      </c>
      <c r="G121" s="279">
        <v>500000</v>
      </c>
      <c r="H121" s="279">
        <v>90000</v>
      </c>
      <c r="I121" s="278">
        <v>500000</v>
      </c>
    </row>
    <row r="122" spans="1:9" s="221" customFormat="1" ht="22" customHeight="1" thickBot="1" x14ac:dyDescent="0.45">
      <c r="A122" s="434"/>
      <c r="B122" s="435"/>
      <c r="C122" s="436"/>
      <c r="D122" s="435"/>
      <c r="E122" s="451" t="s">
        <v>319</v>
      </c>
      <c r="F122" s="438">
        <f>SUM(F97:F112)</f>
        <v>2344662.3480000002</v>
      </c>
      <c r="G122" s="438">
        <f>SUM(G98:G114)</f>
        <v>1643635.2</v>
      </c>
      <c r="H122" s="438">
        <f>SUM(H97:H112)</f>
        <v>1794384.45</v>
      </c>
      <c r="I122" s="438">
        <f>SUM(I97:I114)</f>
        <v>5922650.682</v>
      </c>
    </row>
    <row r="123" spans="1:9" s="221" customFormat="1" ht="22" customHeight="1" thickBot="1" x14ac:dyDescent="0.45">
      <c r="A123" s="434"/>
      <c r="B123" s="435"/>
      <c r="C123" s="436"/>
      <c r="D123" s="435"/>
      <c r="E123" s="451" t="s">
        <v>204</v>
      </c>
      <c r="F123" s="438">
        <f>SUM(F117:F121)</f>
        <v>270000</v>
      </c>
      <c r="G123" s="438">
        <f>SUM(G117:G121)</f>
        <v>550000</v>
      </c>
      <c r="H123" s="438">
        <f>SUM(H117:H121)</f>
        <v>90000</v>
      </c>
      <c r="I123" s="438">
        <f>SUM(I117:I121)</f>
        <v>550000</v>
      </c>
    </row>
    <row r="124" spans="1:9" s="221" customFormat="1" ht="22" customHeight="1" thickBot="1" x14ac:dyDescent="0.45">
      <c r="A124" s="255"/>
      <c r="B124" s="256"/>
      <c r="C124" s="21"/>
      <c r="D124" s="257"/>
      <c r="E124" s="258" t="s">
        <v>298</v>
      </c>
      <c r="F124" s="250">
        <f>F122+F123</f>
        <v>2614662.3480000002</v>
      </c>
      <c r="G124" s="250">
        <f>G122+G123</f>
        <v>2193635.2000000002</v>
      </c>
      <c r="H124" s="250">
        <f>H122+H123</f>
        <v>1884384.45</v>
      </c>
      <c r="I124" s="250">
        <f>I122+I123</f>
        <v>6472650.682</v>
      </c>
    </row>
    <row r="125" spans="1:9" s="221" customFormat="1" ht="22.5" x14ac:dyDescent="0.45">
      <c r="A125" s="1440" t="s">
        <v>1792</v>
      </c>
      <c r="B125" s="1441"/>
      <c r="C125" s="1441"/>
      <c r="D125" s="1441"/>
      <c r="E125" s="1441"/>
      <c r="F125" s="1441"/>
      <c r="G125" s="1441"/>
      <c r="H125" s="1441"/>
      <c r="I125" s="1442"/>
    </row>
    <row r="126" spans="1:9" s="221" customFormat="1" ht="22.5" x14ac:dyDescent="0.45">
      <c r="A126" s="1437" t="s">
        <v>484</v>
      </c>
      <c r="B126" s="1438"/>
      <c r="C126" s="1438"/>
      <c r="D126" s="1438"/>
      <c r="E126" s="1438"/>
      <c r="F126" s="1438"/>
      <c r="G126" s="1438"/>
      <c r="H126" s="1438"/>
      <c r="I126" s="1439"/>
    </row>
    <row r="127" spans="1:9" s="221" customFormat="1" ht="22.5" x14ac:dyDescent="0.45">
      <c r="A127" s="1437" t="s">
        <v>3079</v>
      </c>
      <c r="B127" s="1438"/>
      <c r="C127" s="1438"/>
      <c r="D127" s="1438"/>
      <c r="E127" s="1438"/>
      <c r="F127" s="1438"/>
      <c r="G127" s="1438"/>
      <c r="H127" s="1438"/>
      <c r="I127" s="1439"/>
    </row>
    <row r="128" spans="1:9" s="221" customFormat="1" ht="27" customHeight="1" thickBot="1" x14ac:dyDescent="0.45">
      <c r="A128" s="1434" t="s">
        <v>280</v>
      </c>
      <c r="B128" s="1435"/>
      <c r="C128" s="1435"/>
      <c r="D128" s="1435"/>
      <c r="E128" s="1435"/>
      <c r="F128" s="1435"/>
      <c r="G128" s="1435"/>
      <c r="H128" s="1435"/>
      <c r="I128" s="1436"/>
    </row>
    <row r="129" spans="1:9" s="221" customFormat="1" ht="18.5" thickBot="1" x14ac:dyDescent="0.45">
      <c r="A129" s="1449" t="s">
        <v>311</v>
      </c>
      <c r="B129" s="1450"/>
      <c r="C129" s="1450"/>
      <c r="D129" s="1450"/>
      <c r="E129" s="1450"/>
      <c r="F129" s="1450"/>
      <c r="G129" s="1450"/>
      <c r="H129" s="1450"/>
      <c r="I129" s="1451"/>
    </row>
    <row r="130" spans="1:9" s="201" customFormat="1" ht="36.5" thickBot="1" x14ac:dyDescent="0.4">
      <c r="A130" s="4" t="s">
        <v>465</v>
      </c>
      <c r="B130" s="111" t="s">
        <v>458</v>
      </c>
      <c r="C130" s="4" t="s">
        <v>454</v>
      </c>
      <c r="D130" s="111" t="s">
        <v>457</v>
      </c>
      <c r="E130" s="210" t="s">
        <v>1</v>
      </c>
      <c r="F130" s="111" t="s">
        <v>3083</v>
      </c>
      <c r="G130" s="111" t="s">
        <v>3078</v>
      </c>
      <c r="H130" s="111" t="s">
        <v>3084</v>
      </c>
      <c r="I130" s="111" t="s">
        <v>3082</v>
      </c>
    </row>
    <row r="131" spans="1:9" s="221" customFormat="1" ht="28" customHeight="1" x14ac:dyDescent="0.4">
      <c r="A131" s="251">
        <v>20000000</v>
      </c>
      <c r="B131" s="252"/>
      <c r="C131" s="20"/>
      <c r="D131" s="252"/>
      <c r="E131" s="138" t="s">
        <v>163</v>
      </c>
      <c r="F131" s="253"/>
      <c r="G131" s="253"/>
      <c r="H131" s="253"/>
      <c r="I131" s="254"/>
    </row>
    <row r="132" spans="1:9" s="221" customFormat="1" ht="18" x14ac:dyDescent="0.4">
      <c r="A132" s="230">
        <v>21000000</v>
      </c>
      <c r="B132" s="231"/>
      <c r="C132" s="14"/>
      <c r="D132" s="231"/>
      <c r="E132" s="115" t="s">
        <v>164</v>
      </c>
      <c r="F132" s="232"/>
      <c r="G132" s="232"/>
      <c r="H132" s="232"/>
      <c r="I132" s="233"/>
    </row>
    <row r="133" spans="1:9" s="221" customFormat="1" ht="16.5" customHeight="1" x14ac:dyDescent="0.4">
      <c r="A133" s="230">
        <v>21010000</v>
      </c>
      <c r="B133" s="231"/>
      <c r="C133" s="14"/>
      <c r="D133" s="231"/>
      <c r="E133" s="115" t="s">
        <v>165</v>
      </c>
      <c r="F133" s="232"/>
      <c r="G133" s="232"/>
      <c r="H133" s="232"/>
      <c r="I133" s="233"/>
    </row>
    <row r="134" spans="1:9" s="221" customFormat="1" ht="18" x14ac:dyDescent="0.4">
      <c r="A134" s="234">
        <v>21010103</v>
      </c>
      <c r="B134" s="235" t="s">
        <v>646</v>
      </c>
      <c r="C134" s="15"/>
      <c r="D134" s="121" t="s">
        <v>1817</v>
      </c>
      <c r="E134" s="122" t="s">
        <v>168</v>
      </c>
      <c r="F134" s="237">
        <v>1382235.12</v>
      </c>
      <c r="G134" s="232">
        <v>1410444</v>
      </c>
      <c r="H134" s="237">
        <v>1057833</v>
      </c>
      <c r="I134" s="233">
        <f>'NOMINAL ROLL'!D45</f>
        <v>3020084.04</v>
      </c>
    </row>
    <row r="135" spans="1:9" s="221" customFormat="1" ht="18" x14ac:dyDescent="0.4">
      <c r="A135" s="234">
        <v>21010104</v>
      </c>
      <c r="B135" s="235"/>
      <c r="C135" s="15"/>
      <c r="D135" s="121"/>
      <c r="E135" s="122" t="s">
        <v>169</v>
      </c>
      <c r="F135" s="232"/>
      <c r="G135" s="232"/>
      <c r="H135" s="232"/>
      <c r="I135" s="233"/>
    </row>
    <row r="136" spans="1:9" s="221" customFormat="1" ht="18" x14ac:dyDescent="0.4">
      <c r="A136" s="234">
        <v>21010105</v>
      </c>
      <c r="B136" s="235"/>
      <c r="C136" s="15"/>
      <c r="D136" s="121"/>
      <c r="E136" s="122" t="s">
        <v>170</v>
      </c>
      <c r="F136" s="232"/>
      <c r="G136" s="232"/>
      <c r="H136" s="232"/>
      <c r="I136" s="233"/>
    </row>
    <row r="137" spans="1:9" s="221" customFormat="1" ht="18" x14ac:dyDescent="0.4">
      <c r="A137" s="234">
        <v>21010106</v>
      </c>
      <c r="B137" s="235"/>
      <c r="C137" s="15"/>
      <c r="D137" s="121"/>
      <c r="E137" s="122" t="s">
        <v>171</v>
      </c>
      <c r="F137" s="232"/>
      <c r="G137" s="232"/>
      <c r="H137" s="232"/>
      <c r="I137" s="233"/>
    </row>
    <row r="138" spans="1:9" s="221" customFormat="1" ht="18" x14ac:dyDescent="0.4">
      <c r="A138" s="234"/>
      <c r="B138" s="235"/>
      <c r="C138" s="15"/>
      <c r="D138" s="121"/>
      <c r="E138" s="122" t="s">
        <v>674</v>
      </c>
      <c r="F138" s="237"/>
      <c r="G138" s="232">
        <v>211566.6</v>
      </c>
      <c r="H138" s="237"/>
      <c r="I138" s="717"/>
    </row>
    <row r="139" spans="1:9" s="221" customFormat="1" ht="18" x14ac:dyDescent="0.4">
      <c r="A139" s="230">
        <v>21020300</v>
      </c>
      <c r="B139" s="231"/>
      <c r="C139" s="14"/>
      <c r="D139" s="231"/>
      <c r="E139" s="115" t="s">
        <v>193</v>
      </c>
      <c r="F139" s="232"/>
      <c r="G139" s="232"/>
      <c r="H139" s="232"/>
      <c r="I139" s="233"/>
    </row>
    <row r="140" spans="1:9" s="221" customFormat="1" ht="18" x14ac:dyDescent="0.4">
      <c r="A140" s="234">
        <v>21020301</v>
      </c>
      <c r="B140" s="235" t="s">
        <v>646</v>
      </c>
      <c r="C140" s="15"/>
      <c r="D140" s="121" t="s">
        <v>1817</v>
      </c>
      <c r="E140" s="156" t="s">
        <v>178</v>
      </c>
      <c r="F140" s="237">
        <v>483782.29199999996</v>
      </c>
      <c r="G140" s="232">
        <v>493655.39999999997</v>
      </c>
      <c r="H140" s="237">
        <v>370241.55</v>
      </c>
      <c r="I140" s="233">
        <f>'NOMINAL ROLL'!E45</f>
        <v>1057029.4139999999</v>
      </c>
    </row>
    <row r="141" spans="1:9" s="221" customFormat="1" ht="18" x14ac:dyDescent="0.4">
      <c r="A141" s="234">
        <v>21020302</v>
      </c>
      <c r="B141" s="235" t="s">
        <v>646</v>
      </c>
      <c r="C141" s="15"/>
      <c r="D141" s="121" t="s">
        <v>1817</v>
      </c>
      <c r="E141" s="156" t="s">
        <v>179</v>
      </c>
      <c r="F141" s="237">
        <v>276447.02400000003</v>
      </c>
      <c r="G141" s="232">
        <v>282088.80000000005</v>
      </c>
      <c r="H141" s="237">
        <v>211566.60000000003</v>
      </c>
      <c r="I141" s="233">
        <f>'NOMINAL ROLL'!F45</f>
        <v>604016.80800000008</v>
      </c>
    </row>
    <row r="142" spans="1:9" s="221" customFormat="1" ht="18" x14ac:dyDescent="0.4">
      <c r="A142" s="234">
        <v>21020303</v>
      </c>
      <c r="B142" s="235" t="s">
        <v>646</v>
      </c>
      <c r="C142" s="15"/>
      <c r="D142" s="121" t="s">
        <v>1817</v>
      </c>
      <c r="E142" s="156" t="s">
        <v>180</v>
      </c>
      <c r="F142" s="237">
        <v>16934.400000000001</v>
      </c>
      <c r="G142" s="232">
        <v>17280</v>
      </c>
      <c r="H142" s="237">
        <v>12960</v>
      </c>
      <c r="I142" s="233">
        <f>'NOMINAL ROLL'!G45</f>
        <v>34560</v>
      </c>
    </row>
    <row r="143" spans="1:9" s="221" customFormat="1" ht="18" x14ac:dyDescent="0.4">
      <c r="A143" s="234">
        <v>21020304</v>
      </c>
      <c r="B143" s="235" t="s">
        <v>646</v>
      </c>
      <c r="C143" s="15"/>
      <c r="D143" s="121" t="s">
        <v>1817</v>
      </c>
      <c r="E143" s="156" t="s">
        <v>181</v>
      </c>
      <c r="F143" s="237">
        <v>69111.756000000008</v>
      </c>
      <c r="G143" s="232">
        <v>70522.200000000012</v>
      </c>
      <c r="H143" s="237">
        <v>52891.650000000009</v>
      </c>
      <c r="I143" s="233">
        <f>'NOMINAL ROLL'!H45</f>
        <v>151004.20200000002</v>
      </c>
    </row>
    <row r="144" spans="1:9" s="221" customFormat="1" ht="18" x14ac:dyDescent="0.4">
      <c r="A144" s="234">
        <v>21020305</v>
      </c>
      <c r="B144" s="235" t="s">
        <v>646</v>
      </c>
      <c r="C144" s="15"/>
      <c r="D144" s="121" t="s">
        <v>1817</v>
      </c>
      <c r="E144" s="156" t="s">
        <v>513</v>
      </c>
      <c r="F144" s="237">
        <v>35280</v>
      </c>
      <c r="G144" s="232">
        <v>36000</v>
      </c>
      <c r="H144" s="237">
        <v>27000</v>
      </c>
      <c r="I144" s="233"/>
    </row>
    <row r="145" spans="1:9" s="221" customFormat="1" ht="18" x14ac:dyDescent="0.4">
      <c r="A145" s="234">
        <v>21020306</v>
      </c>
      <c r="B145" s="235"/>
      <c r="C145" s="15"/>
      <c r="D145" s="121"/>
      <c r="E145" s="156" t="s">
        <v>183</v>
      </c>
      <c r="F145" s="232"/>
      <c r="G145" s="232"/>
      <c r="H145" s="232"/>
      <c r="I145" s="233">
        <f>'NOMINAL ROLL'!J45</f>
        <v>7560</v>
      </c>
    </row>
    <row r="146" spans="1:9" s="221" customFormat="1" ht="18.5" x14ac:dyDescent="0.4">
      <c r="A146" s="1290">
        <v>21020307</v>
      </c>
      <c r="B146" s="1272"/>
      <c r="C146" s="1260"/>
      <c r="D146" s="1259"/>
      <c r="E146" s="1253" t="s">
        <v>673</v>
      </c>
      <c r="F146" s="1256"/>
      <c r="G146" s="1256"/>
      <c r="H146" s="1256"/>
      <c r="I146" s="1291">
        <f>'NOMINAL ROLL'!M45</f>
        <v>1920000</v>
      </c>
    </row>
    <row r="147" spans="1:9" s="221" customFormat="1" ht="18" x14ac:dyDescent="0.4">
      <c r="A147" s="234">
        <v>21020312</v>
      </c>
      <c r="B147" s="235"/>
      <c r="C147" s="15"/>
      <c r="D147" s="121"/>
      <c r="E147" s="156" t="s">
        <v>184</v>
      </c>
      <c r="F147" s="232"/>
      <c r="G147" s="232"/>
      <c r="H147" s="232"/>
      <c r="I147" s="233"/>
    </row>
    <row r="148" spans="1:9" s="221" customFormat="1" ht="18" x14ac:dyDescent="0.4">
      <c r="A148" s="234">
        <v>21020314</v>
      </c>
      <c r="B148" s="235"/>
      <c r="C148" s="15"/>
      <c r="D148" s="121"/>
      <c r="E148" s="156" t="s">
        <v>186</v>
      </c>
      <c r="F148" s="232"/>
      <c r="G148" s="232"/>
      <c r="H148" s="232"/>
      <c r="I148" s="233">
        <f>'NOMINAL ROLL'!K45</f>
        <v>137628</v>
      </c>
    </row>
    <row r="149" spans="1:9" s="221" customFormat="1" ht="18" x14ac:dyDescent="0.4">
      <c r="A149" s="234">
        <v>21020315</v>
      </c>
      <c r="B149" s="235" t="s">
        <v>646</v>
      </c>
      <c r="C149" s="15"/>
      <c r="D149" s="121" t="s">
        <v>1817</v>
      </c>
      <c r="E149" s="156" t="s">
        <v>187</v>
      </c>
      <c r="F149" s="237">
        <v>116151.75600000001</v>
      </c>
      <c r="G149" s="232">
        <v>118522.20000000001</v>
      </c>
      <c r="H149" s="237">
        <v>88891.650000000009</v>
      </c>
      <c r="I149" s="233">
        <f>'NOMINAL ROLL'!I45</f>
        <v>247004.20200000002</v>
      </c>
    </row>
    <row r="150" spans="1:9" s="221" customFormat="1" ht="18" x14ac:dyDescent="0.4">
      <c r="A150" s="230">
        <v>21020400</v>
      </c>
      <c r="B150" s="231"/>
      <c r="C150" s="14"/>
      <c r="D150" s="231"/>
      <c r="E150" s="115" t="s">
        <v>194</v>
      </c>
      <c r="F150" s="369"/>
      <c r="G150" s="232"/>
      <c r="H150" s="232"/>
      <c r="I150" s="233"/>
    </row>
    <row r="151" spans="1:9" s="221" customFormat="1" ht="18" x14ac:dyDescent="0.4">
      <c r="A151" s="234">
        <v>21020401</v>
      </c>
      <c r="B151" s="235"/>
      <c r="C151" s="15"/>
      <c r="D151" s="121"/>
      <c r="E151" s="156" t="s">
        <v>178</v>
      </c>
      <c r="F151" s="369"/>
      <c r="G151" s="232"/>
      <c r="H151" s="232"/>
      <c r="I151" s="233"/>
    </row>
    <row r="152" spans="1:9" s="221" customFormat="1" ht="18" x14ac:dyDescent="0.4">
      <c r="A152" s="234">
        <v>21020402</v>
      </c>
      <c r="B152" s="235"/>
      <c r="C152" s="15"/>
      <c r="D152" s="121"/>
      <c r="E152" s="156" t="s">
        <v>179</v>
      </c>
      <c r="F152" s="369"/>
      <c r="G152" s="232"/>
      <c r="H152" s="232"/>
      <c r="I152" s="233"/>
    </row>
    <row r="153" spans="1:9" s="221" customFormat="1" ht="18" x14ac:dyDescent="0.4">
      <c r="A153" s="234">
        <v>21020403</v>
      </c>
      <c r="B153" s="235"/>
      <c r="C153" s="15"/>
      <c r="D153" s="121"/>
      <c r="E153" s="156" t="s">
        <v>180</v>
      </c>
      <c r="F153" s="369"/>
      <c r="G153" s="232"/>
      <c r="H153" s="232"/>
      <c r="I153" s="233"/>
    </row>
    <row r="154" spans="1:9" s="221" customFormat="1" ht="18" x14ac:dyDescent="0.4">
      <c r="A154" s="234">
        <v>21020404</v>
      </c>
      <c r="B154" s="235"/>
      <c r="C154" s="15"/>
      <c r="D154" s="121"/>
      <c r="E154" s="156" t="s">
        <v>181</v>
      </c>
      <c r="F154" s="369"/>
      <c r="G154" s="232"/>
      <c r="H154" s="232"/>
      <c r="I154" s="233"/>
    </row>
    <row r="155" spans="1:9" s="221" customFormat="1" ht="18" x14ac:dyDescent="0.4">
      <c r="A155" s="234">
        <v>21020412</v>
      </c>
      <c r="B155" s="235"/>
      <c r="C155" s="15"/>
      <c r="D155" s="121"/>
      <c r="E155" s="156" t="s">
        <v>184</v>
      </c>
      <c r="F155" s="369"/>
      <c r="G155" s="232"/>
      <c r="H155" s="232"/>
      <c r="I155" s="233"/>
    </row>
    <row r="156" spans="1:9" s="221" customFormat="1" ht="18" x14ac:dyDescent="0.4">
      <c r="A156" s="234">
        <v>21020415</v>
      </c>
      <c r="B156" s="235"/>
      <c r="C156" s="15"/>
      <c r="D156" s="121"/>
      <c r="E156" s="156" t="s">
        <v>187</v>
      </c>
      <c r="F156" s="369"/>
      <c r="G156" s="232"/>
      <c r="H156" s="232"/>
      <c r="I156" s="233"/>
    </row>
    <row r="157" spans="1:9" s="221" customFormat="1" ht="18" x14ac:dyDescent="0.4">
      <c r="A157" s="230">
        <v>21020500</v>
      </c>
      <c r="B157" s="231"/>
      <c r="C157" s="14"/>
      <c r="D157" s="231"/>
      <c r="E157" s="115" t="s">
        <v>195</v>
      </c>
      <c r="F157" s="369"/>
      <c r="G157" s="232"/>
      <c r="H157" s="232"/>
      <c r="I157" s="233"/>
    </row>
    <row r="158" spans="1:9" s="221" customFormat="1" ht="18" x14ac:dyDescent="0.4">
      <c r="A158" s="234">
        <v>21020501</v>
      </c>
      <c r="B158" s="235"/>
      <c r="C158" s="15"/>
      <c r="D158" s="121"/>
      <c r="E158" s="156" t="s">
        <v>178</v>
      </c>
      <c r="F158" s="369"/>
      <c r="G158" s="232"/>
      <c r="H158" s="232"/>
      <c r="I158" s="233"/>
    </row>
    <row r="159" spans="1:9" s="221" customFormat="1" ht="18" x14ac:dyDescent="0.4">
      <c r="A159" s="234">
        <v>21020502</v>
      </c>
      <c r="B159" s="235"/>
      <c r="C159" s="15"/>
      <c r="D159" s="121"/>
      <c r="E159" s="156" t="s">
        <v>179</v>
      </c>
      <c r="F159" s="369"/>
      <c r="G159" s="232"/>
      <c r="H159" s="232"/>
      <c r="I159" s="233"/>
    </row>
    <row r="160" spans="1:9" s="221" customFormat="1" ht="18" x14ac:dyDescent="0.4">
      <c r="A160" s="234">
        <v>21020503</v>
      </c>
      <c r="B160" s="235"/>
      <c r="C160" s="15"/>
      <c r="D160" s="121"/>
      <c r="E160" s="156" t="s">
        <v>180</v>
      </c>
      <c r="F160" s="369"/>
      <c r="G160" s="232"/>
      <c r="H160" s="232"/>
      <c r="I160" s="233"/>
    </row>
    <row r="161" spans="1:9" s="221" customFormat="1" ht="18" x14ac:dyDescent="0.4">
      <c r="A161" s="234">
        <v>21020504</v>
      </c>
      <c r="B161" s="235"/>
      <c r="C161" s="15"/>
      <c r="D161" s="121"/>
      <c r="E161" s="156" t="s">
        <v>181</v>
      </c>
      <c r="F161" s="369"/>
      <c r="G161" s="232"/>
      <c r="H161" s="232"/>
      <c r="I161" s="233"/>
    </row>
    <row r="162" spans="1:9" s="221" customFormat="1" ht="18" x14ac:dyDescent="0.4">
      <c r="A162" s="234">
        <v>21020512</v>
      </c>
      <c r="B162" s="235"/>
      <c r="C162" s="15"/>
      <c r="D162" s="121"/>
      <c r="E162" s="156" t="s">
        <v>184</v>
      </c>
      <c r="F162" s="232"/>
      <c r="G162" s="232"/>
      <c r="H162" s="232"/>
      <c r="I162" s="233"/>
    </row>
    <row r="163" spans="1:9" s="221" customFormat="1" ht="18" x14ac:dyDescent="0.4">
      <c r="A163" s="234">
        <v>21020515</v>
      </c>
      <c r="B163" s="235"/>
      <c r="C163" s="15"/>
      <c r="D163" s="121"/>
      <c r="E163" s="156" t="s">
        <v>187</v>
      </c>
      <c r="F163" s="232"/>
      <c r="G163" s="232"/>
      <c r="H163" s="232"/>
      <c r="I163" s="233"/>
    </row>
    <row r="164" spans="1:9" s="221" customFormat="1" ht="18" x14ac:dyDescent="0.4">
      <c r="A164" s="843">
        <v>22000000</v>
      </c>
      <c r="B164" s="844" t="s">
        <v>647</v>
      </c>
      <c r="C164" s="50"/>
      <c r="D164" s="611"/>
      <c r="E164" s="840" t="s">
        <v>202</v>
      </c>
      <c r="F164" s="841"/>
      <c r="G164" s="722"/>
      <c r="H164" s="841"/>
      <c r="I164" s="722"/>
    </row>
    <row r="165" spans="1:9" s="221" customFormat="1" ht="18" x14ac:dyDescent="0.4">
      <c r="A165" s="843">
        <v>22010100</v>
      </c>
      <c r="B165" s="844" t="s">
        <v>802</v>
      </c>
      <c r="C165" s="50"/>
      <c r="D165" s="611"/>
      <c r="E165" s="842" t="s">
        <v>3073</v>
      </c>
      <c r="F165" s="841"/>
      <c r="G165" s="125">
        <v>420000</v>
      </c>
      <c r="H165" s="232"/>
      <c r="I165" s="125"/>
    </row>
    <row r="166" spans="1:9" s="221" customFormat="1" ht="18" x14ac:dyDescent="0.4">
      <c r="A166" s="230">
        <v>21020600</v>
      </c>
      <c r="B166" s="259"/>
      <c r="C166" s="14"/>
      <c r="D166" s="245"/>
      <c r="E166" s="184" t="s">
        <v>196</v>
      </c>
      <c r="F166" s="232"/>
      <c r="G166" s="232"/>
      <c r="H166" s="232"/>
      <c r="I166" s="233"/>
    </row>
    <row r="167" spans="1:9" s="221" customFormat="1" ht="18" x14ac:dyDescent="0.4">
      <c r="A167" s="234">
        <v>21020604</v>
      </c>
      <c r="B167" s="235" t="s">
        <v>646</v>
      </c>
      <c r="C167" s="15"/>
      <c r="D167" s="121" t="s">
        <v>1817</v>
      </c>
      <c r="E167" s="156" t="s">
        <v>304</v>
      </c>
      <c r="F167" s="232">
        <v>5530000</v>
      </c>
      <c r="G167" s="369">
        <v>20000000</v>
      </c>
      <c r="H167" s="418">
        <v>17910000</v>
      </c>
      <c r="I167" s="233">
        <v>25000000</v>
      </c>
    </row>
    <row r="168" spans="1:9" s="221" customFormat="1" ht="18" x14ac:dyDescent="0.4">
      <c r="A168" s="230">
        <v>22020000</v>
      </c>
      <c r="B168" s="231"/>
      <c r="C168" s="14"/>
      <c r="D168" s="231"/>
      <c r="E168" s="184" t="s">
        <v>204</v>
      </c>
      <c r="F168" s="232"/>
      <c r="G168" s="369"/>
      <c r="H168" s="232"/>
      <c r="I168" s="233"/>
    </row>
    <row r="169" spans="1:9" s="221" customFormat="1" ht="18" x14ac:dyDescent="0.4">
      <c r="A169" s="230">
        <v>22020100</v>
      </c>
      <c r="B169" s="231"/>
      <c r="C169" s="14"/>
      <c r="D169" s="231"/>
      <c r="E169" s="184" t="s">
        <v>305</v>
      </c>
      <c r="F169" s="232"/>
      <c r="G169" s="369"/>
      <c r="H169" s="232"/>
      <c r="I169" s="233"/>
    </row>
    <row r="170" spans="1:9" s="221" customFormat="1" ht="18" x14ac:dyDescent="0.4">
      <c r="A170" s="234">
        <v>22020102</v>
      </c>
      <c r="B170" s="235" t="s">
        <v>648</v>
      </c>
      <c r="C170" s="15"/>
      <c r="D170" s="121" t="s">
        <v>1817</v>
      </c>
      <c r="E170" s="156" t="s">
        <v>306</v>
      </c>
      <c r="F170" s="232">
        <v>220000</v>
      </c>
      <c r="G170" s="369">
        <v>100000</v>
      </c>
      <c r="H170" s="232"/>
      <c r="I170" s="233">
        <v>100000</v>
      </c>
    </row>
    <row r="171" spans="1:9" s="221" customFormat="1" ht="18" x14ac:dyDescent="0.4">
      <c r="A171" s="244">
        <v>22020300</v>
      </c>
      <c r="B171" s="245"/>
      <c r="C171" s="18"/>
      <c r="D171" s="245"/>
      <c r="E171" s="179" t="s">
        <v>212</v>
      </c>
      <c r="F171" s="232"/>
      <c r="G171" s="369"/>
      <c r="H171" s="232"/>
      <c r="I171" s="233"/>
    </row>
    <row r="172" spans="1:9" s="221" customFormat="1" ht="18" x14ac:dyDescent="0.4">
      <c r="A172" s="214">
        <v>22020306</v>
      </c>
      <c r="B172" s="235" t="s">
        <v>646</v>
      </c>
      <c r="C172" s="6"/>
      <c r="D172" s="121" t="s">
        <v>1817</v>
      </c>
      <c r="E172" s="243" t="s">
        <v>216</v>
      </c>
      <c r="F172" s="232">
        <v>549000</v>
      </c>
      <c r="G172" s="369">
        <v>1000000</v>
      </c>
      <c r="H172" s="232">
        <v>230000</v>
      </c>
      <c r="I172" s="233">
        <v>1000000</v>
      </c>
    </row>
    <row r="173" spans="1:9" s="221" customFormat="1" ht="18" x14ac:dyDescent="0.4">
      <c r="A173" s="244">
        <v>22020600</v>
      </c>
      <c r="B173" s="235"/>
      <c r="C173" s="18"/>
      <c r="D173" s="245"/>
      <c r="E173" s="179" t="s">
        <v>231</v>
      </c>
      <c r="F173" s="232"/>
      <c r="G173" s="369"/>
      <c r="H173" s="232"/>
      <c r="I173" s="233"/>
    </row>
    <row r="174" spans="1:9" ht="18" x14ac:dyDescent="0.4">
      <c r="A174" s="214">
        <v>22020601</v>
      </c>
      <c r="B174" s="235" t="s">
        <v>646</v>
      </c>
      <c r="C174" s="6"/>
      <c r="D174" s="121" t="s">
        <v>1817</v>
      </c>
      <c r="E174" s="191" t="s">
        <v>2585</v>
      </c>
      <c r="F174" s="232">
        <v>25900000</v>
      </c>
      <c r="G174" s="369">
        <v>50000000</v>
      </c>
      <c r="H174" s="232">
        <v>24361368</v>
      </c>
      <c r="I174" s="233">
        <v>60000000</v>
      </c>
    </row>
    <row r="175" spans="1:9" s="221" customFormat="1" ht="37.5" customHeight="1" x14ac:dyDescent="0.4">
      <c r="A175" s="214">
        <v>21020604</v>
      </c>
      <c r="B175" s="235" t="s">
        <v>646</v>
      </c>
      <c r="C175" s="6"/>
      <c r="D175" s="121" t="s">
        <v>1817</v>
      </c>
      <c r="E175" s="243" t="s">
        <v>515</v>
      </c>
      <c r="F175" s="418">
        <v>33145000</v>
      </c>
      <c r="G175" s="474">
        <v>45000000</v>
      </c>
      <c r="H175" s="418">
        <v>28565000</v>
      </c>
      <c r="I175" s="419">
        <v>50000000</v>
      </c>
    </row>
    <row r="176" spans="1:9" s="221" customFormat="1" ht="18" x14ac:dyDescent="0.4">
      <c r="A176" s="244">
        <v>22021000</v>
      </c>
      <c r="B176" s="245"/>
      <c r="C176" s="18"/>
      <c r="D176" s="245"/>
      <c r="E176" s="179" t="s">
        <v>248</v>
      </c>
      <c r="F176" s="232"/>
      <c r="G176" s="369"/>
      <c r="H176" s="232"/>
      <c r="I176" s="233"/>
    </row>
    <row r="177" spans="1:9" s="221" customFormat="1" ht="18.5" thickBot="1" x14ac:dyDescent="0.45">
      <c r="A177" s="432">
        <v>22021003</v>
      </c>
      <c r="B177" s="433" t="s">
        <v>646</v>
      </c>
      <c r="C177" s="41"/>
      <c r="D177" s="345" t="s">
        <v>1817</v>
      </c>
      <c r="E177" s="165" t="s">
        <v>251</v>
      </c>
      <c r="F177" s="279">
        <v>1890000</v>
      </c>
      <c r="G177" s="468">
        <v>5000000</v>
      </c>
      <c r="H177" s="279">
        <v>290000</v>
      </c>
      <c r="I177" s="278">
        <v>5000000</v>
      </c>
    </row>
    <row r="178" spans="1:9" s="221" customFormat="1" ht="18.5" thickBot="1" x14ac:dyDescent="0.45">
      <c r="A178" s="434"/>
      <c r="B178" s="435"/>
      <c r="C178" s="436"/>
      <c r="D178" s="435"/>
      <c r="E178" s="437" t="s">
        <v>164</v>
      </c>
      <c r="F178" s="454">
        <f>SUM(F134:F167)</f>
        <v>7909942.3480000002</v>
      </c>
      <c r="G178" s="454">
        <f>SUM(G134:G167)</f>
        <v>23060079.199999999</v>
      </c>
      <c r="H178" s="454">
        <f>SUM(H134:H167)</f>
        <v>19731384.449999999</v>
      </c>
      <c r="I178" s="455">
        <f>SUM(I134:I167)</f>
        <v>32178886.666000001</v>
      </c>
    </row>
    <row r="179" spans="1:9" s="221" customFormat="1" ht="18.5" thickBot="1" x14ac:dyDescent="0.45">
      <c r="A179" s="434"/>
      <c r="B179" s="435"/>
      <c r="C179" s="436"/>
      <c r="D179" s="435"/>
      <c r="E179" s="437" t="s">
        <v>204</v>
      </c>
      <c r="F179" s="454">
        <f>SUM(F170:F177)</f>
        <v>61704000</v>
      </c>
      <c r="G179" s="454">
        <f>SUM(G170:G177)</f>
        <v>101100000</v>
      </c>
      <c r="H179" s="454">
        <f>SUM(H170:H177)</f>
        <v>53446368</v>
      </c>
      <c r="I179" s="454">
        <f>SUM(I170:I177)</f>
        <v>116100000</v>
      </c>
    </row>
    <row r="180" spans="1:9" s="221" customFormat="1" ht="21" customHeight="1" thickBot="1" x14ac:dyDescent="0.45">
      <c r="A180" s="261"/>
      <c r="B180" s="262"/>
      <c r="C180" s="22"/>
      <c r="D180" s="263"/>
      <c r="E180" s="186" t="s">
        <v>298</v>
      </c>
      <c r="F180" s="264">
        <f>F178+F179</f>
        <v>69613942.348000005</v>
      </c>
      <c r="G180" s="264">
        <f>G178+G179</f>
        <v>124160079.2</v>
      </c>
      <c r="H180" s="264">
        <f>H178+H179</f>
        <v>73177752.450000003</v>
      </c>
      <c r="I180" s="264">
        <f>I178+I179</f>
        <v>148278886.66600001</v>
      </c>
    </row>
    <row r="181" spans="1:9" s="221" customFormat="1" ht="22.5" x14ac:dyDescent="0.45">
      <c r="A181" s="1440" t="s">
        <v>1792</v>
      </c>
      <c r="B181" s="1441"/>
      <c r="C181" s="1441"/>
      <c r="D181" s="1441"/>
      <c r="E181" s="1441"/>
      <c r="F181" s="1441"/>
      <c r="G181" s="1441"/>
      <c r="H181" s="1441"/>
      <c r="I181" s="1442"/>
    </row>
    <row r="182" spans="1:9" s="221" customFormat="1" ht="25" customHeight="1" x14ac:dyDescent="0.45">
      <c r="A182" s="1437" t="s">
        <v>484</v>
      </c>
      <c r="B182" s="1438"/>
      <c r="C182" s="1438"/>
      <c r="D182" s="1438"/>
      <c r="E182" s="1438"/>
      <c r="F182" s="1438"/>
      <c r="G182" s="1438"/>
      <c r="H182" s="1438"/>
      <c r="I182" s="1439"/>
    </row>
    <row r="183" spans="1:9" s="221" customFormat="1" ht="25" customHeight="1" x14ac:dyDescent="0.45">
      <c r="A183" s="1437" t="s">
        <v>3079</v>
      </c>
      <c r="B183" s="1438"/>
      <c r="C183" s="1438"/>
      <c r="D183" s="1438"/>
      <c r="E183" s="1438"/>
      <c r="F183" s="1438"/>
      <c r="G183" s="1438"/>
      <c r="H183" s="1438"/>
      <c r="I183" s="1439"/>
    </row>
    <row r="184" spans="1:9" s="221" customFormat="1" ht="31.5" customHeight="1" thickBot="1" x14ac:dyDescent="0.45">
      <c r="A184" s="1434" t="s">
        <v>2618</v>
      </c>
      <c r="B184" s="1435"/>
      <c r="C184" s="1435"/>
      <c r="D184" s="1435"/>
      <c r="E184" s="1435"/>
      <c r="F184" s="1435"/>
      <c r="G184" s="1435"/>
      <c r="H184" s="1435"/>
      <c r="I184" s="1436"/>
    </row>
    <row r="185" spans="1:9" s="221" customFormat="1" ht="25" customHeight="1" thickBot="1" x14ac:dyDescent="0.45">
      <c r="A185" s="1443" t="s">
        <v>388</v>
      </c>
      <c r="B185" s="1444"/>
      <c r="C185" s="1444"/>
      <c r="D185" s="1444"/>
      <c r="E185" s="1444"/>
      <c r="F185" s="1444"/>
      <c r="G185" s="1444"/>
      <c r="H185" s="1444"/>
      <c r="I185" s="1445"/>
    </row>
    <row r="186" spans="1:9" s="201" customFormat="1" ht="36.5" thickBot="1" x14ac:dyDescent="0.4">
      <c r="A186" s="4" t="s">
        <v>465</v>
      </c>
      <c r="B186" s="111" t="s">
        <v>458</v>
      </c>
      <c r="C186" s="4" t="s">
        <v>454</v>
      </c>
      <c r="D186" s="111" t="s">
        <v>457</v>
      </c>
      <c r="E186" s="210" t="s">
        <v>1</v>
      </c>
      <c r="F186" s="111" t="s">
        <v>3083</v>
      </c>
      <c r="G186" s="111" t="s">
        <v>3078</v>
      </c>
      <c r="H186" s="111" t="s">
        <v>3084</v>
      </c>
      <c r="I186" s="111" t="s">
        <v>3082</v>
      </c>
    </row>
    <row r="187" spans="1:9" s="221" customFormat="1" ht="18" x14ac:dyDescent="0.4">
      <c r="A187" s="216">
        <v>11101300100</v>
      </c>
      <c r="B187" s="235" t="s">
        <v>646</v>
      </c>
      <c r="C187" s="23"/>
      <c r="D187" s="121" t="s">
        <v>1817</v>
      </c>
      <c r="E187" s="265" t="s">
        <v>366</v>
      </c>
      <c r="F187" s="266">
        <f>F231</f>
        <v>4937408.4399999995</v>
      </c>
      <c r="G187" s="266">
        <f>G231</f>
        <v>8403478</v>
      </c>
      <c r="H187" s="266">
        <f>H231</f>
        <v>4927608.5</v>
      </c>
      <c r="I187" s="266">
        <f>I231</f>
        <v>8686733</v>
      </c>
    </row>
    <row r="188" spans="1:9" s="221" customFormat="1" ht="20.25" customHeight="1" thickBot="1" x14ac:dyDescent="0.45">
      <c r="A188" s="244">
        <v>11101300101</v>
      </c>
      <c r="B188" s="235" t="s">
        <v>646</v>
      </c>
      <c r="C188" s="6"/>
      <c r="D188" s="121" t="s">
        <v>1817</v>
      </c>
      <c r="E188" s="267" t="s">
        <v>503</v>
      </c>
      <c r="F188" s="215">
        <f>F266</f>
        <v>1000000</v>
      </c>
      <c r="G188" s="215">
        <f>G266</f>
        <v>2000000</v>
      </c>
      <c r="H188" s="215">
        <f>H266</f>
        <v>300000</v>
      </c>
      <c r="I188" s="215">
        <f>I266</f>
        <v>3000000</v>
      </c>
    </row>
    <row r="189" spans="1:9" s="221" customFormat="1" ht="20.25" customHeight="1" thickBot="1" x14ac:dyDescent="0.45">
      <c r="A189" s="8"/>
      <c r="B189" s="268"/>
      <c r="C189" s="24"/>
      <c r="D189" s="268"/>
      <c r="E189" s="269" t="s">
        <v>298</v>
      </c>
      <c r="F189" s="223">
        <f>F187+F188</f>
        <v>5937408.4399999995</v>
      </c>
      <c r="G189" s="223">
        <f>G187+G188</f>
        <v>10403478</v>
      </c>
      <c r="H189" s="223">
        <f>H187+H188</f>
        <v>5227608.5</v>
      </c>
      <c r="I189" s="223">
        <f>I187+I188</f>
        <v>11686733</v>
      </c>
    </row>
    <row r="190" spans="1:9" s="221" customFormat="1" ht="28" customHeight="1" thickBot="1" x14ac:dyDescent="0.45">
      <c r="A190" s="1452" t="s">
        <v>504</v>
      </c>
      <c r="B190" s="1453"/>
      <c r="C190" s="1453"/>
      <c r="D190" s="1453"/>
      <c r="E190" s="1453"/>
      <c r="F190" s="1453"/>
      <c r="G190" s="1453"/>
      <c r="H190" s="1453"/>
      <c r="I190" s="1454"/>
    </row>
    <row r="191" spans="1:9" s="221" customFormat="1" ht="18.5" thickBot="1" x14ac:dyDescent="0.45">
      <c r="A191" s="434"/>
      <c r="B191" s="435"/>
      <c r="C191" s="436"/>
      <c r="D191" s="435"/>
      <c r="E191" s="476" t="s">
        <v>164</v>
      </c>
      <c r="F191" s="463">
        <f t="shared" ref="F191:I192" si="6">F229+F264</f>
        <v>4217408.4399999995</v>
      </c>
      <c r="G191" s="463">
        <f t="shared" si="6"/>
        <v>4303478</v>
      </c>
      <c r="H191" s="463">
        <f t="shared" si="6"/>
        <v>3227608.5</v>
      </c>
      <c r="I191" s="464">
        <f t="shared" si="6"/>
        <v>4586733</v>
      </c>
    </row>
    <row r="192" spans="1:9" s="221" customFormat="1" ht="18" customHeight="1" thickBot="1" x14ac:dyDescent="0.45">
      <c r="A192" s="446"/>
      <c r="B192" s="447"/>
      <c r="C192" s="448"/>
      <c r="D192" s="447"/>
      <c r="E192" s="475" t="s">
        <v>506</v>
      </c>
      <c r="F192" s="462">
        <f t="shared" si="6"/>
        <v>1720000</v>
      </c>
      <c r="G192" s="462">
        <f t="shared" si="6"/>
        <v>6100000</v>
      </c>
      <c r="H192" s="462">
        <f t="shared" si="6"/>
        <v>2000000</v>
      </c>
      <c r="I192" s="462">
        <f t="shared" si="6"/>
        <v>7100000</v>
      </c>
    </row>
    <row r="193" spans="1:9" s="221" customFormat="1" ht="19.5" customHeight="1" thickBot="1" x14ac:dyDescent="0.45">
      <c r="A193" s="8"/>
      <c r="B193" s="268"/>
      <c r="C193" s="24"/>
      <c r="D193" s="268"/>
      <c r="E193" s="269" t="s">
        <v>298</v>
      </c>
      <c r="F193" s="223">
        <f>F191+F192</f>
        <v>5937408.4399999995</v>
      </c>
      <c r="G193" s="223">
        <f>G191+G192</f>
        <v>10403478</v>
      </c>
      <c r="H193" s="223">
        <f>H191+H192</f>
        <v>5227608.5</v>
      </c>
      <c r="I193" s="223">
        <f>I191+I192</f>
        <v>11686733</v>
      </c>
    </row>
    <row r="194" spans="1:9" s="221" customFormat="1" ht="22.5" x14ac:dyDescent="0.45">
      <c r="A194" s="1440" t="s">
        <v>1792</v>
      </c>
      <c r="B194" s="1441"/>
      <c r="C194" s="1441"/>
      <c r="D194" s="1441"/>
      <c r="E194" s="1441"/>
      <c r="F194" s="1441"/>
      <c r="G194" s="1441"/>
      <c r="H194" s="1441"/>
      <c r="I194" s="1442"/>
    </row>
    <row r="195" spans="1:9" s="221" customFormat="1" ht="22.5" x14ac:dyDescent="0.45">
      <c r="A195" s="1437" t="s">
        <v>484</v>
      </c>
      <c r="B195" s="1438"/>
      <c r="C195" s="1438"/>
      <c r="D195" s="1438"/>
      <c r="E195" s="1438"/>
      <c r="F195" s="1438"/>
      <c r="G195" s="1438"/>
      <c r="H195" s="1438"/>
      <c r="I195" s="1439"/>
    </row>
    <row r="196" spans="1:9" s="221" customFormat="1" ht="22.5" x14ac:dyDescent="0.45">
      <c r="A196" s="1437" t="s">
        <v>3079</v>
      </c>
      <c r="B196" s="1438"/>
      <c r="C196" s="1438"/>
      <c r="D196" s="1438"/>
      <c r="E196" s="1438"/>
      <c r="F196" s="1438"/>
      <c r="G196" s="1438"/>
      <c r="H196" s="1438"/>
      <c r="I196" s="1439"/>
    </row>
    <row r="197" spans="1:9" s="221" customFormat="1" ht="27.75" customHeight="1" thickBot="1" x14ac:dyDescent="0.45">
      <c r="A197" s="1434" t="s">
        <v>280</v>
      </c>
      <c r="B197" s="1435"/>
      <c r="C197" s="1435"/>
      <c r="D197" s="1435"/>
      <c r="E197" s="1435"/>
      <c r="F197" s="1435"/>
      <c r="G197" s="1435"/>
      <c r="H197" s="1435"/>
      <c r="I197" s="1436"/>
    </row>
    <row r="198" spans="1:9" s="221" customFormat="1" ht="18.5" thickBot="1" x14ac:dyDescent="0.45">
      <c r="A198" s="1455" t="s">
        <v>420</v>
      </c>
      <c r="B198" s="1456"/>
      <c r="C198" s="1456"/>
      <c r="D198" s="1456"/>
      <c r="E198" s="1456"/>
      <c r="F198" s="1456"/>
      <c r="G198" s="1456"/>
      <c r="H198" s="1456"/>
      <c r="I198" s="1457"/>
    </row>
    <row r="199" spans="1:9" s="201" customFormat="1" ht="36.5" thickBot="1" x14ac:dyDescent="0.4">
      <c r="A199" s="4" t="s">
        <v>465</v>
      </c>
      <c r="B199" s="111" t="s">
        <v>458</v>
      </c>
      <c r="C199" s="4" t="s">
        <v>454</v>
      </c>
      <c r="D199" s="111" t="s">
        <v>457</v>
      </c>
      <c r="E199" s="210" t="s">
        <v>1</v>
      </c>
      <c r="F199" s="111" t="s">
        <v>3083</v>
      </c>
      <c r="G199" s="111" t="s">
        <v>3078</v>
      </c>
      <c r="H199" s="111" t="s">
        <v>3084</v>
      </c>
      <c r="I199" s="111" t="s">
        <v>3082</v>
      </c>
    </row>
    <row r="200" spans="1:9" s="221" customFormat="1" ht="16.5" customHeight="1" x14ac:dyDescent="0.4">
      <c r="A200" s="226">
        <v>20000000</v>
      </c>
      <c r="B200" s="227"/>
      <c r="C200" s="13"/>
      <c r="D200" s="227"/>
      <c r="E200" s="152" t="s">
        <v>163</v>
      </c>
      <c r="F200" s="228"/>
      <c r="G200" s="228"/>
      <c r="H200" s="228"/>
      <c r="I200" s="229"/>
    </row>
    <row r="201" spans="1:9" s="221" customFormat="1" ht="18" x14ac:dyDescent="0.4">
      <c r="A201" s="230">
        <v>21000000</v>
      </c>
      <c r="B201" s="231"/>
      <c r="C201" s="14"/>
      <c r="D201" s="231"/>
      <c r="E201" s="115" t="s">
        <v>164</v>
      </c>
      <c r="F201" s="232"/>
      <c r="G201" s="232"/>
      <c r="H201" s="232"/>
      <c r="I201" s="233"/>
    </row>
    <row r="202" spans="1:9" s="221" customFormat="1" ht="18" x14ac:dyDescent="0.4">
      <c r="A202" s="230">
        <v>21010000</v>
      </c>
      <c r="B202" s="231"/>
      <c r="C202" s="14"/>
      <c r="D202" s="231"/>
      <c r="E202" s="115" t="s">
        <v>165</v>
      </c>
      <c r="F202" s="232"/>
      <c r="G202" s="232"/>
      <c r="H202" s="232"/>
      <c r="I202" s="233"/>
    </row>
    <row r="203" spans="1:9" s="221" customFormat="1" ht="18" x14ac:dyDescent="0.4">
      <c r="A203" s="234">
        <v>21010102</v>
      </c>
      <c r="B203" s="235" t="s">
        <v>646</v>
      </c>
      <c r="C203" s="15"/>
      <c r="D203" s="121" t="s">
        <v>1817</v>
      </c>
      <c r="E203" s="122" t="s">
        <v>167</v>
      </c>
      <c r="F203" s="237">
        <f>G203-(G203*2%)</f>
        <v>793114</v>
      </c>
      <c r="G203" s="288">
        <v>809300</v>
      </c>
      <c r="H203" s="477">
        <f>G203/12*9</f>
        <v>606975</v>
      </c>
      <c r="I203" s="272">
        <f>'NOMINAL ROLL'!D51</f>
        <v>809300</v>
      </c>
    </row>
    <row r="204" spans="1:9" s="221" customFormat="1" ht="36" x14ac:dyDescent="0.4">
      <c r="A204" s="230">
        <v>21020200</v>
      </c>
      <c r="B204" s="231"/>
      <c r="C204" s="14"/>
      <c r="D204" s="231"/>
      <c r="E204" s="115" t="s">
        <v>192</v>
      </c>
      <c r="F204" s="232"/>
      <c r="G204" s="232"/>
      <c r="H204" s="342"/>
      <c r="I204" s="233"/>
    </row>
    <row r="205" spans="1:9" s="221" customFormat="1" ht="18" x14ac:dyDescent="0.4">
      <c r="A205" s="234">
        <v>21200201</v>
      </c>
      <c r="B205" s="235"/>
      <c r="C205" s="15"/>
      <c r="D205" s="160"/>
      <c r="E205" s="122" t="s">
        <v>430</v>
      </c>
      <c r="F205" s="232"/>
      <c r="G205" s="232"/>
      <c r="H205" s="342"/>
      <c r="I205" s="233"/>
    </row>
    <row r="206" spans="1:9" s="221" customFormat="1" ht="18" x14ac:dyDescent="0.4">
      <c r="A206" s="234">
        <v>21200204</v>
      </c>
      <c r="B206" s="235" t="s">
        <v>646</v>
      </c>
      <c r="C206" s="15"/>
      <c r="D206" s="121" t="s">
        <v>1817</v>
      </c>
      <c r="E206" s="156" t="s">
        <v>181</v>
      </c>
      <c r="F206" s="237">
        <f t="shared" ref="F206:F212" si="7">G206-(G206*2%)</f>
        <v>237934.2</v>
      </c>
      <c r="G206" s="232">
        <v>242790</v>
      </c>
      <c r="H206" s="477">
        <f t="shared" ref="H206:H212" si="8">G206/12*9</f>
        <v>182092.5</v>
      </c>
      <c r="I206" s="233">
        <f>'NOMINAL ROLL'!E51</f>
        <v>242790</v>
      </c>
    </row>
    <row r="207" spans="1:9" s="221" customFormat="1" ht="18" x14ac:dyDescent="0.4">
      <c r="A207" s="234">
        <v>21200206</v>
      </c>
      <c r="B207" s="235" t="s">
        <v>646</v>
      </c>
      <c r="C207" s="15"/>
      <c r="D207" s="121" t="s">
        <v>1817</v>
      </c>
      <c r="E207" s="156" t="s">
        <v>183</v>
      </c>
      <c r="F207" s="237">
        <f t="shared" si="7"/>
        <v>237934.2</v>
      </c>
      <c r="G207" s="232">
        <v>242790</v>
      </c>
      <c r="H207" s="477">
        <f t="shared" si="8"/>
        <v>182092.5</v>
      </c>
      <c r="I207" s="233">
        <f>'NOMINAL ROLL'!F51</f>
        <v>242790</v>
      </c>
    </row>
    <row r="208" spans="1:9" s="221" customFormat="1" ht="18" x14ac:dyDescent="0.4">
      <c r="A208" s="234">
        <v>21200206</v>
      </c>
      <c r="B208" s="235"/>
      <c r="C208" s="15"/>
      <c r="D208" s="121"/>
      <c r="E208" s="156" t="s">
        <v>3230</v>
      </c>
      <c r="F208" s="237"/>
      <c r="G208" s="232"/>
      <c r="H208" s="477"/>
      <c r="I208" s="369">
        <f>'NOMINAL ROLL'!N51</f>
        <v>80930</v>
      </c>
    </row>
    <row r="209" spans="1:9" s="221" customFormat="1" ht="18" x14ac:dyDescent="0.4">
      <c r="A209" s="234">
        <v>21200210</v>
      </c>
      <c r="B209" s="235" t="s">
        <v>646</v>
      </c>
      <c r="C209" s="15"/>
      <c r="D209" s="121" t="s">
        <v>1817</v>
      </c>
      <c r="E209" s="156" t="s">
        <v>2392</v>
      </c>
      <c r="F209" s="237">
        <f t="shared" si="7"/>
        <v>2234623.44</v>
      </c>
      <c r="G209" s="232">
        <v>2280228</v>
      </c>
      <c r="H209" s="477">
        <f t="shared" si="8"/>
        <v>1710171</v>
      </c>
      <c r="I209" s="232">
        <v>2280228</v>
      </c>
    </row>
    <row r="210" spans="1:9" s="221" customFormat="1" ht="18" x14ac:dyDescent="0.4">
      <c r="A210" s="234">
        <v>21200212</v>
      </c>
      <c r="B210" s="235" t="s">
        <v>646</v>
      </c>
      <c r="C210" s="15"/>
      <c r="D210" s="121" t="s">
        <v>1817</v>
      </c>
      <c r="E210" s="156" t="s">
        <v>184</v>
      </c>
      <c r="F210" s="232"/>
      <c r="G210" s="232"/>
      <c r="H210" s="477">
        <f t="shared" si="8"/>
        <v>0</v>
      </c>
      <c r="I210" s="233"/>
    </row>
    <row r="211" spans="1:9" s="221" customFormat="1" ht="18" x14ac:dyDescent="0.4">
      <c r="A211" s="234">
        <v>21200214</v>
      </c>
      <c r="B211" s="235" t="s">
        <v>646</v>
      </c>
      <c r="C211" s="15"/>
      <c r="D211" s="121" t="s">
        <v>1817</v>
      </c>
      <c r="E211" s="156" t="s">
        <v>186</v>
      </c>
      <c r="F211" s="237">
        <f t="shared" si="7"/>
        <v>594835.5</v>
      </c>
      <c r="G211" s="232">
        <v>606975</v>
      </c>
      <c r="H211" s="477">
        <f t="shared" si="8"/>
        <v>455231.25</v>
      </c>
      <c r="I211" s="233">
        <f>'NOMINAL ROLL'!H51</f>
        <v>606975</v>
      </c>
    </row>
    <row r="212" spans="1:9" s="221" customFormat="1" ht="18" x14ac:dyDescent="0.4">
      <c r="A212" s="234">
        <v>21200217</v>
      </c>
      <c r="B212" s="235" t="s">
        <v>646</v>
      </c>
      <c r="C212" s="15"/>
      <c r="D212" s="121" t="s">
        <v>1817</v>
      </c>
      <c r="E212" s="156" t="s">
        <v>188</v>
      </c>
      <c r="F212" s="237">
        <f t="shared" si="7"/>
        <v>118967.1</v>
      </c>
      <c r="G212" s="232">
        <v>121395</v>
      </c>
      <c r="H212" s="477">
        <f t="shared" si="8"/>
        <v>91046.25</v>
      </c>
      <c r="I212" s="233">
        <f>'NOMINAL ROLL'!I51</f>
        <v>121395</v>
      </c>
    </row>
    <row r="213" spans="1:9" s="221" customFormat="1" ht="18" x14ac:dyDescent="0.4">
      <c r="A213" s="234">
        <v>21200228</v>
      </c>
      <c r="B213" s="235" t="s">
        <v>646</v>
      </c>
      <c r="C213" s="15"/>
      <c r="D213" s="121" t="s">
        <v>1817</v>
      </c>
      <c r="E213" s="156" t="s">
        <v>502</v>
      </c>
      <c r="F213" s="232"/>
      <c r="G213" s="232">
        <v>0</v>
      </c>
      <c r="H213" s="477">
        <f>G213/12*8</f>
        <v>0</v>
      </c>
      <c r="I213" s="233">
        <f>'NOMINAL ROLL'!G51</f>
        <v>202325</v>
      </c>
    </row>
    <row r="214" spans="1:9" s="221" customFormat="1" ht="18" x14ac:dyDescent="0.4">
      <c r="A214" s="234"/>
      <c r="B214" s="235"/>
      <c r="C214" s="15"/>
      <c r="D214" s="121"/>
      <c r="E214" s="156" t="s">
        <v>3228</v>
      </c>
      <c r="F214" s="232"/>
      <c r="G214" s="232"/>
      <c r="H214" s="477"/>
      <c r="I214" s="233">
        <f>'NOMINAL ROLL'!J51</f>
        <v>606975</v>
      </c>
    </row>
    <row r="215" spans="1:9" s="221" customFormat="1" ht="18" x14ac:dyDescent="0.4">
      <c r="A215" s="244">
        <v>22020000</v>
      </c>
      <c r="B215" s="245"/>
      <c r="C215" s="18"/>
      <c r="D215" s="245"/>
      <c r="E215" s="179" t="s">
        <v>204</v>
      </c>
      <c r="F215" s="232"/>
      <c r="G215" s="232"/>
      <c r="H215" s="342"/>
      <c r="I215" s="233"/>
    </row>
    <row r="216" spans="1:9" s="221" customFormat="1" ht="18" x14ac:dyDescent="0.4">
      <c r="A216" s="244">
        <v>22020100</v>
      </c>
      <c r="B216" s="235"/>
      <c r="C216" s="18"/>
      <c r="D216" s="245"/>
      <c r="E216" s="179" t="s">
        <v>205</v>
      </c>
      <c r="F216" s="232"/>
      <c r="G216" s="232"/>
      <c r="H216" s="232"/>
      <c r="I216" s="233"/>
    </row>
    <row r="217" spans="1:9" s="221" customFormat="1" ht="18" x14ac:dyDescent="0.4">
      <c r="A217" s="273">
        <v>22020101</v>
      </c>
      <c r="B217" s="235" t="s">
        <v>646</v>
      </c>
      <c r="C217" s="18"/>
      <c r="D217" s="121" t="s">
        <v>1817</v>
      </c>
      <c r="E217" s="274" t="s">
        <v>206</v>
      </c>
      <c r="F217" s="232"/>
      <c r="G217" s="232">
        <v>100000</v>
      </c>
      <c r="H217" s="342"/>
      <c r="I217" s="233">
        <v>100000</v>
      </c>
    </row>
    <row r="218" spans="1:9" s="221" customFormat="1" ht="18" x14ac:dyDescent="0.4">
      <c r="A218" s="273">
        <v>22020102</v>
      </c>
      <c r="B218" s="235"/>
      <c r="C218" s="18"/>
      <c r="D218" s="110"/>
      <c r="E218" s="274" t="s">
        <v>207</v>
      </c>
      <c r="F218" s="232"/>
      <c r="G218" s="232"/>
      <c r="H218" s="232"/>
      <c r="I218" s="233"/>
    </row>
    <row r="219" spans="1:9" s="221" customFormat="1" ht="18" x14ac:dyDescent="0.4">
      <c r="A219" s="273">
        <v>22020103</v>
      </c>
      <c r="B219" s="235"/>
      <c r="C219" s="18"/>
      <c r="D219" s="110"/>
      <c r="E219" s="274" t="s">
        <v>208</v>
      </c>
      <c r="F219" s="232"/>
      <c r="G219" s="232"/>
      <c r="H219" s="232"/>
      <c r="I219" s="233"/>
    </row>
    <row r="220" spans="1:9" s="221" customFormat="1" ht="18" x14ac:dyDescent="0.4">
      <c r="A220" s="273">
        <v>22020104</v>
      </c>
      <c r="B220" s="235"/>
      <c r="C220" s="18"/>
      <c r="D220" s="110"/>
      <c r="E220" s="274" t="s">
        <v>209</v>
      </c>
      <c r="F220" s="232"/>
      <c r="G220" s="232"/>
      <c r="H220" s="232"/>
      <c r="I220" s="233"/>
    </row>
    <row r="221" spans="1:9" s="221" customFormat="1" ht="18" x14ac:dyDescent="0.4">
      <c r="A221" s="244">
        <v>22020300</v>
      </c>
      <c r="B221" s="235"/>
      <c r="C221" s="18"/>
      <c r="D221" s="245"/>
      <c r="E221" s="246" t="s">
        <v>516</v>
      </c>
      <c r="F221" s="260"/>
      <c r="G221" s="260"/>
      <c r="H221" s="260"/>
      <c r="I221" s="275"/>
    </row>
    <row r="222" spans="1:9" s="221" customFormat="1" ht="18" x14ac:dyDescent="0.4">
      <c r="A222" s="214">
        <v>22020302</v>
      </c>
      <c r="B222" s="235"/>
      <c r="C222" s="6"/>
      <c r="D222" s="121"/>
      <c r="E222" s="243" t="s">
        <v>511</v>
      </c>
      <c r="F222" s="232"/>
      <c r="G222" s="232"/>
      <c r="H222" s="232"/>
      <c r="I222" s="233"/>
    </row>
    <row r="223" spans="1:9" s="221" customFormat="1" ht="18" x14ac:dyDescent="0.4">
      <c r="A223" s="244">
        <v>22020500</v>
      </c>
      <c r="B223" s="245"/>
      <c r="C223" s="18"/>
      <c r="D223" s="245"/>
      <c r="E223" s="246" t="s">
        <v>495</v>
      </c>
      <c r="F223" s="260"/>
      <c r="G223" s="260"/>
      <c r="H223" s="260"/>
      <c r="I223" s="275"/>
    </row>
    <row r="224" spans="1:9" s="221" customFormat="1" ht="18" x14ac:dyDescent="0.4">
      <c r="A224" s="214">
        <v>22020601</v>
      </c>
      <c r="B224" s="235" t="s">
        <v>646</v>
      </c>
      <c r="C224" s="6"/>
      <c r="D224" s="121" t="s">
        <v>1817</v>
      </c>
      <c r="E224" s="243" t="s">
        <v>517</v>
      </c>
      <c r="F224" s="232"/>
      <c r="G224" s="232">
        <v>1000000</v>
      </c>
      <c r="H224" s="232"/>
      <c r="I224" s="233">
        <v>1000000</v>
      </c>
    </row>
    <row r="225" spans="1:9" s="221" customFormat="1" ht="18" x14ac:dyDescent="0.4">
      <c r="A225" s="276">
        <v>22021000</v>
      </c>
      <c r="B225" s="235"/>
      <c r="C225" s="6"/>
      <c r="D225" s="121"/>
      <c r="E225" s="277" t="s">
        <v>677</v>
      </c>
      <c r="F225" s="232"/>
      <c r="G225" s="232"/>
      <c r="H225" s="232"/>
      <c r="I225" s="233"/>
    </row>
    <row r="226" spans="1:9" s="221" customFormat="1" ht="18" x14ac:dyDescent="0.4">
      <c r="A226" s="37">
        <v>22021001</v>
      </c>
      <c r="B226" s="235" t="s">
        <v>646</v>
      </c>
      <c r="C226" s="6"/>
      <c r="D226" s="121" t="s">
        <v>1817</v>
      </c>
      <c r="E226" s="206" t="s">
        <v>249</v>
      </c>
      <c r="F226" s="232">
        <v>540000</v>
      </c>
      <c r="G226" s="369">
        <v>1500000</v>
      </c>
      <c r="H226" s="232">
        <v>920000</v>
      </c>
      <c r="I226" s="233">
        <v>1500000</v>
      </c>
    </row>
    <row r="227" spans="1:9" s="221" customFormat="1" ht="18" x14ac:dyDescent="0.4">
      <c r="A227" s="37">
        <v>22021002</v>
      </c>
      <c r="B227" s="235" t="s">
        <v>646</v>
      </c>
      <c r="C227" s="6"/>
      <c r="D227" s="121" t="s">
        <v>1817</v>
      </c>
      <c r="E227" s="206" t="s">
        <v>251</v>
      </c>
      <c r="F227" s="232">
        <v>180000</v>
      </c>
      <c r="G227" s="468">
        <v>1500000</v>
      </c>
      <c r="H227" s="232">
        <v>780000</v>
      </c>
      <c r="I227" s="278">
        <v>1500000</v>
      </c>
    </row>
    <row r="228" spans="1:9" s="221" customFormat="1" ht="18.5" thickBot="1" x14ac:dyDescent="0.45">
      <c r="A228" s="456">
        <v>22021011</v>
      </c>
      <c r="B228" s="433"/>
      <c r="C228" s="41"/>
      <c r="D228" s="457"/>
      <c r="E228" s="458" t="s">
        <v>221</v>
      </c>
      <c r="F228" s="279"/>
      <c r="G228" s="279"/>
      <c r="H228" s="279"/>
      <c r="I228" s="278"/>
    </row>
    <row r="229" spans="1:9" s="221" customFormat="1" ht="18.5" thickBot="1" x14ac:dyDescent="0.45">
      <c r="A229" s="434"/>
      <c r="B229" s="435"/>
      <c r="C229" s="436"/>
      <c r="D229" s="435"/>
      <c r="E229" s="451" t="s">
        <v>164</v>
      </c>
      <c r="F229" s="454">
        <f>SUM(F203:F213)</f>
        <v>4217408.4399999995</v>
      </c>
      <c r="G229" s="454">
        <f>SUM(G203:G213)</f>
        <v>4303478</v>
      </c>
      <c r="H229" s="454">
        <f>SUM(H203:H213)</f>
        <v>3227608.5</v>
      </c>
      <c r="I229" s="455">
        <f>SUM(I203:I213)</f>
        <v>4586733</v>
      </c>
    </row>
    <row r="230" spans="1:9" s="221" customFormat="1" ht="20.25" customHeight="1" thickBot="1" x14ac:dyDescent="0.45">
      <c r="A230" s="434"/>
      <c r="B230" s="435"/>
      <c r="C230" s="436"/>
      <c r="D230" s="435"/>
      <c r="E230" s="451" t="s">
        <v>204</v>
      </c>
      <c r="F230" s="454">
        <f>SUM(F217:F228)</f>
        <v>720000</v>
      </c>
      <c r="G230" s="454">
        <f>SUM(G217:G228)</f>
        <v>4100000</v>
      </c>
      <c r="H230" s="454">
        <f>SUM(H217:H228)</f>
        <v>1700000</v>
      </c>
      <c r="I230" s="455">
        <f>SUM(I217:I228)</f>
        <v>4100000</v>
      </c>
    </row>
    <row r="231" spans="1:9" s="221" customFormat="1" ht="19.5" customHeight="1" thickBot="1" x14ac:dyDescent="0.45">
      <c r="A231" s="247"/>
      <c r="B231" s="248"/>
      <c r="C231" s="19"/>
      <c r="D231" s="249"/>
      <c r="E231" s="280" t="s">
        <v>298</v>
      </c>
      <c r="F231" s="281">
        <f>F229+F230</f>
        <v>4937408.4399999995</v>
      </c>
      <c r="G231" s="281">
        <f>G229+G230</f>
        <v>8403478</v>
      </c>
      <c r="H231" s="281">
        <f>H229+H230</f>
        <v>4927608.5</v>
      </c>
      <c r="I231" s="281">
        <f>I229+I230</f>
        <v>8686733</v>
      </c>
    </row>
    <row r="232" spans="1:9" s="221" customFormat="1" ht="22.5" x14ac:dyDescent="0.45">
      <c r="A232" s="1440" t="s">
        <v>1792</v>
      </c>
      <c r="B232" s="1441"/>
      <c r="C232" s="1441"/>
      <c r="D232" s="1441"/>
      <c r="E232" s="1441"/>
      <c r="F232" s="1441"/>
      <c r="G232" s="1441"/>
      <c r="H232" s="1441"/>
      <c r="I232" s="1442"/>
    </row>
    <row r="233" spans="1:9" s="221" customFormat="1" ht="22.5" x14ac:dyDescent="0.45">
      <c r="A233" s="1437" t="s">
        <v>484</v>
      </c>
      <c r="B233" s="1438"/>
      <c r="C233" s="1438"/>
      <c r="D233" s="1438"/>
      <c r="E233" s="1438"/>
      <c r="F233" s="1438"/>
      <c r="G233" s="1438"/>
      <c r="H233" s="1438"/>
      <c r="I233" s="1439"/>
    </row>
    <row r="234" spans="1:9" s="221" customFormat="1" ht="22.5" x14ac:dyDescent="0.45">
      <c r="A234" s="1437" t="s">
        <v>3079</v>
      </c>
      <c r="B234" s="1438"/>
      <c r="C234" s="1438"/>
      <c r="D234" s="1438"/>
      <c r="E234" s="1438"/>
      <c r="F234" s="1438"/>
      <c r="G234" s="1438"/>
      <c r="H234" s="1438"/>
      <c r="I234" s="1439"/>
    </row>
    <row r="235" spans="1:9" s="221" customFormat="1" ht="30.75" customHeight="1" thickBot="1" x14ac:dyDescent="0.45">
      <c r="A235" s="1434" t="s">
        <v>280</v>
      </c>
      <c r="B235" s="1435"/>
      <c r="C235" s="1435"/>
      <c r="D235" s="1435"/>
      <c r="E235" s="1435"/>
      <c r="F235" s="1435"/>
      <c r="G235" s="1435"/>
      <c r="H235" s="1435"/>
      <c r="I235" s="1436"/>
    </row>
    <row r="236" spans="1:9" s="221" customFormat="1" ht="18.5" thickBot="1" x14ac:dyDescent="0.45">
      <c r="A236" s="1449" t="s">
        <v>421</v>
      </c>
      <c r="B236" s="1450"/>
      <c r="C236" s="1450"/>
      <c r="D236" s="1450"/>
      <c r="E236" s="1450"/>
      <c r="F236" s="1450"/>
      <c r="G236" s="1450"/>
      <c r="H236" s="1450"/>
      <c r="I236" s="1451"/>
    </row>
    <row r="237" spans="1:9" s="201" customFormat="1" ht="36.5" thickBot="1" x14ac:dyDescent="0.4">
      <c r="A237" s="4" t="s">
        <v>465</v>
      </c>
      <c r="B237" s="111" t="s">
        <v>458</v>
      </c>
      <c r="C237" s="4" t="s">
        <v>454</v>
      </c>
      <c r="D237" s="111" t="s">
        <v>457</v>
      </c>
      <c r="E237" s="210" t="s">
        <v>1</v>
      </c>
      <c r="F237" s="111" t="s">
        <v>3083</v>
      </c>
      <c r="G237" s="111" t="s">
        <v>3078</v>
      </c>
      <c r="H237" s="111" t="s">
        <v>3084</v>
      </c>
      <c r="I237" s="111" t="s">
        <v>3082</v>
      </c>
    </row>
    <row r="238" spans="1:9" s="221" customFormat="1" ht="18" x14ac:dyDescent="0.4">
      <c r="A238" s="251">
        <v>20000000</v>
      </c>
      <c r="B238" s="252"/>
      <c r="C238" s="20"/>
      <c r="D238" s="252"/>
      <c r="E238" s="138" t="s">
        <v>163</v>
      </c>
      <c r="F238" s="253"/>
      <c r="G238" s="253"/>
      <c r="H238" s="253"/>
      <c r="I238" s="254"/>
    </row>
    <row r="239" spans="1:9" s="221" customFormat="1" ht="18" x14ac:dyDescent="0.4">
      <c r="A239" s="230">
        <v>21000000</v>
      </c>
      <c r="B239" s="231"/>
      <c r="C239" s="14"/>
      <c r="D239" s="231"/>
      <c r="E239" s="115" t="s">
        <v>164</v>
      </c>
      <c r="F239" s="232"/>
      <c r="G239" s="232"/>
      <c r="H239" s="232"/>
      <c r="I239" s="233"/>
    </row>
    <row r="240" spans="1:9" s="221" customFormat="1" ht="18" x14ac:dyDescent="0.4">
      <c r="A240" s="230">
        <v>21010000</v>
      </c>
      <c r="B240" s="231"/>
      <c r="C240" s="14"/>
      <c r="D240" s="231"/>
      <c r="E240" s="115" t="s">
        <v>165</v>
      </c>
      <c r="F240" s="232"/>
      <c r="G240" s="232"/>
      <c r="H240" s="232"/>
      <c r="I240" s="233"/>
    </row>
    <row r="241" spans="1:9" s="221" customFormat="1" ht="18" x14ac:dyDescent="0.4">
      <c r="A241" s="234">
        <v>21010103</v>
      </c>
      <c r="B241" s="235"/>
      <c r="C241" s="15"/>
      <c r="D241" s="121"/>
      <c r="E241" s="122" t="s">
        <v>168</v>
      </c>
      <c r="F241" s="232"/>
      <c r="G241" s="232"/>
      <c r="H241" s="232"/>
      <c r="I241" s="233"/>
    </row>
    <row r="242" spans="1:9" s="221" customFormat="1" ht="18" x14ac:dyDescent="0.4">
      <c r="A242" s="234">
        <v>21010104</v>
      </c>
      <c r="B242" s="235"/>
      <c r="C242" s="15"/>
      <c r="D242" s="160"/>
      <c r="E242" s="122" t="s">
        <v>169</v>
      </c>
      <c r="F242" s="232"/>
      <c r="G242" s="232"/>
      <c r="H242" s="232"/>
      <c r="I242" s="233"/>
    </row>
    <row r="243" spans="1:9" s="221" customFormat="1" ht="18" x14ac:dyDescent="0.4">
      <c r="A243" s="234">
        <v>21010105</v>
      </c>
      <c r="B243" s="235"/>
      <c r="C243" s="15"/>
      <c r="D243" s="160"/>
      <c r="E243" s="122" t="s">
        <v>675</v>
      </c>
      <c r="F243" s="232"/>
      <c r="G243" s="232"/>
      <c r="H243" s="232"/>
      <c r="I243" s="233"/>
    </row>
    <row r="244" spans="1:9" s="221" customFormat="1" ht="18" x14ac:dyDescent="0.4">
      <c r="A244" s="234"/>
      <c r="B244" s="235"/>
      <c r="C244" s="15"/>
      <c r="D244" s="160"/>
      <c r="E244" s="122" t="s">
        <v>676</v>
      </c>
      <c r="F244" s="232"/>
      <c r="G244" s="232"/>
      <c r="H244" s="232"/>
      <c r="I244" s="233"/>
    </row>
    <row r="245" spans="1:9" s="221" customFormat="1" ht="18" x14ac:dyDescent="0.4">
      <c r="A245" s="230">
        <v>21020300</v>
      </c>
      <c r="B245" s="231"/>
      <c r="C245" s="14"/>
      <c r="D245" s="231"/>
      <c r="E245" s="115" t="s">
        <v>193</v>
      </c>
      <c r="F245" s="232"/>
      <c r="G245" s="232"/>
      <c r="H245" s="232"/>
      <c r="I245" s="233"/>
    </row>
    <row r="246" spans="1:9" s="221" customFormat="1" ht="18" x14ac:dyDescent="0.4">
      <c r="A246" s="234">
        <v>21020301</v>
      </c>
      <c r="B246" s="235"/>
      <c r="C246" s="15"/>
      <c r="D246" s="121"/>
      <c r="E246" s="156" t="s">
        <v>178</v>
      </c>
      <c r="F246" s="232"/>
      <c r="G246" s="232"/>
      <c r="H246" s="232"/>
      <c r="I246" s="233"/>
    </row>
    <row r="247" spans="1:9" s="221" customFormat="1" ht="18" x14ac:dyDescent="0.4">
      <c r="A247" s="234">
        <v>21020302</v>
      </c>
      <c r="B247" s="235"/>
      <c r="C247" s="15"/>
      <c r="D247" s="121"/>
      <c r="E247" s="156" t="s">
        <v>179</v>
      </c>
      <c r="F247" s="232"/>
      <c r="G247" s="232"/>
      <c r="H247" s="232"/>
      <c r="I247" s="233"/>
    </row>
    <row r="248" spans="1:9" s="221" customFormat="1" ht="18" x14ac:dyDescent="0.4">
      <c r="A248" s="234">
        <v>21020303</v>
      </c>
      <c r="B248" s="235"/>
      <c r="C248" s="15"/>
      <c r="D248" s="121"/>
      <c r="E248" s="156" t="s">
        <v>180</v>
      </c>
      <c r="F248" s="232"/>
      <c r="G248" s="232"/>
      <c r="H248" s="232"/>
      <c r="I248" s="233"/>
    </row>
    <row r="249" spans="1:9" s="221" customFormat="1" ht="18" x14ac:dyDescent="0.4">
      <c r="A249" s="234">
        <v>21020304</v>
      </c>
      <c r="B249" s="235"/>
      <c r="C249" s="15"/>
      <c r="D249" s="121"/>
      <c r="E249" s="156" t="s">
        <v>181</v>
      </c>
      <c r="F249" s="232"/>
      <c r="G249" s="232"/>
      <c r="H249" s="232"/>
      <c r="I249" s="233"/>
    </row>
    <row r="250" spans="1:9" s="221" customFormat="1" ht="18" x14ac:dyDescent="0.4">
      <c r="A250" s="234">
        <v>21020312</v>
      </c>
      <c r="B250" s="235"/>
      <c r="C250" s="15"/>
      <c r="D250" s="121"/>
      <c r="E250" s="156" t="s">
        <v>184</v>
      </c>
      <c r="F250" s="232"/>
      <c r="G250" s="232"/>
      <c r="H250" s="232"/>
      <c r="I250" s="233"/>
    </row>
    <row r="251" spans="1:9" s="221" customFormat="1" ht="18" x14ac:dyDescent="0.4">
      <c r="A251" s="234">
        <v>21020315</v>
      </c>
      <c r="B251" s="235"/>
      <c r="C251" s="15"/>
      <c r="D251" s="121"/>
      <c r="E251" s="156" t="s">
        <v>187</v>
      </c>
      <c r="F251" s="232"/>
      <c r="G251" s="232"/>
      <c r="H251" s="232"/>
      <c r="I251" s="233"/>
    </row>
    <row r="252" spans="1:9" s="221" customFormat="1" ht="18" x14ac:dyDescent="0.4">
      <c r="A252" s="230">
        <v>21020400</v>
      </c>
      <c r="B252" s="231"/>
      <c r="C252" s="14"/>
      <c r="D252" s="231"/>
      <c r="E252" s="115" t="s">
        <v>194</v>
      </c>
      <c r="F252" s="232"/>
      <c r="G252" s="232"/>
      <c r="H252" s="232"/>
      <c r="I252" s="233"/>
    </row>
    <row r="253" spans="1:9" s="221" customFormat="1" ht="18" x14ac:dyDescent="0.4">
      <c r="A253" s="234">
        <v>21020401</v>
      </c>
      <c r="B253" s="235"/>
      <c r="C253" s="15"/>
      <c r="D253" s="160"/>
      <c r="E253" s="156" t="s">
        <v>178</v>
      </c>
      <c r="F253" s="232"/>
      <c r="G253" s="232"/>
      <c r="H253" s="232"/>
      <c r="I253" s="233"/>
    </row>
    <row r="254" spans="1:9" s="221" customFormat="1" ht="18" x14ac:dyDescent="0.4">
      <c r="A254" s="234">
        <v>21020402</v>
      </c>
      <c r="B254" s="235"/>
      <c r="C254" s="15"/>
      <c r="D254" s="160"/>
      <c r="E254" s="156" t="s">
        <v>179</v>
      </c>
      <c r="F254" s="232"/>
      <c r="G254" s="232"/>
      <c r="H254" s="232"/>
      <c r="I254" s="233"/>
    </row>
    <row r="255" spans="1:9" s="221" customFormat="1" ht="18" x14ac:dyDescent="0.4">
      <c r="A255" s="234">
        <v>21020403</v>
      </c>
      <c r="B255" s="235"/>
      <c r="C255" s="15"/>
      <c r="D255" s="160"/>
      <c r="E255" s="156" t="s">
        <v>180</v>
      </c>
      <c r="F255" s="232"/>
      <c r="G255" s="232"/>
      <c r="H255" s="232"/>
      <c r="I255" s="233"/>
    </row>
    <row r="256" spans="1:9" s="221" customFormat="1" ht="18" x14ac:dyDescent="0.4">
      <c r="A256" s="234">
        <v>21020404</v>
      </c>
      <c r="B256" s="235"/>
      <c r="C256" s="15"/>
      <c r="D256" s="160"/>
      <c r="E256" s="156" t="s">
        <v>181</v>
      </c>
      <c r="F256" s="232"/>
      <c r="G256" s="232"/>
      <c r="H256" s="232"/>
      <c r="I256" s="233"/>
    </row>
    <row r="257" spans="1:9" s="221" customFormat="1" ht="18" x14ac:dyDescent="0.4">
      <c r="A257" s="234">
        <v>21020413</v>
      </c>
      <c r="B257" s="235"/>
      <c r="C257" s="15"/>
      <c r="D257" s="160"/>
      <c r="E257" s="156" t="s">
        <v>185</v>
      </c>
      <c r="F257" s="232"/>
      <c r="G257" s="232"/>
      <c r="H257" s="232"/>
      <c r="I257" s="233"/>
    </row>
    <row r="258" spans="1:9" s="221" customFormat="1" ht="18" x14ac:dyDescent="0.4">
      <c r="A258" s="234">
        <v>21020415</v>
      </c>
      <c r="B258" s="235"/>
      <c r="C258" s="15"/>
      <c r="D258" s="160"/>
      <c r="E258" s="156" t="s">
        <v>187</v>
      </c>
      <c r="F258" s="232"/>
      <c r="G258" s="232"/>
      <c r="H258" s="232"/>
      <c r="I258" s="233"/>
    </row>
    <row r="259" spans="1:9" s="221" customFormat="1" ht="18" x14ac:dyDescent="0.4">
      <c r="A259" s="244">
        <v>22020000</v>
      </c>
      <c r="B259" s="245"/>
      <c r="C259" s="18"/>
      <c r="D259" s="245"/>
      <c r="E259" s="179" t="s">
        <v>204</v>
      </c>
      <c r="F259" s="232"/>
      <c r="G259" s="232"/>
      <c r="H259" s="232"/>
      <c r="I259" s="233"/>
    </row>
    <row r="260" spans="1:9" s="221" customFormat="1" ht="18" x14ac:dyDescent="0.4">
      <c r="A260" s="244">
        <v>22020100</v>
      </c>
      <c r="B260" s="290"/>
      <c r="C260" s="29"/>
      <c r="D260" s="290"/>
      <c r="E260" s="179" t="s">
        <v>205</v>
      </c>
      <c r="F260" s="232"/>
      <c r="G260" s="232"/>
      <c r="H260" s="232"/>
      <c r="I260" s="233"/>
    </row>
    <row r="261" spans="1:9" s="221" customFormat="1" ht="18" x14ac:dyDescent="0.4">
      <c r="A261" s="273">
        <v>22020101</v>
      </c>
      <c r="B261" s="433"/>
      <c r="C261" s="41"/>
      <c r="D261" s="345"/>
      <c r="E261" s="274" t="s">
        <v>206</v>
      </c>
      <c r="F261" s="232"/>
      <c r="G261" s="232"/>
      <c r="H261" s="232"/>
      <c r="I261" s="233"/>
    </row>
    <row r="262" spans="1:9" s="221" customFormat="1" ht="35.25" customHeight="1" x14ac:dyDescent="0.4">
      <c r="A262" s="244">
        <v>22020700</v>
      </c>
      <c r="B262" s="245"/>
      <c r="C262" s="18"/>
      <c r="D262" s="245"/>
      <c r="E262" s="179" t="s">
        <v>235</v>
      </c>
      <c r="F262" s="232"/>
      <c r="G262" s="232"/>
      <c r="H262" s="232"/>
      <c r="I262" s="233"/>
    </row>
    <row r="263" spans="1:9" s="221" customFormat="1" ht="18.5" thickBot="1" x14ac:dyDescent="0.45">
      <c r="A263" s="432">
        <v>22020703</v>
      </c>
      <c r="B263" s="433" t="s">
        <v>646</v>
      </c>
      <c r="C263" s="41"/>
      <c r="D263" s="345" t="s">
        <v>1817</v>
      </c>
      <c r="E263" s="193" t="s">
        <v>237</v>
      </c>
      <c r="F263" s="279">
        <v>1000000</v>
      </c>
      <c r="G263" s="278">
        <v>2000000</v>
      </c>
      <c r="H263" s="279">
        <v>300000</v>
      </c>
      <c r="I263" s="278">
        <v>3000000</v>
      </c>
    </row>
    <row r="264" spans="1:9" s="221" customFormat="1" ht="18.5" thickBot="1" x14ac:dyDescent="0.45">
      <c r="A264" s="434"/>
      <c r="B264" s="435"/>
      <c r="C264" s="436"/>
      <c r="D264" s="435"/>
      <c r="E264" s="461" t="s">
        <v>164</v>
      </c>
      <c r="F264" s="454">
        <f>SUM(F241:F258)</f>
        <v>0</v>
      </c>
      <c r="G264" s="454">
        <f>SUM(G241:G258)</f>
        <v>0</v>
      </c>
      <c r="H264" s="454">
        <f>SUM(H241:H258)</f>
        <v>0</v>
      </c>
      <c r="I264" s="454">
        <f>SUM(I241:I258)</f>
        <v>0</v>
      </c>
    </row>
    <row r="265" spans="1:9" s="221" customFormat="1" ht="19.5" customHeight="1" thickBot="1" x14ac:dyDescent="0.45">
      <c r="A265" s="446"/>
      <c r="B265" s="447"/>
      <c r="C265" s="448"/>
      <c r="D265" s="447"/>
      <c r="E265" s="459" t="s">
        <v>204</v>
      </c>
      <c r="F265" s="460">
        <f>F263</f>
        <v>1000000</v>
      </c>
      <c r="G265" s="460">
        <f>G263</f>
        <v>2000000</v>
      </c>
      <c r="H265" s="460">
        <f>H263</f>
        <v>300000</v>
      </c>
      <c r="I265" s="460">
        <f>I263</f>
        <v>3000000</v>
      </c>
    </row>
    <row r="266" spans="1:9" s="221" customFormat="1" ht="18" customHeight="1" thickBot="1" x14ac:dyDescent="0.45">
      <c r="A266" s="8"/>
      <c r="B266" s="268"/>
      <c r="C266" s="24"/>
      <c r="D266" s="268"/>
      <c r="E266" s="199" t="s">
        <v>298</v>
      </c>
      <c r="F266" s="282">
        <f>F264+F265</f>
        <v>1000000</v>
      </c>
      <c r="G266" s="282">
        <f>G264+G265</f>
        <v>2000000</v>
      </c>
      <c r="H266" s="282">
        <f>H264+H265</f>
        <v>300000</v>
      </c>
      <c r="I266" s="282">
        <f>I264+I265</f>
        <v>3000000</v>
      </c>
    </row>
    <row r="267" spans="1:9" s="221" customFormat="1" ht="28" customHeight="1" x14ac:dyDescent="0.45">
      <c r="A267" s="1440" t="s">
        <v>1792</v>
      </c>
      <c r="B267" s="1441"/>
      <c r="C267" s="1441"/>
      <c r="D267" s="1441"/>
      <c r="E267" s="1441"/>
      <c r="F267" s="1441"/>
      <c r="G267" s="1441"/>
      <c r="H267" s="1441"/>
      <c r="I267" s="1442"/>
    </row>
    <row r="268" spans="1:9" s="221" customFormat="1" ht="28" customHeight="1" x14ac:dyDescent="0.45">
      <c r="A268" s="1437" t="s">
        <v>484</v>
      </c>
      <c r="B268" s="1438"/>
      <c r="C268" s="1438"/>
      <c r="D268" s="1438"/>
      <c r="E268" s="1438"/>
      <c r="F268" s="1438"/>
      <c r="G268" s="1438"/>
      <c r="H268" s="1438"/>
      <c r="I268" s="1439"/>
    </row>
    <row r="269" spans="1:9" ht="22.5" x14ac:dyDescent="0.45">
      <c r="A269" s="1437" t="s">
        <v>3079</v>
      </c>
      <c r="B269" s="1438"/>
      <c r="C269" s="1438"/>
      <c r="D269" s="1438"/>
      <c r="E269" s="1438"/>
      <c r="F269" s="1438"/>
      <c r="G269" s="1438"/>
      <c r="H269" s="1438"/>
      <c r="I269" s="1439"/>
    </row>
    <row r="270" spans="1:9" ht="24" customHeight="1" thickBot="1" x14ac:dyDescent="0.45">
      <c r="A270" s="1434" t="s">
        <v>2618</v>
      </c>
      <c r="B270" s="1435"/>
      <c r="C270" s="1435"/>
      <c r="D270" s="1435"/>
      <c r="E270" s="1435"/>
      <c r="F270" s="1435"/>
      <c r="G270" s="1435"/>
      <c r="H270" s="1435"/>
      <c r="I270" s="1436"/>
    </row>
    <row r="271" spans="1:9" s="221" customFormat="1" ht="18.5" thickBot="1" x14ac:dyDescent="0.45">
      <c r="A271" s="1443" t="s">
        <v>389</v>
      </c>
      <c r="B271" s="1444"/>
      <c r="C271" s="1444"/>
      <c r="D271" s="1444"/>
      <c r="E271" s="1444"/>
      <c r="F271" s="1444"/>
      <c r="G271" s="1444"/>
      <c r="H271" s="1444"/>
      <c r="I271" s="1445"/>
    </row>
    <row r="272" spans="1:9" s="201" customFormat="1" ht="36.5" thickBot="1" x14ac:dyDescent="0.4">
      <c r="A272" s="4" t="s">
        <v>465</v>
      </c>
      <c r="B272" s="111" t="s">
        <v>458</v>
      </c>
      <c r="C272" s="4" t="s">
        <v>454</v>
      </c>
      <c r="D272" s="111" t="s">
        <v>457</v>
      </c>
      <c r="E272" s="210" t="s">
        <v>1</v>
      </c>
      <c r="F272" s="111" t="s">
        <v>3083</v>
      </c>
      <c r="G272" s="111" t="s">
        <v>3078</v>
      </c>
      <c r="H272" s="111" t="s">
        <v>3084</v>
      </c>
      <c r="I272" s="111" t="s">
        <v>3082</v>
      </c>
    </row>
    <row r="273" spans="1:9" s="221" customFormat="1" ht="20.25" customHeight="1" thickBot="1" x14ac:dyDescent="0.45">
      <c r="A273" s="312">
        <v>11200100001</v>
      </c>
      <c r="B273" s="235" t="s">
        <v>646</v>
      </c>
      <c r="C273" s="11"/>
      <c r="D273" s="121" t="s">
        <v>1817</v>
      </c>
      <c r="E273" s="212" t="s">
        <v>355</v>
      </c>
      <c r="F273" s="213">
        <f>F317</f>
        <v>60473642.383999996</v>
      </c>
      <c r="G273" s="213">
        <f>G317</f>
        <v>72363920.800000012</v>
      </c>
      <c r="H273" s="213">
        <f>H317</f>
        <v>56866940.599999994</v>
      </c>
      <c r="I273" s="213">
        <f>I317</f>
        <v>98164668.599999994</v>
      </c>
    </row>
    <row r="274" spans="1:9" s="221" customFormat="1" ht="21" customHeight="1" thickBot="1" x14ac:dyDescent="0.45">
      <c r="A274" s="8"/>
      <c r="B274" s="268"/>
      <c r="C274" s="24"/>
      <c r="D274" s="268"/>
      <c r="E274" s="199" t="s">
        <v>298</v>
      </c>
      <c r="F274" s="223">
        <f>F273</f>
        <v>60473642.383999996</v>
      </c>
      <c r="G274" s="223">
        <f>G273</f>
        <v>72363920.800000012</v>
      </c>
      <c r="H274" s="223">
        <f>H273</f>
        <v>56866940.599999994</v>
      </c>
      <c r="I274" s="223">
        <f>I273</f>
        <v>98164668.599999994</v>
      </c>
    </row>
    <row r="275" spans="1:9" s="221" customFormat="1" ht="28" customHeight="1" thickBot="1" x14ac:dyDescent="0.45">
      <c r="A275" s="1452" t="s">
        <v>504</v>
      </c>
      <c r="B275" s="1453"/>
      <c r="C275" s="1453"/>
      <c r="D275" s="1453"/>
      <c r="E275" s="1453"/>
      <c r="F275" s="1453"/>
      <c r="G275" s="1453"/>
      <c r="H275" s="1453"/>
      <c r="I275" s="1454"/>
    </row>
    <row r="276" spans="1:9" s="221" customFormat="1" ht="20.25" customHeight="1" thickBot="1" x14ac:dyDescent="0.45">
      <c r="A276" s="434"/>
      <c r="B276" s="435"/>
      <c r="C276" s="436"/>
      <c r="D276" s="435"/>
      <c r="E276" s="437" t="s">
        <v>164</v>
      </c>
      <c r="F276" s="463">
        <f t="shared" ref="F276:I277" si="9">F315</f>
        <v>50140642.383999996</v>
      </c>
      <c r="G276" s="463">
        <f t="shared" si="9"/>
        <v>51163920.800000004</v>
      </c>
      <c r="H276" s="463">
        <f t="shared" si="9"/>
        <v>38372940.599999994</v>
      </c>
      <c r="I276" s="464">
        <f t="shared" si="9"/>
        <v>58964668.600000001</v>
      </c>
    </row>
    <row r="277" spans="1:9" s="221" customFormat="1" ht="18" customHeight="1" thickBot="1" x14ac:dyDescent="0.45">
      <c r="A277" s="446"/>
      <c r="B277" s="447"/>
      <c r="C277" s="448"/>
      <c r="D277" s="447"/>
      <c r="E277" s="452" t="s">
        <v>204</v>
      </c>
      <c r="F277" s="462">
        <f t="shared" si="9"/>
        <v>10333000</v>
      </c>
      <c r="G277" s="462">
        <f t="shared" si="9"/>
        <v>21200000</v>
      </c>
      <c r="H277" s="462">
        <f t="shared" si="9"/>
        <v>18494000</v>
      </c>
      <c r="I277" s="462">
        <f t="shared" si="9"/>
        <v>39200000</v>
      </c>
    </row>
    <row r="278" spans="1:9" s="221" customFormat="1" ht="18.75" customHeight="1" thickBot="1" x14ac:dyDescent="0.45">
      <c r="A278" s="8"/>
      <c r="B278" s="268"/>
      <c r="C278" s="24"/>
      <c r="D278" s="268"/>
      <c r="E278" s="199" t="s">
        <v>298</v>
      </c>
      <c r="F278" s="223">
        <f>F276+F277</f>
        <v>60473642.383999996</v>
      </c>
      <c r="G278" s="223">
        <f>G276+G277</f>
        <v>72363920.800000012</v>
      </c>
      <c r="H278" s="223">
        <f>H276+H277</f>
        <v>56866940.599999994</v>
      </c>
      <c r="I278" s="223">
        <f>I276+I277</f>
        <v>98164668.599999994</v>
      </c>
    </row>
    <row r="279" spans="1:9" ht="20.149999999999999" customHeight="1" x14ac:dyDescent="0.45">
      <c r="A279" s="1440" t="s">
        <v>1792</v>
      </c>
      <c r="B279" s="1441"/>
      <c r="C279" s="1441"/>
      <c r="D279" s="1441"/>
      <c r="E279" s="1441"/>
      <c r="F279" s="1441"/>
      <c r="G279" s="1441"/>
      <c r="H279" s="1441"/>
      <c r="I279" s="1442"/>
    </row>
    <row r="280" spans="1:9" ht="20.149999999999999" customHeight="1" x14ac:dyDescent="0.45">
      <c r="A280" s="1437" t="s">
        <v>484</v>
      </c>
      <c r="B280" s="1438"/>
      <c r="C280" s="1438"/>
      <c r="D280" s="1438"/>
      <c r="E280" s="1438"/>
      <c r="F280" s="1438"/>
      <c r="G280" s="1438"/>
      <c r="H280" s="1438"/>
      <c r="I280" s="1439"/>
    </row>
    <row r="281" spans="1:9" ht="20.149999999999999" customHeight="1" x14ac:dyDescent="0.45">
      <c r="A281" s="1437" t="s">
        <v>3079</v>
      </c>
      <c r="B281" s="1438"/>
      <c r="C281" s="1438"/>
      <c r="D281" s="1438"/>
      <c r="E281" s="1438"/>
      <c r="F281" s="1438"/>
      <c r="G281" s="1438"/>
      <c r="H281" s="1438"/>
      <c r="I281" s="1439"/>
    </row>
    <row r="282" spans="1:9" ht="20.149999999999999" customHeight="1" thickBot="1" x14ac:dyDescent="0.45">
      <c r="A282" s="1434" t="s">
        <v>280</v>
      </c>
      <c r="B282" s="1435"/>
      <c r="C282" s="1435"/>
      <c r="D282" s="1435"/>
      <c r="E282" s="1435"/>
      <c r="F282" s="1435"/>
      <c r="G282" s="1435"/>
      <c r="H282" s="1435"/>
      <c r="I282" s="1436"/>
    </row>
    <row r="283" spans="1:9" s="221" customFormat="1" ht="18.75" customHeight="1" thickBot="1" x14ac:dyDescent="0.45">
      <c r="A283" s="1431" t="s">
        <v>466</v>
      </c>
      <c r="B283" s="1432"/>
      <c r="C283" s="1432"/>
      <c r="D283" s="1432"/>
      <c r="E283" s="1432"/>
      <c r="F283" s="1432"/>
      <c r="G283" s="1432"/>
      <c r="H283" s="1432"/>
      <c r="I283" s="1433"/>
    </row>
    <row r="284" spans="1:9" s="201" customFormat="1" ht="36.5" thickBot="1" x14ac:dyDescent="0.4">
      <c r="A284" s="561" t="s">
        <v>465</v>
      </c>
      <c r="B284" s="347" t="s">
        <v>458</v>
      </c>
      <c r="C284" s="561" t="s">
        <v>454</v>
      </c>
      <c r="D284" s="347" t="s">
        <v>457</v>
      </c>
      <c r="E284" s="562" t="s">
        <v>1</v>
      </c>
      <c r="F284" s="347" t="s">
        <v>3083</v>
      </c>
      <c r="G284" s="347" t="s">
        <v>3078</v>
      </c>
      <c r="H284" s="347" t="s">
        <v>3084</v>
      </c>
      <c r="I284" s="347" t="s">
        <v>3082</v>
      </c>
    </row>
    <row r="285" spans="1:9" s="221" customFormat="1" ht="18" customHeight="1" x14ac:dyDescent="0.4">
      <c r="A285" s="251">
        <v>20000000</v>
      </c>
      <c r="B285" s="283"/>
      <c r="C285" s="25"/>
      <c r="D285" s="283"/>
      <c r="E285" s="138" t="s">
        <v>163</v>
      </c>
      <c r="F285" s="284"/>
      <c r="G285" s="284"/>
      <c r="H285" s="284"/>
      <c r="I285" s="285"/>
    </row>
    <row r="286" spans="1:9" s="221" customFormat="1" ht="18" customHeight="1" x14ac:dyDescent="0.4">
      <c r="A286" s="230">
        <v>21000000</v>
      </c>
      <c r="B286" s="286"/>
      <c r="C286" s="26"/>
      <c r="D286" s="286"/>
      <c r="E286" s="115" t="s">
        <v>164</v>
      </c>
      <c r="F286" s="116"/>
      <c r="G286" s="116"/>
      <c r="H286" s="116"/>
      <c r="I286" s="118"/>
    </row>
    <row r="287" spans="1:9" s="221" customFormat="1" ht="18" customHeight="1" x14ac:dyDescent="0.4">
      <c r="A287" s="230">
        <v>21010000</v>
      </c>
      <c r="B287" s="286"/>
      <c r="C287" s="26"/>
      <c r="D287" s="286"/>
      <c r="E287" s="115" t="s">
        <v>165</v>
      </c>
      <c r="F287" s="116"/>
      <c r="G287" s="116"/>
      <c r="H287" s="116"/>
      <c r="I287" s="118"/>
    </row>
    <row r="288" spans="1:9" s="221" customFormat="1" ht="39.75" customHeight="1" x14ac:dyDescent="0.4">
      <c r="A288" s="234">
        <v>21010101</v>
      </c>
      <c r="B288" s="235" t="s">
        <v>646</v>
      </c>
      <c r="C288" s="27"/>
      <c r="D288" s="121" t="s">
        <v>1817</v>
      </c>
      <c r="E288" s="122" t="s">
        <v>678</v>
      </c>
      <c r="F288" s="237">
        <f>G288-(G288*2%)</f>
        <v>9782493.2799999993</v>
      </c>
      <c r="G288" s="418">
        <v>9982136</v>
      </c>
      <c r="H288" s="237">
        <f>G288/12*9</f>
        <v>7486602</v>
      </c>
      <c r="I288" s="419">
        <f>'NOMINAL ROLL'!D69</f>
        <v>9982136</v>
      </c>
    </row>
    <row r="289" spans="1:9" s="221" customFormat="1" ht="20.25" customHeight="1" x14ac:dyDescent="0.4">
      <c r="A289" s="230">
        <v>21020200</v>
      </c>
      <c r="B289" s="286"/>
      <c r="C289" s="26"/>
      <c r="D289" s="286"/>
      <c r="E289" s="115" t="s">
        <v>431</v>
      </c>
      <c r="F289" s="232"/>
      <c r="G289" s="232"/>
      <c r="H289" s="232"/>
      <c r="I289" s="233"/>
    </row>
    <row r="290" spans="1:9" s="221" customFormat="1" ht="18" x14ac:dyDescent="0.4">
      <c r="A290" s="234">
        <v>21020201</v>
      </c>
      <c r="B290" s="235" t="s">
        <v>646</v>
      </c>
      <c r="C290" s="27"/>
      <c r="D290" s="121" t="s">
        <v>1817</v>
      </c>
      <c r="E290" s="122" t="s">
        <v>430</v>
      </c>
      <c r="F290" s="237">
        <f t="shared" ref="F290:F299" si="10">G290-(G290*2%)</f>
        <v>198768.5</v>
      </c>
      <c r="G290" s="288">
        <v>202825</v>
      </c>
      <c r="H290" s="237">
        <f t="shared" ref="H290:H299" si="11">G290/12*9</f>
        <v>152118.75</v>
      </c>
      <c r="I290" s="272"/>
    </row>
    <row r="291" spans="1:9" s="221" customFormat="1" ht="18" x14ac:dyDescent="0.4">
      <c r="A291" s="234">
        <v>21020104</v>
      </c>
      <c r="B291" s="235" t="s">
        <v>646</v>
      </c>
      <c r="C291" s="27"/>
      <c r="D291" s="121" t="s">
        <v>1817</v>
      </c>
      <c r="E291" s="156" t="s">
        <v>181</v>
      </c>
      <c r="F291" s="237">
        <f t="shared" si="10"/>
        <v>2445623.3199999998</v>
      </c>
      <c r="G291" s="288">
        <v>2495534</v>
      </c>
      <c r="H291" s="237">
        <f t="shared" si="11"/>
        <v>1871650.5</v>
      </c>
      <c r="I291" s="272">
        <f>'NOMINAL ROLL'!F69</f>
        <v>2994640.8</v>
      </c>
    </row>
    <row r="292" spans="1:9" s="221" customFormat="1" ht="18" x14ac:dyDescent="0.4">
      <c r="A292" s="234">
        <v>21020105</v>
      </c>
      <c r="B292" s="235" t="s">
        <v>646</v>
      </c>
      <c r="C292" s="27"/>
      <c r="D292" s="121" t="s">
        <v>1817</v>
      </c>
      <c r="E292" s="156" t="s">
        <v>182</v>
      </c>
      <c r="F292" s="237">
        <f t="shared" si="10"/>
        <v>373404.5</v>
      </c>
      <c r="G292" s="288">
        <v>381025</v>
      </c>
      <c r="H292" s="237">
        <f t="shared" si="11"/>
        <v>285768.75</v>
      </c>
      <c r="I292" s="272">
        <f>'NOMINAL ROLL'!L69</f>
        <v>381025</v>
      </c>
    </row>
    <row r="293" spans="1:9" s="221" customFormat="1" ht="18" x14ac:dyDescent="0.4">
      <c r="A293" s="234">
        <v>21020106</v>
      </c>
      <c r="B293" s="235" t="s">
        <v>646</v>
      </c>
      <c r="C293" s="27"/>
      <c r="D293" s="121" t="s">
        <v>1817</v>
      </c>
      <c r="E293" s="156" t="s">
        <v>183</v>
      </c>
      <c r="F293" s="237">
        <f t="shared" si="10"/>
        <v>2934747.9839999997</v>
      </c>
      <c r="G293" s="288">
        <v>2994640.8</v>
      </c>
      <c r="H293" s="237">
        <f t="shared" si="11"/>
        <v>2245980.6</v>
      </c>
      <c r="I293" s="272">
        <f>'NOMINAL ROLL'!G69</f>
        <v>2994640.8</v>
      </c>
    </row>
    <row r="294" spans="1:9" s="221" customFormat="1" ht="18" x14ac:dyDescent="0.4">
      <c r="A294" s="234">
        <v>21200209</v>
      </c>
      <c r="B294" s="235" t="s">
        <v>646</v>
      </c>
      <c r="C294" s="27"/>
      <c r="D294" s="121" t="s">
        <v>1817</v>
      </c>
      <c r="E294" s="156" t="s">
        <v>432</v>
      </c>
      <c r="F294" s="237">
        <f t="shared" si="10"/>
        <v>978249.32799999986</v>
      </c>
      <c r="G294" s="288">
        <v>998213.59999999986</v>
      </c>
      <c r="H294" s="237">
        <f t="shared" si="11"/>
        <v>748660.2</v>
      </c>
      <c r="I294" s="272">
        <f>'NOMINAL ROLL'!N69</f>
        <v>998213.59999999986</v>
      </c>
    </row>
    <row r="295" spans="1:9" s="221" customFormat="1" ht="18" x14ac:dyDescent="0.4">
      <c r="A295" s="234">
        <v>21200210</v>
      </c>
      <c r="B295" s="235" t="s">
        <v>646</v>
      </c>
      <c r="C295" s="27"/>
      <c r="D295" s="121" t="s">
        <v>1817</v>
      </c>
      <c r="E295" s="156" t="s">
        <v>2393</v>
      </c>
      <c r="F295" s="237">
        <f t="shared" si="10"/>
        <v>19731864.879999999</v>
      </c>
      <c r="G295" s="288">
        <v>20134556</v>
      </c>
      <c r="H295" s="237">
        <f t="shared" si="11"/>
        <v>15100917</v>
      </c>
      <c r="I295" s="272">
        <v>30134556</v>
      </c>
    </row>
    <row r="296" spans="1:9" s="221" customFormat="1" ht="21" customHeight="1" x14ac:dyDescent="0.4">
      <c r="A296" s="234">
        <v>21020112</v>
      </c>
      <c r="B296" s="235" t="s">
        <v>646</v>
      </c>
      <c r="C296" s="27"/>
      <c r="D296" s="121" t="s">
        <v>1817</v>
      </c>
      <c r="E296" s="156" t="s">
        <v>434</v>
      </c>
      <c r="F296" s="237">
        <f t="shared" si="10"/>
        <v>2445623.3199999998</v>
      </c>
      <c r="G296" s="288">
        <v>2495534</v>
      </c>
      <c r="H296" s="237">
        <f t="shared" si="11"/>
        <v>1871650.5</v>
      </c>
      <c r="I296" s="272"/>
    </row>
    <row r="297" spans="1:9" s="221" customFormat="1" ht="18" x14ac:dyDescent="0.4">
      <c r="A297" s="307">
        <v>21020114</v>
      </c>
      <c r="B297" s="235" t="s">
        <v>646</v>
      </c>
      <c r="C297" s="27"/>
      <c r="D297" s="121" t="s">
        <v>1817</v>
      </c>
      <c r="E297" s="156" t="s">
        <v>186</v>
      </c>
      <c r="F297" s="237">
        <f t="shared" si="10"/>
        <v>7336869.96</v>
      </c>
      <c r="G297" s="288">
        <v>7486602</v>
      </c>
      <c r="H297" s="237">
        <f t="shared" si="11"/>
        <v>5614951.5</v>
      </c>
      <c r="I297" s="272">
        <f>'NOMINAL ROLL'!I69</f>
        <v>7486602</v>
      </c>
    </row>
    <row r="298" spans="1:9" s="221" customFormat="1" ht="21" customHeight="1" x14ac:dyDescent="0.4">
      <c r="A298" s="234">
        <v>21020117</v>
      </c>
      <c r="B298" s="235" t="s">
        <v>646</v>
      </c>
      <c r="C298" s="27"/>
      <c r="D298" s="121" t="s">
        <v>1817</v>
      </c>
      <c r="E298" s="156" t="s">
        <v>313</v>
      </c>
      <c r="F298" s="237">
        <f t="shared" si="10"/>
        <v>1467373.9919999999</v>
      </c>
      <c r="G298" s="288">
        <v>1497320.4</v>
      </c>
      <c r="H298" s="237">
        <f t="shared" si="11"/>
        <v>1122990.3</v>
      </c>
      <c r="I298" s="272">
        <f>'NOMINAL ROLL'!J69</f>
        <v>1497320.4</v>
      </c>
    </row>
    <row r="299" spans="1:9" s="221" customFormat="1" ht="18" x14ac:dyDescent="0.4">
      <c r="A299" s="307">
        <v>21020128</v>
      </c>
      <c r="B299" s="235" t="s">
        <v>646</v>
      </c>
      <c r="C299" s="28"/>
      <c r="D299" s="121" t="s">
        <v>1817</v>
      </c>
      <c r="E299" s="156" t="s">
        <v>433</v>
      </c>
      <c r="F299" s="237">
        <f t="shared" si="10"/>
        <v>2445623.3199999998</v>
      </c>
      <c r="G299" s="288">
        <v>2495534</v>
      </c>
      <c r="H299" s="237">
        <f t="shared" si="11"/>
        <v>1871650.5</v>
      </c>
      <c r="I299" s="272">
        <f>'NOMINAL ROLL'!E69</f>
        <v>2495534</v>
      </c>
    </row>
    <row r="300" spans="1:9" s="221" customFormat="1" ht="18" x14ac:dyDescent="0.4">
      <c r="A300" s="307"/>
      <c r="B300" s="235"/>
      <c r="C300" s="28"/>
      <c r="D300" s="121"/>
      <c r="E300" s="156" t="s">
        <v>3228</v>
      </c>
      <c r="F300" s="237"/>
      <c r="G300" s="288"/>
      <c r="H300" s="237"/>
      <c r="I300" s="272">
        <f>'NOMINAL ROLL'!K69</f>
        <v>7486602</v>
      </c>
    </row>
    <row r="301" spans="1:9" s="221" customFormat="1" ht="18" x14ac:dyDescent="0.4">
      <c r="A301" s="234">
        <v>21200228</v>
      </c>
      <c r="B301" s="235" t="s">
        <v>646</v>
      </c>
      <c r="C301" s="15"/>
      <c r="D301" s="121" t="s">
        <v>1817</v>
      </c>
      <c r="E301" s="156" t="s">
        <v>502</v>
      </c>
      <c r="F301" s="237"/>
      <c r="G301" s="288"/>
      <c r="H301" s="237"/>
      <c r="I301" s="272">
        <f>'NOMINAL ROLL'!H69</f>
        <v>2495534</v>
      </c>
    </row>
    <row r="302" spans="1:9" ht="18" x14ac:dyDescent="0.4">
      <c r="A302" s="244">
        <v>22020000</v>
      </c>
      <c r="B302" s="290"/>
      <c r="C302" s="29"/>
      <c r="D302" s="290"/>
      <c r="E302" s="179" t="s">
        <v>204</v>
      </c>
      <c r="F302" s="232"/>
      <c r="G302" s="104"/>
      <c r="H302" s="232"/>
      <c r="I302" s="1111"/>
    </row>
    <row r="303" spans="1:9" ht="18" x14ac:dyDescent="0.4">
      <c r="A303" s="244">
        <v>22020100</v>
      </c>
      <c r="B303" s="290"/>
      <c r="C303" s="29"/>
      <c r="D303" s="290"/>
      <c r="E303" s="179" t="s">
        <v>205</v>
      </c>
      <c r="F303" s="232"/>
      <c r="G303" s="232"/>
      <c r="H303" s="232"/>
      <c r="I303" s="233"/>
    </row>
    <row r="304" spans="1:9" ht="18" x14ac:dyDescent="0.4">
      <c r="A304" s="1112">
        <v>22020102</v>
      </c>
      <c r="B304" s="235" t="s">
        <v>646</v>
      </c>
      <c r="C304" s="28"/>
      <c r="D304" s="121" t="s">
        <v>1817</v>
      </c>
      <c r="E304" s="274" t="s">
        <v>207</v>
      </c>
      <c r="F304" s="232"/>
      <c r="G304" s="232">
        <v>200000</v>
      </c>
      <c r="H304" s="232"/>
      <c r="I304" s="233">
        <v>200000</v>
      </c>
    </row>
    <row r="305" spans="1:9" ht="18" x14ac:dyDescent="0.4">
      <c r="A305" s="244">
        <v>22020500</v>
      </c>
      <c r="B305" s="290"/>
      <c r="C305" s="29"/>
      <c r="D305" s="290"/>
      <c r="E305" s="179" t="s">
        <v>229</v>
      </c>
      <c r="F305" s="232"/>
      <c r="G305" s="232"/>
      <c r="H305" s="232"/>
      <c r="I305" s="233"/>
    </row>
    <row r="306" spans="1:9" ht="18" x14ac:dyDescent="0.4">
      <c r="A306" s="214">
        <v>22020501</v>
      </c>
      <c r="B306" s="235" t="s">
        <v>646</v>
      </c>
      <c r="C306" s="30"/>
      <c r="D306" s="121" t="s">
        <v>1817</v>
      </c>
      <c r="E306" s="243" t="s">
        <v>230</v>
      </c>
      <c r="F306" s="232">
        <v>897000</v>
      </c>
      <c r="G306" s="232">
        <v>2000000</v>
      </c>
      <c r="H306" s="232">
        <v>1389000</v>
      </c>
      <c r="I306" s="233">
        <v>5000000</v>
      </c>
    </row>
    <row r="307" spans="1:9" ht="18" x14ac:dyDescent="0.4">
      <c r="A307" s="214">
        <v>22020502</v>
      </c>
      <c r="B307" s="235" t="s">
        <v>646</v>
      </c>
      <c r="C307" s="30"/>
      <c r="D307" s="121" t="s">
        <v>1817</v>
      </c>
      <c r="E307" s="208" t="s">
        <v>679</v>
      </c>
      <c r="F307" s="232"/>
      <c r="G307" s="232">
        <v>1000000</v>
      </c>
      <c r="H307" s="232"/>
      <c r="I307" s="233">
        <v>5000000</v>
      </c>
    </row>
    <row r="308" spans="1:9" s="221" customFormat="1" ht="18" x14ac:dyDescent="0.4">
      <c r="A308" s="244">
        <v>22021000</v>
      </c>
      <c r="B308" s="290"/>
      <c r="C308" s="29"/>
      <c r="D308" s="290"/>
      <c r="E308" s="246" t="s">
        <v>248</v>
      </c>
      <c r="F308" s="260"/>
      <c r="G308" s="260"/>
      <c r="H308" s="260"/>
      <c r="I308" s="275"/>
    </row>
    <row r="309" spans="1:9" ht="18" x14ac:dyDescent="0.4">
      <c r="A309" s="214">
        <v>22021001</v>
      </c>
      <c r="B309" s="235" t="s">
        <v>646</v>
      </c>
      <c r="C309" s="30"/>
      <c r="D309" s="121" t="s">
        <v>1817</v>
      </c>
      <c r="E309" s="243" t="s">
        <v>299</v>
      </c>
      <c r="F309" s="232">
        <v>4836000</v>
      </c>
      <c r="G309" s="232">
        <v>7000000</v>
      </c>
      <c r="H309" s="232">
        <v>2735000</v>
      </c>
      <c r="I309" s="233">
        <v>10000000</v>
      </c>
    </row>
    <row r="310" spans="1:9" ht="18" x14ac:dyDescent="0.4">
      <c r="A310" s="214">
        <v>22021002</v>
      </c>
      <c r="B310" s="235" t="s">
        <v>646</v>
      </c>
      <c r="C310" s="30"/>
      <c r="D310" s="121" t="s">
        <v>1817</v>
      </c>
      <c r="E310" s="206" t="s">
        <v>251</v>
      </c>
      <c r="F310" s="232">
        <v>460000</v>
      </c>
      <c r="G310" s="232">
        <v>4000000</v>
      </c>
      <c r="H310" s="232">
        <v>1380000</v>
      </c>
      <c r="I310" s="233">
        <v>5000000</v>
      </c>
    </row>
    <row r="311" spans="1:9" ht="18" x14ac:dyDescent="0.4">
      <c r="A311" s="214">
        <v>22021007</v>
      </c>
      <c r="B311" s="235" t="s">
        <v>646</v>
      </c>
      <c r="C311" s="30"/>
      <c r="D311" s="121" t="s">
        <v>1817</v>
      </c>
      <c r="E311" s="206" t="s">
        <v>254</v>
      </c>
      <c r="F311" s="232"/>
      <c r="G311" s="232">
        <v>1000000</v>
      </c>
      <c r="H311" s="232">
        <v>9110000</v>
      </c>
      <c r="I311" s="233">
        <v>2000000</v>
      </c>
    </row>
    <row r="312" spans="1:9" ht="18" x14ac:dyDescent="0.4">
      <c r="A312" s="214">
        <v>22021011</v>
      </c>
      <c r="B312" s="235"/>
      <c r="C312" s="30"/>
      <c r="D312" s="121"/>
      <c r="E312" s="206" t="s">
        <v>221</v>
      </c>
      <c r="F312" s="232"/>
      <c r="G312" s="232"/>
      <c r="H312" s="232"/>
      <c r="I312" s="233">
        <v>2000000</v>
      </c>
    </row>
    <row r="313" spans="1:9" ht="18" x14ac:dyDescent="0.4">
      <c r="A313" s="244">
        <v>22040100</v>
      </c>
      <c r="B313" s="245"/>
      <c r="C313" s="18"/>
      <c r="D313" s="245"/>
      <c r="E313" s="179" t="s">
        <v>264</v>
      </c>
      <c r="F313" s="100"/>
      <c r="G313" s="100"/>
      <c r="H313" s="100"/>
      <c r="I313" s="101"/>
    </row>
    <row r="314" spans="1:9" ht="18.5" thickBot="1" x14ac:dyDescent="0.45">
      <c r="A314" s="1113">
        <v>22040109</v>
      </c>
      <c r="B314" s="575" t="s">
        <v>646</v>
      </c>
      <c r="C314" s="1114"/>
      <c r="D314" s="538" t="s">
        <v>1817</v>
      </c>
      <c r="E314" s="1115" t="s">
        <v>1821</v>
      </c>
      <c r="F314" s="539">
        <v>4140000</v>
      </c>
      <c r="G314" s="539">
        <v>6000000</v>
      </c>
      <c r="H314" s="539">
        <v>3880000</v>
      </c>
      <c r="I314" s="540">
        <v>10000000</v>
      </c>
    </row>
    <row r="315" spans="1:9" ht="18.5" thickBot="1" x14ac:dyDescent="0.45">
      <c r="A315" s="1106"/>
      <c r="B315" s="1107"/>
      <c r="C315" s="1108"/>
      <c r="D315" s="1107"/>
      <c r="E315" s="1109" t="s">
        <v>319</v>
      </c>
      <c r="F315" s="1110">
        <f>SUM(F288:F299)</f>
        <v>50140642.383999996</v>
      </c>
      <c r="G315" s="1110">
        <f>SUM(G288:G299)</f>
        <v>51163920.800000004</v>
      </c>
      <c r="H315" s="1110">
        <f>SUM(H288:H299)</f>
        <v>38372940.599999994</v>
      </c>
      <c r="I315" s="1110">
        <f>SUM(I288:I299)</f>
        <v>58964668.600000001</v>
      </c>
    </row>
    <row r="316" spans="1:9" ht="18.5" thickBot="1" x14ac:dyDescent="0.45">
      <c r="A316" s="446"/>
      <c r="B316" s="465"/>
      <c r="C316" s="466"/>
      <c r="D316" s="465"/>
      <c r="E316" s="449" t="s">
        <v>204</v>
      </c>
      <c r="F316" s="453">
        <f>SUM(F304:F314)</f>
        <v>10333000</v>
      </c>
      <c r="G316" s="453">
        <f>SUM(G304:G314)</f>
        <v>21200000</v>
      </c>
      <c r="H316" s="453">
        <f>SUM(H304:H314)</f>
        <v>18494000</v>
      </c>
      <c r="I316" s="453">
        <f>SUM(I304:I314)</f>
        <v>39200000</v>
      </c>
    </row>
    <row r="317" spans="1:9" ht="20.149999999999999" customHeight="1" thickBot="1" x14ac:dyDescent="0.45">
      <c r="A317" s="291"/>
      <c r="B317" s="292"/>
      <c r="C317" s="31"/>
      <c r="D317" s="293"/>
      <c r="E317" s="186" t="s">
        <v>298</v>
      </c>
      <c r="F317" s="264">
        <f>F315+F316</f>
        <v>60473642.383999996</v>
      </c>
      <c r="G317" s="264">
        <f>G315+G316</f>
        <v>72363920.800000012</v>
      </c>
      <c r="H317" s="264">
        <f>H315+H316</f>
        <v>56866940.599999994</v>
      </c>
      <c r="I317" s="264">
        <f>I315+I316</f>
        <v>98164668.599999994</v>
      </c>
    </row>
    <row r="318" spans="1:9" ht="22.5" x14ac:dyDescent="0.45">
      <c r="A318" s="1440" t="s">
        <v>1792</v>
      </c>
      <c r="B318" s="1441"/>
      <c r="C318" s="1441"/>
      <c r="D318" s="1441"/>
      <c r="E318" s="1441"/>
      <c r="F318" s="1441"/>
      <c r="G318" s="1441"/>
      <c r="H318" s="1441"/>
      <c r="I318" s="1442"/>
    </row>
    <row r="319" spans="1:9" ht="22.5" x14ac:dyDescent="0.45">
      <c r="A319" s="1437" t="s">
        <v>484</v>
      </c>
      <c r="B319" s="1438"/>
      <c r="C319" s="1438"/>
      <c r="D319" s="1438"/>
      <c r="E319" s="1438"/>
      <c r="F319" s="1438"/>
      <c r="G319" s="1438"/>
      <c r="H319" s="1438"/>
      <c r="I319" s="1439"/>
    </row>
    <row r="320" spans="1:9" ht="22.5" x14ac:dyDescent="0.45">
      <c r="A320" s="1437" t="s">
        <v>3079</v>
      </c>
      <c r="B320" s="1438"/>
      <c r="C320" s="1438"/>
      <c r="D320" s="1438"/>
      <c r="E320" s="1438"/>
      <c r="F320" s="1438"/>
      <c r="G320" s="1438"/>
      <c r="H320" s="1438"/>
      <c r="I320" s="1439"/>
    </row>
    <row r="321" spans="1:9" ht="28.5" customHeight="1" thickBot="1" x14ac:dyDescent="0.45">
      <c r="A321" s="1434" t="s">
        <v>2618</v>
      </c>
      <c r="B321" s="1435"/>
      <c r="C321" s="1435"/>
      <c r="D321" s="1435"/>
      <c r="E321" s="1435"/>
      <c r="F321" s="1435"/>
      <c r="G321" s="1435"/>
      <c r="H321" s="1435"/>
      <c r="I321" s="1436"/>
    </row>
    <row r="322" spans="1:9" ht="18.5" thickBot="1" x14ac:dyDescent="0.45">
      <c r="A322" s="1443" t="s">
        <v>390</v>
      </c>
      <c r="B322" s="1444"/>
      <c r="C322" s="1444"/>
      <c r="D322" s="1444"/>
      <c r="E322" s="1444"/>
      <c r="F322" s="1444"/>
      <c r="G322" s="1444"/>
      <c r="H322" s="1444"/>
      <c r="I322" s="1445"/>
    </row>
    <row r="323" spans="1:9" s="201" customFormat="1" ht="36.5" thickBot="1" x14ac:dyDescent="0.4">
      <c r="A323" s="4" t="s">
        <v>465</v>
      </c>
      <c r="B323" s="111" t="s">
        <v>458</v>
      </c>
      <c r="C323" s="4" t="s">
        <v>454</v>
      </c>
      <c r="D323" s="111" t="s">
        <v>457</v>
      </c>
      <c r="E323" s="210" t="s">
        <v>1</v>
      </c>
      <c r="F323" s="111" t="s">
        <v>3083</v>
      </c>
      <c r="G323" s="111" t="s">
        <v>3078</v>
      </c>
      <c r="H323" s="111" t="s">
        <v>3084</v>
      </c>
      <c r="I323" s="111" t="s">
        <v>3082</v>
      </c>
    </row>
    <row r="324" spans="1:9" ht="36.5" thickBot="1" x14ac:dyDescent="0.45">
      <c r="A324" s="312">
        <v>12500100100</v>
      </c>
      <c r="B324" s="287" t="s">
        <v>646</v>
      </c>
      <c r="C324" s="11"/>
      <c r="D324" s="121" t="s">
        <v>1817</v>
      </c>
      <c r="E324" s="212" t="s">
        <v>649</v>
      </c>
      <c r="F324" s="213">
        <f>F406</f>
        <v>138139825.20616001</v>
      </c>
      <c r="G324" s="213">
        <f>G406</f>
        <v>343370067.824</v>
      </c>
      <c r="H324" s="213">
        <f>H406</f>
        <v>103142009.52399999</v>
      </c>
      <c r="I324" s="213">
        <f>I406</f>
        <v>318620744.80599999</v>
      </c>
    </row>
    <row r="325" spans="1:9" ht="23.25" customHeight="1" thickBot="1" x14ac:dyDescent="0.45">
      <c r="A325" s="8"/>
      <c r="B325" s="268"/>
      <c r="C325" s="24"/>
      <c r="D325" s="268"/>
      <c r="E325" s="199" t="s">
        <v>298</v>
      </c>
      <c r="F325" s="223">
        <f>F324</f>
        <v>138139825.20616001</v>
      </c>
      <c r="G325" s="223">
        <f>G324</f>
        <v>343370067.824</v>
      </c>
      <c r="H325" s="223">
        <f>H324</f>
        <v>103142009.52399999</v>
      </c>
      <c r="I325" s="223">
        <f>I324</f>
        <v>318620744.80599999</v>
      </c>
    </row>
    <row r="326" spans="1:9" ht="28" customHeight="1" thickBot="1" x14ac:dyDescent="0.45">
      <c r="A326" s="1452" t="s">
        <v>504</v>
      </c>
      <c r="B326" s="1453"/>
      <c r="C326" s="1453"/>
      <c r="D326" s="1453"/>
      <c r="E326" s="1453"/>
      <c r="F326" s="1453"/>
      <c r="G326" s="1453"/>
      <c r="H326" s="1453"/>
      <c r="I326" s="1454"/>
    </row>
    <row r="327" spans="1:9" ht="18.5" thickBot="1" x14ac:dyDescent="0.45">
      <c r="A327" s="434"/>
      <c r="B327" s="435"/>
      <c r="C327" s="436"/>
      <c r="D327" s="435"/>
      <c r="E327" s="437" t="s">
        <v>164</v>
      </c>
      <c r="F327" s="463">
        <f t="shared" ref="F327:I328" si="12">F404</f>
        <v>77961310.996160001</v>
      </c>
      <c r="G327" s="463">
        <f t="shared" si="12"/>
        <v>207170067.824</v>
      </c>
      <c r="H327" s="463">
        <f t="shared" si="12"/>
        <v>59997329.843999989</v>
      </c>
      <c r="I327" s="464">
        <f t="shared" si="12"/>
        <v>156620744.80599999</v>
      </c>
    </row>
    <row r="328" spans="1:9" ht="19.5" customHeight="1" thickBot="1" x14ac:dyDescent="0.45">
      <c r="A328" s="446"/>
      <c r="B328" s="447"/>
      <c r="C328" s="448"/>
      <c r="D328" s="447"/>
      <c r="E328" s="452" t="s">
        <v>204</v>
      </c>
      <c r="F328" s="462">
        <f t="shared" si="12"/>
        <v>60178514.210000001</v>
      </c>
      <c r="G328" s="462">
        <f t="shared" si="12"/>
        <v>136200000</v>
      </c>
      <c r="H328" s="462">
        <f t="shared" si="12"/>
        <v>43144679.68</v>
      </c>
      <c r="I328" s="462">
        <f t="shared" si="12"/>
        <v>162000000</v>
      </c>
    </row>
    <row r="329" spans="1:9" ht="21" customHeight="1" thickBot="1" x14ac:dyDescent="0.45">
      <c r="A329" s="8"/>
      <c r="B329" s="268"/>
      <c r="C329" s="24"/>
      <c r="D329" s="268"/>
      <c r="E329" s="199" t="s">
        <v>298</v>
      </c>
      <c r="F329" s="223">
        <f>F327+F328</f>
        <v>138139825.20616001</v>
      </c>
      <c r="G329" s="223">
        <f>G327+G328</f>
        <v>343370067.824</v>
      </c>
      <c r="H329" s="223">
        <f>H327+H328</f>
        <v>103142009.52399999</v>
      </c>
      <c r="I329" s="223">
        <f>I327+I328</f>
        <v>318620744.80599999</v>
      </c>
    </row>
    <row r="330" spans="1:9" ht="22.5" x14ac:dyDescent="0.45">
      <c r="A330" s="1440" t="s">
        <v>1792</v>
      </c>
      <c r="B330" s="1441"/>
      <c r="C330" s="1441"/>
      <c r="D330" s="1441"/>
      <c r="E330" s="1441"/>
      <c r="F330" s="1441"/>
      <c r="G330" s="1441"/>
      <c r="H330" s="1441"/>
      <c r="I330" s="1442"/>
    </row>
    <row r="331" spans="1:9" ht="22.5" x14ac:dyDescent="0.45">
      <c r="A331" s="1437" t="s">
        <v>484</v>
      </c>
      <c r="B331" s="1438"/>
      <c r="C331" s="1438"/>
      <c r="D331" s="1438"/>
      <c r="E331" s="1438"/>
      <c r="F331" s="1438"/>
      <c r="G331" s="1438"/>
      <c r="H331" s="1438"/>
      <c r="I331" s="1439"/>
    </row>
    <row r="332" spans="1:9" ht="22.5" x14ac:dyDescent="0.45">
      <c r="A332" s="1437" t="s">
        <v>3079</v>
      </c>
      <c r="B332" s="1438"/>
      <c r="C332" s="1438"/>
      <c r="D332" s="1438"/>
      <c r="E332" s="1438"/>
      <c r="F332" s="1438"/>
      <c r="G332" s="1438"/>
      <c r="H332" s="1438"/>
      <c r="I332" s="1439"/>
    </row>
    <row r="333" spans="1:9" ht="30.75" customHeight="1" thickBot="1" x14ac:dyDescent="0.45">
      <c r="A333" s="1434" t="s">
        <v>280</v>
      </c>
      <c r="B333" s="1435"/>
      <c r="C333" s="1435"/>
      <c r="D333" s="1435"/>
      <c r="E333" s="1435"/>
      <c r="F333" s="1435"/>
      <c r="G333" s="1435"/>
      <c r="H333" s="1435"/>
      <c r="I333" s="1436"/>
    </row>
    <row r="334" spans="1:9" ht="18.5" thickBot="1" x14ac:dyDescent="0.45">
      <c r="A334" s="1458" t="s">
        <v>334</v>
      </c>
      <c r="B334" s="1459"/>
      <c r="C334" s="1459"/>
      <c r="D334" s="1459"/>
      <c r="E334" s="1459"/>
      <c r="F334" s="1459"/>
      <c r="G334" s="1459"/>
      <c r="H334" s="1459"/>
      <c r="I334" s="1460"/>
    </row>
    <row r="335" spans="1:9" s="201" customFormat="1" ht="39.75" customHeight="1" thickBot="1" x14ac:dyDescent="0.4">
      <c r="A335" s="4" t="s">
        <v>465</v>
      </c>
      <c r="B335" s="111" t="s">
        <v>458</v>
      </c>
      <c r="C335" s="4" t="s">
        <v>454</v>
      </c>
      <c r="D335" s="111" t="s">
        <v>457</v>
      </c>
      <c r="E335" s="210" t="s">
        <v>1</v>
      </c>
      <c r="F335" s="111" t="s">
        <v>3083</v>
      </c>
      <c r="G335" s="111" t="s">
        <v>3078</v>
      </c>
      <c r="H335" s="111" t="s">
        <v>3084</v>
      </c>
      <c r="I335" s="111" t="s">
        <v>3082</v>
      </c>
    </row>
    <row r="336" spans="1:9" ht="18" x14ac:dyDescent="0.4">
      <c r="A336" s="251">
        <v>20000000</v>
      </c>
      <c r="B336" s="252"/>
      <c r="C336" s="20"/>
      <c r="D336" s="252"/>
      <c r="E336" s="138" t="s">
        <v>163</v>
      </c>
      <c r="F336" s="253"/>
      <c r="G336" s="253"/>
      <c r="H336" s="253"/>
      <c r="I336" s="254"/>
    </row>
    <row r="337" spans="1:9" ht="18" x14ac:dyDescent="0.4">
      <c r="A337" s="230">
        <v>21000000</v>
      </c>
      <c r="B337" s="231"/>
      <c r="C337" s="14"/>
      <c r="D337" s="231"/>
      <c r="E337" s="115" t="s">
        <v>164</v>
      </c>
      <c r="F337" s="232"/>
      <c r="G337" s="232"/>
      <c r="H337" s="232"/>
      <c r="I337" s="233"/>
    </row>
    <row r="338" spans="1:9" ht="18" x14ac:dyDescent="0.4">
      <c r="A338" s="230">
        <v>21010000</v>
      </c>
      <c r="B338" s="231"/>
      <c r="C338" s="14"/>
      <c r="D338" s="231"/>
      <c r="E338" s="115" t="s">
        <v>165</v>
      </c>
      <c r="F338" s="232"/>
      <c r="G338" s="232"/>
      <c r="H338" s="232"/>
      <c r="I338" s="233"/>
    </row>
    <row r="339" spans="1:9" ht="18" x14ac:dyDescent="0.4">
      <c r="A339" s="234">
        <v>21010103</v>
      </c>
      <c r="B339" s="287" t="s">
        <v>646</v>
      </c>
      <c r="C339" s="15"/>
      <c r="D339" s="121" t="s">
        <v>1817</v>
      </c>
      <c r="E339" s="122" t="s">
        <v>168</v>
      </c>
      <c r="F339" s="237">
        <f>G339-(G339*2%)</f>
        <v>17317049.819999997</v>
      </c>
      <c r="G339" s="467">
        <v>17670458.999999996</v>
      </c>
      <c r="H339" s="237">
        <f>G339/12*9</f>
        <v>13252844.249999998</v>
      </c>
      <c r="I339" s="101">
        <f>'NOMINAL ROLL'!D165</f>
        <v>17670458.999999996</v>
      </c>
    </row>
    <row r="340" spans="1:9" ht="18" x14ac:dyDescent="0.4">
      <c r="A340" s="234">
        <v>21010104</v>
      </c>
      <c r="B340" s="287" t="s">
        <v>646</v>
      </c>
      <c r="C340" s="15"/>
      <c r="D340" s="121" t="s">
        <v>1817</v>
      </c>
      <c r="E340" s="122" t="s">
        <v>169</v>
      </c>
      <c r="F340" s="237">
        <f>G340-(G340*2%)</f>
        <v>13109495.279999999</v>
      </c>
      <c r="G340" s="467">
        <v>13377036</v>
      </c>
      <c r="H340" s="237">
        <f>G340/12*9</f>
        <v>10032777</v>
      </c>
      <c r="I340" s="101">
        <f>'NOMINAL ROLL'!D141</f>
        <v>13377036</v>
      </c>
    </row>
    <row r="341" spans="1:9" s="221" customFormat="1" ht="18" x14ac:dyDescent="0.4">
      <c r="A341" s="234">
        <v>21010105</v>
      </c>
      <c r="B341" s="287" t="s">
        <v>646</v>
      </c>
      <c r="C341" s="15"/>
      <c r="D341" s="121" t="s">
        <v>1817</v>
      </c>
      <c r="E341" s="122" t="s">
        <v>170</v>
      </c>
      <c r="F341" s="237">
        <f>G341-(G341*2%)</f>
        <v>5073158.0424000015</v>
      </c>
      <c r="G341" s="467">
        <v>5176691.8800000018</v>
      </c>
      <c r="H341" s="237">
        <f>G341/12*9</f>
        <v>3882518.9100000015</v>
      </c>
      <c r="I341" s="101">
        <f>'NOMINAL ROLL'!D108</f>
        <v>5176691.8800000018</v>
      </c>
    </row>
    <row r="342" spans="1:9" s="221" customFormat="1" ht="18" x14ac:dyDescent="0.4">
      <c r="A342" s="234">
        <v>21010106</v>
      </c>
      <c r="B342" s="287"/>
      <c r="C342" s="15"/>
      <c r="D342" s="121"/>
      <c r="E342" s="122" t="s">
        <v>171</v>
      </c>
      <c r="F342" s="107"/>
      <c r="G342" s="107"/>
      <c r="H342" s="100"/>
      <c r="I342" s="101"/>
    </row>
    <row r="343" spans="1:9" s="221" customFormat="1" ht="18" x14ac:dyDescent="0.4">
      <c r="A343" s="234"/>
      <c r="B343" s="287"/>
      <c r="C343" s="15"/>
      <c r="D343" s="121"/>
      <c r="E343" s="122" t="s">
        <v>680</v>
      </c>
      <c r="F343" s="107"/>
      <c r="G343" s="107">
        <v>5433628.0319999987</v>
      </c>
      <c r="H343" s="237"/>
      <c r="I343" s="717"/>
    </row>
    <row r="344" spans="1:9" s="221" customFormat="1" ht="18" x14ac:dyDescent="0.4">
      <c r="A344" s="230">
        <v>21020300</v>
      </c>
      <c r="B344" s="231"/>
      <c r="C344" s="14"/>
      <c r="D344" s="231"/>
      <c r="E344" s="115" t="s">
        <v>193</v>
      </c>
      <c r="F344" s="107"/>
      <c r="G344" s="107"/>
      <c r="H344" s="100"/>
      <c r="I344" s="101"/>
    </row>
    <row r="345" spans="1:9" s="221" customFormat="1" ht="18" x14ac:dyDescent="0.4">
      <c r="A345" s="234">
        <v>21020301</v>
      </c>
      <c r="B345" s="287" t="s">
        <v>646</v>
      </c>
      <c r="C345" s="15"/>
      <c r="D345" s="121" t="s">
        <v>1817</v>
      </c>
      <c r="E345" s="156" t="s">
        <v>178</v>
      </c>
      <c r="F345" s="237">
        <f>G345-(G345*2%)</f>
        <v>6060967.4369999981</v>
      </c>
      <c r="G345" s="467">
        <v>6184660.6499999976</v>
      </c>
      <c r="H345" s="237">
        <f>G345/12*9</f>
        <v>4638495.487499998</v>
      </c>
      <c r="I345" s="101">
        <f>'NOMINAL ROLL'!E165</f>
        <v>6184660.6499999976</v>
      </c>
    </row>
    <row r="346" spans="1:9" s="221" customFormat="1" ht="18" x14ac:dyDescent="0.4">
      <c r="A346" s="234">
        <v>21020302</v>
      </c>
      <c r="B346" s="287" t="s">
        <v>646</v>
      </c>
      <c r="C346" s="15"/>
      <c r="D346" s="121" t="s">
        <v>1817</v>
      </c>
      <c r="E346" s="156" t="s">
        <v>179</v>
      </c>
      <c r="F346" s="237">
        <f>G346-(G346*2%)</f>
        <v>3463409.9639999997</v>
      </c>
      <c r="G346" s="467">
        <v>3534091.8</v>
      </c>
      <c r="H346" s="237">
        <f>G346/12*9</f>
        <v>2650568.8499999996</v>
      </c>
      <c r="I346" s="101">
        <f>'NOMINAL ROLL'!F165</f>
        <v>3534091.8</v>
      </c>
    </row>
    <row r="347" spans="1:9" s="221" customFormat="1" ht="18" x14ac:dyDescent="0.4">
      <c r="A347" s="234">
        <v>21020303</v>
      </c>
      <c r="B347" s="287" t="s">
        <v>646</v>
      </c>
      <c r="C347" s="15"/>
      <c r="D347" s="121" t="s">
        <v>1817</v>
      </c>
      <c r="E347" s="156" t="s">
        <v>180</v>
      </c>
      <c r="F347" s="237">
        <f>G347-(G347*2%)</f>
        <v>162993.60000000001</v>
      </c>
      <c r="G347" s="467">
        <v>166320</v>
      </c>
      <c r="H347" s="237">
        <f>G347/12*9</f>
        <v>124740</v>
      </c>
      <c r="I347" s="101">
        <f>'NOMINAL ROLL'!G165</f>
        <v>169560</v>
      </c>
    </row>
    <row r="348" spans="1:9" s="221" customFormat="1" ht="18" x14ac:dyDescent="0.4">
      <c r="A348" s="234">
        <v>21020304</v>
      </c>
      <c r="B348" s="287" t="s">
        <v>646</v>
      </c>
      <c r="C348" s="15"/>
      <c r="D348" s="121" t="s">
        <v>1817</v>
      </c>
      <c r="E348" s="156" t="s">
        <v>181</v>
      </c>
      <c r="F348" s="237">
        <f>G348-(G348*2%)</f>
        <v>865852.49099999992</v>
      </c>
      <c r="G348" s="467">
        <v>883522.95</v>
      </c>
      <c r="H348" s="237">
        <f>G348/12*9</f>
        <v>662642.21249999991</v>
      </c>
      <c r="I348" s="101">
        <f>'NOMINAL ROLL'!H165</f>
        <v>883522.95</v>
      </c>
    </row>
    <row r="349" spans="1:9" s="221" customFormat="1" ht="18" x14ac:dyDescent="0.4">
      <c r="A349" s="234">
        <v>21020305</v>
      </c>
      <c r="B349" s="287" t="s">
        <v>646</v>
      </c>
      <c r="C349" s="15"/>
      <c r="D349" s="121" t="s">
        <v>1817</v>
      </c>
      <c r="E349" s="156" t="s">
        <v>182</v>
      </c>
      <c r="F349" s="237">
        <f>G349-(G349*2%)</f>
        <v>512612.52</v>
      </c>
      <c r="G349" s="467">
        <v>523074</v>
      </c>
      <c r="H349" s="237">
        <f>G349/12*9</f>
        <v>392305.5</v>
      </c>
      <c r="I349" s="101"/>
    </row>
    <row r="350" spans="1:9" s="221" customFormat="1" ht="18" x14ac:dyDescent="0.4">
      <c r="A350" s="234">
        <v>21020306</v>
      </c>
      <c r="B350" s="287" t="s">
        <v>646</v>
      </c>
      <c r="C350" s="15"/>
      <c r="D350" s="121" t="s">
        <v>1817</v>
      </c>
      <c r="E350" s="156" t="s">
        <v>183</v>
      </c>
      <c r="F350" s="467"/>
      <c r="G350" s="467"/>
      <c r="H350" s="100"/>
      <c r="I350" s="101">
        <f>'NOMINAL ROLL'!J165</f>
        <v>37800</v>
      </c>
    </row>
    <row r="351" spans="1:9" s="221" customFormat="1" ht="18.5" x14ac:dyDescent="0.4">
      <c r="A351" s="1290">
        <v>21020307</v>
      </c>
      <c r="B351" s="1258" t="s">
        <v>646</v>
      </c>
      <c r="C351" s="1260"/>
      <c r="D351" s="1259" t="s">
        <v>1817</v>
      </c>
      <c r="E351" s="1253" t="s">
        <v>673</v>
      </c>
      <c r="F351" s="1292"/>
      <c r="G351" s="1292"/>
      <c r="H351" s="1255"/>
      <c r="I351" s="1257">
        <f>'NOMINAL ROLL'!M165</f>
        <v>9120000</v>
      </c>
    </row>
    <row r="352" spans="1:9" s="221" customFormat="1" ht="18" x14ac:dyDescent="0.4">
      <c r="A352" s="234">
        <v>21020312</v>
      </c>
      <c r="B352" s="287"/>
      <c r="C352" s="15"/>
      <c r="D352" s="121"/>
      <c r="E352" s="156" t="s">
        <v>184</v>
      </c>
      <c r="F352" s="467"/>
      <c r="G352" s="467"/>
      <c r="H352" s="100"/>
      <c r="I352" s="101"/>
    </row>
    <row r="353" spans="1:9" s="221" customFormat="1" ht="18" x14ac:dyDescent="0.4">
      <c r="A353" s="234">
        <v>21020314</v>
      </c>
      <c r="B353" s="287" t="s">
        <v>646</v>
      </c>
      <c r="C353" s="15"/>
      <c r="D353" s="121" t="s">
        <v>1817</v>
      </c>
      <c r="E353" s="156" t="s">
        <v>186</v>
      </c>
      <c r="F353" s="467"/>
      <c r="G353" s="467"/>
      <c r="H353" s="100"/>
      <c r="I353" s="101">
        <f>'NOMINAL ROLL'!K165</f>
        <v>688140</v>
      </c>
    </row>
    <row r="354" spans="1:9" ht="18" x14ac:dyDescent="0.4">
      <c r="A354" s="234">
        <v>21020315</v>
      </c>
      <c r="B354" s="287" t="s">
        <v>646</v>
      </c>
      <c r="C354" s="15"/>
      <c r="D354" s="121" t="s">
        <v>1817</v>
      </c>
      <c r="E354" s="156" t="s">
        <v>187</v>
      </c>
      <c r="F354" s="237">
        <f>G354-(G354*2%)</f>
        <v>1312732.4909999997</v>
      </c>
      <c r="G354" s="467">
        <v>1339522.9499999997</v>
      </c>
      <c r="H354" s="237">
        <f>G354/12*9</f>
        <v>1004642.2124999998</v>
      </c>
      <c r="I354" s="101">
        <f>'NOMINAL ROLL'!I165</f>
        <v>1339522.9499999997</v>
      </c>
    </row>
    <row r="355" spans="1:9" ht="18" x14ac:dyDescent="0.4">
      <c r="A355" s="230">
        <v>21020400</v>
      </c>
      <c r="B355" s="287"/>
      <c r="C355" s="14"/>
      <c r="D355" s="231"/>
      <c r="E355" s="115" t="s">
        <v>194</v>
      </c>
      <c r="F355" s="107"/>
      <c r="G355" s="107"/>
      <c r="H355" s="100"/>
      <c r="I355" s="101"/>
    </row>
    <row r="356" spans="1:9" ht="18" x14ac:dyDescent="0.4">
      <c r="A356" s="234">
        <v>21020401</v>
      </c>
      <c r="B356" s="287" t="s">
        <v>646</v>
      </c>
      <c r="C356" s="15"/>
      <c r="D356" s="121" t="s">
        <v>1817</v>
      </c>
      <c r="E356" s="156" t="s">
        <v>178</v>
      </c>
      <c r="F356" s="237">
        <f>G356-(G356*2%)</f>
        <v>4588323.3479999984</v>
      </c>
      <c r="G356" s="467">
        <v>4681962.5999999987</v>
      </c>
      <c r="H356" s="237">
        <f t="shared" ref="H356:H362" si="13">G356/12*9</f>
        <v>3511471.9499999988</v>
      </c>
      <c r="I356" s="101">
        <f>'NOMINAL ROLL'!E141</f>
        <v>4681962.5999999987</v>
      </c>
    </row>
    <row r="357" spans="1:9" ht="18" x14ac:dyDescent="0.4">
      <c r="A357" s="234">
        <v>21020402</v>
      </c>
      <c r="B357" s="287" t="s">
        <v>646</v>
      </c>
      <c r="C357" s="15"/>
      <c r="D357" s="121" t="s">
        <v>1817</v>
      </c>
      <c r="E357" s="156" t="s">
        <v>179</v>
      </c>
      <c r="F357" s="237">
        <f>G357-(G357*2%)</f>
        <v>2621899.0560000003</v>
      </c>
      <c r="G357" s="467">
        <v>2675407.2000000002</v>
      </c>
      <c r="H357" s="237">
        <f t="shared" si="13"/>
        <v>2006555.4000000001</v>
      </c>
      <c r="I357" s="101">
        <f>'NOMINAL ROLL'!F141</f>
        <v>2675407.2000000002</v>
      </c>
    </row>
    <row r="358" spans="1:9" ht="18" x14ac:dyDescent="0.4">
      <c r="A358" s="234">
        <v>21020403</v>
      </c>
      <c r="B358" s="287" t="s">
        <v>646</v>
      </c>
      <c r="C358" s="15"/>
      <c r="D358" s="121" t="s">
        <v>1817</v>
      </c>
      <c r="E358" s="156" t="s">
        <v>180</v>
      </c>
      <c r="F358" s="237">
        <f>G358-(G358*2%)</f>
        <v>247665.6</v>
      </c>
      <c r="G358" s="467">
        <v>252720</v>
      </c>
      <c r="H358" s="237">
        <f t="shared" si="13"/>
        <v>189540</v>
      </c>
      <c r="I358" s="101">
        <f>'NOMINAL ROLL'!G141</f>
        <v>252720</v>
      </c>
    </row>
    <row r="359" spans="1:9" ht="18" x14ac:dyDescent="0.4">
      <c r="A359" s="234">
        <v>21020404</v>
      </c>
      <c r="B359" s="287" t="s">
        <v>646</v>
      </c>
      <c r="C359" s="15"/>
      <c r="D359" s="121" t="s">
        <v>1817</v>
      </c>
      <c r="E359" s="156" t="s">
        <v>181</v>
      </c>
      <c r="F359" s="237">
        <f>G359-(G359*2%)</f>
        <v>655474.76400000008</v>
      </c>
      <c r="G359" s="467">
        <v>668851.80000000005</v>
      </c>
      <c r="H359" s="237">
        <f t="shared" si="13"/>
        <v>501638.85000000003</v>
      </c>
      <c r="I359" s="101">
        <f>'NOMINAL ROLL'!H141</f>
        <v>668851.80000000005</v>
      </c>
    </row>
    <row r="360" spans="1:9" ht="18.5" x14ac:dyDescent="0.4">
      <c r="A360" s="1290">
        <v>21020407</v>
      </c>
      <c r="B360" s="1258" t="s">
        <v>646</v>
      </c>
      <c r="C360" s="1260"/>
      <c r="D360" s="1259" t="s">
        <v>1817</v>
      </c>
      <c r="E360" s="1253" t="s">
        <v>680</v>
      </c>
      <c r="F360" s="1293"/>
      <c r="G360" s="1292"/>
      <c r="H360" s="1254"/>
      <c r="I360" s="1257">
        <f>'NOMINAL ROLL'!M141</f>
        <v>15360000</v>
      </c>
    </row>
    <row r="361" spans="1:9" ht="18" x14ac:dyDescent="0.4">
      <c r="A361" s="234">
        <v>21020412</v>
      </c>
      <c r="B361" s="287"/>
      <c r="C361" s="15"/>
      <c r="D361" s="121"/>
      <c r="E361" s="156" t="s">
        <v>184</v>
      </c>
      <c r="F361" s="467"/>
      <c r="G361" s="467"/>
      <c r="H361" s="237">
        <f t="shared" si="13"/>
        <v>0</v>
      </c>
      <c r="I361" s="101"/>
    </row>
    <row r="362" spans="1:9" ht="18" x14ac:dyDescent="0.4">
      <c r="A362" s="234">
        <v>21020415</v>
      </c>
      <c r="B362" s="287" t="s">
        <v>646</v>
      </c>
      <c r="C362" s="15"/>
      <c r="D362" s="121" t="s">
        <v>1817</v>
      </c>
      <c r="E362" s="156" t="s">
        <v>187</v>
      </c>
      <c r="F362" s="237">
        <f>G362-(G362*2%)</f>
        <v>1408114.7639999995</v>
      </c>
      <c r="G362" s="467">
        <v>1436851.7999999996</v>
      </c>
      <c r="H362" s="237">
        <f t="shared" si="13"/>
        <v>1077638.8499999996</v>
      </c>
      <c r="I362" s="101">
        <f>'NOMINAL ROLL'!I141</f>
        <v>2746154.2000000011</v>
      </c>
    </row>
    <row r="363" spans="1:9" ht="18" x14ac:dyDescent="0.4">
      <c r="A363" s="230">
        <v>21020500</v>
      </c>
      <c r="B363" s="287"/>
      <c r="C363" s="14"/>
      <c r="D363" s="231"/>
      <c r="E363" s="115" t="s">
        <v>195</v>
      </c>
      <c r="F363" s="107"/>
      <c r="G363" s="107"/>
      <c r="H363" s="100"/>
      <c r="I363" s="101"/>
    </row>
    <row r="364" spans="1:9" ht="18" x14ac:dyDescent="0.4">
      <c r="A364" s="234">
        <v>21020501</v>
      </c>
      <c r="B364" s="287" t="s">
        <v>646</v>
      </c>
      <c r="C364" s="15"/>
      <c r="D364" s="121" t="s">
        <v>1817</v>
      </c>
      <c r="E364" s="156" t="s">
        <v>178</v>
      </c>
      <c r="F364" s="237">
        <f>G364-(G364*2%)</f>
        <v>1775605.3148399994</v>
      </c>
      <c r="G364" s="467">
        <v>1811842.1579999994</v>
      </c>
      <c r="H364" s="237">
        <f t="shared" ref="H364:H370" si="14">G364/12*9</f>
        <v>1358881.6184999996</v>
      </c>
      <c r="I364" s="101">
        <f>'NOMINAL ROLL'!E108</f>
        <v>1340738.1119999997</v>
      </c>
    </row>
    <row r="365" spans="1:9" ht="18" x14ac:dyDescent="0.4">
      <c r="A365" s="294">
        <v>21020502</v>
      </c>
      <c r="B365" s="287" t="s">
        <v>646</v>
      </c>
      <c r="C365" s="17"/>
      <c r="D365" s="121" t="s">
        <v>1817</v>
      </c>
      <c r="E365" s="156" t="s">
        <v>179</v>
      </c>
      <c r="F365" s="237">
        <f>G365-(G365*2%)</f>
        <v>1014631.6084800005</v>
      </c>
      <c r="G365" s="467">
        <v>1035338.3760000005</v>
      </c>
      <c r="H365" s="237">
        <f t="shared" si="14"/>
        <v>776503.78200000047</v>
      </c>
      <c r="I365" s="101">
        <f>'NOMINAL ROLL'!F108</f>
        <v>1035338.3760000005</v>
      </c>
    </row>
    <row r="366" spans="1:9" ht="18" x14ac:dyDescent="0.4">
      <c r="A366" s="294">
        <v>21020503</v>
      </c>
      <c r="B366" s="287" t="s">
        <v>646</v>
      </c>
      <c r="C366" s="17"/>
      <c r="D366" s="121" t="s">
        <v>1817</v>
      </c>
      <c r="E366" s="156" t="s">
        <v>180</v>
      </c>
      <c r="F366" s="237">
        <f>G366-(G366*2%)</f>
        <v>174636</v>
      </c>
      <c r="G366" s="467">
        <v>178200</v>
      </c>
      <c r="H366" s="237">
        <f t="shared" si="14"/>
        <v>133650</v>
      </c>
      <c r="I366" s="101">
        <f>'NOMINAL ROLL'!G108</f>
        <v>178200</v>
      </c>
    </row>
    <row r="367" spans="1:9" ht="18" x14ac:dyDescent="0.4">
      <c r="A367" s="294">
        <v>21020504</v>
      </c>
      <c r="B367" s="287" t="s">
        <v>646</v>
      </c>
      <c r="C367" s="17"/>
      <c r="D367" s="121" t="s">
        <v>1817</v>
      </c>
      <c r="E367" s="156" t="s">
        <v>181</v>
      </c>
      <c r="F367" s="237">
        <f>G367-(G367*2%)</f>
        <v>253657.90212000013</v>
      </c>
      <c r="G367" s="288">
        <v>258834.59400000013</v>
      </c>
      <c r="H367" s="237">
        <f t="shared" si="14"/>
        <v>194125.94550000012</v>
      </c>
      <c r="I367" s="101">
        <f>'NOMINAL ROLL'!H108</f>
        <v>258834.59400000013</v>
      </c>
    </row>
    <row r="368" spans="1:9" ht="18.5" x14ac:dyDescent="0.4">
      <c r="A368" s="1294">
        <v>21020507</v>
      </c>
      <c r="B368" s="1258" t="s">
        <v>646</v>
      </c>
      <c r="C368" s="1295"/>
      <c r="D368" s="1259" t="s">
        <v>1817</v>
      </c>
      <c r="E368" s="1253" t="s">
        <v>680</v>
      </c>
      <c r="F368" s="1254"/>
      <c r="G368" s="1296"/>
      <c r="H368" s="1254"/>
      <c r="I368" s="1257">
        <f>'NOMINAL ROLL'!M108</f>
        <v>15840000</v>
      </c>
    </row>
    <row r="369" spans="1:9" ht="18" x14ac:dyDescent="0.4">
      <c r="A369" s="294">
        <v>21020512</v>
      </c>
      <c r="B369" s="287"/>
      <c r="C369" s="17"/>
      <c r="D369" s="121"/>
      <c r="E369" s="156" t="s">
        <v>184</v>
      </c>
      <c r="F369" s="288"/>
      <c r="G369" s="288"/>
      <c r="H369" s="237">
        <f t="shared" si="14"/>
        <v>0</v>
      </c>
      <c r="I369" s="101"/>
    </row>
    <row r="370" spans="1:9" ht="18" x14ac:dyDescent="0.4">
      <c r="A370" s="294">
        <v>21020515</v>
      </c>
      <c r="B370" s="287" t="s">
        <v>646</v>
      </c>
      <c r="C370" s="17"/>
      <c r="D370" s="121" t="s">
        <v>1817</v>
      </c>
      <c r="E370" s="156" t="s">
        <v>187</v>
      </c>
      <c r="F370" s="237">
        <f>G370-(G370*2%)</f>
        <v>2353030.9933200004</v>
      </c>
      <c r="G370" s="288">
        <v>2401052.0340000005</v>
      </c>
      <c r="H370" s="237">
        <f t="shared" si="14"/>
        <v>1800789.0255000005</v>
      </c>
      <c r="I370" s="101">
        <f>'NOMINAL ROLL'!I108</f>
        <v>2401052.6940000006</v>
      </c>
    </row>
    <row r="371" spans="1:9" ht="18" x14ac:dyDescent="0.4">
      <c r="A371" s="239">
        <v>21020600</v>
      </c>
      <c r="B371" s="287"/>
      <c r="C371" s="16"/>
      <c r="D371" s="240"/>
      <c r="E371" s="115" t="s">
        <v>196</v>
      </c>
      <c r="F371" s="100"/>
      <c r="G371" s="100"/>
      <c r="H371" s="100"/>
      <c r="I371" s="101"/>
    </row>
    <row r="372" spans="1:9" ht="18" x14ac:dyDescent="0.4">
      <c r="A372" s="294">
        <v>21020604</v>
      </c>
      <c r="B372" s="287" t="s">
        <v>646</v>
      </c>
      <c r="C372" s="17"/>
      <c r="D372" s="121" t="s">
        <v>1817</v>
      </c>
      <c r="E372" s="122" t="s">
        <v>198</v>
      </c>
      <c r="F372" s="100"/>
      <c r="G372" s="100">
        <v>10000000</v>
      </c>
      <c r="H372" s="237">
        <v>70000</v>
      </c>
      <c r="I372" s="101">
        <v>10000000</v>
      </c>
    </row>
    <row r="373" spans="1:9" ht="18" x14ac:dyDescent="0.4">
      <c r="A373" s="294">
        <v>21020605</v>
      </c>
      <c r="B373" s="287" t="s">
        <v>646</v>
      </c>
      <c r="C373" s="17"/>
      <c r="D373" s="121" t="s">
        <v>1817</v>
      </c>
      <c r="E373" s="122" t="s">
        <v>199</v>
      </c>
      <c r="F373" s="100">
        <v>14960000</v>
      </c>
      <c r="G373" s="100">
        <v>34000000</v>
      </c>
      <c r="H373" s="237">
        <v>11585000</v>
      </c>
      <c r="I373" s="101">
        <v>40000000</v>
      </c>
    </row>
    <row r="374" spans="1:9" ht="18" x14ac:dyDescent="0.4">
      <c r="A374" s="244">
        <v>22000000</v>
      </c>
      <c r="B374" s="287"/>
      <c r="C374" s="18"/>
      <c r="D374" s="245"/>
      <c r="E374" s="179" t="s">
        <v>202</v>
      </c>
      <c r="F374" s="100"/>
      <c r="G374" s="100"/>
      <c r="H374" s="100"/>
      <c r="I374" s="101"/>
    </row>
    <row r="375" spans="1:9" ht="18" x14ac:dyDescent="0.4">
      <c r="A375" s="244">
        <v>22010000</v>
      </c>
      <c r="B375" s="287"/>
      <c r="C375" s="18"/>
      <c r="D375" s="245"/>
      <c r="E375" s="179" t="s">
        <v>203</v>
      </c>
      <c r="F375" s="100"/>
      <c r="G375" s="100"/>
      <c r="H375" s="100"/>
      <c r="I375" s="101"/>
    </row>
    <row r="376" spans="1:9" ht="18" x14ac:dyDescent="0.4">
      <c r="A376" s="847">
        <v>22010100</v>
      </c>
      <c r="B376" s="844" t="s">
        <v>802</v>
      </c>
      <c r="C376" s="50"/>
      <c r="D376" s="611"/>
      <c r="E376" s="842" t="s">
        <v>3073</v>
      </c>
      <c r="F376" s="841"/>
      <c r="G376" s="124">
        <v>18480000</v>
      </c>
      <c r="H376" s="841"/>
      <c r="I376" s="125"/>
    </row>
    <row r="377" spans="1:9" ht="35" x14ac:dyDescent="0.4">
      <c r="A377" s="847">
        <v>22010100</v>
      </c>
      <c r="B377" s="844" t="s">
        <v>802</v>
      </c>
      <c r="C377" s="50"/>
      <c r="D377" s="611"/>
      <c r="E377" s="842" t="s">
        <v>3077</v>
      </c>
      <c r="F377" s="841"/>
      <c r="G377" s="124">
        <v>73500000</v>
      </c>
      <c r="H377" s="841"/>
      <c r="I377" s="125"/>
    </row>
    <row r="378" spans="1:9" ht="18" x14ac:dyDescent="0.4">
      <c r="A378" s="214">
        <v>22010103</v>
      </c>
      <c r="B378" s="287" t="s">
        <v>646</v>
      </c>
      <c r="C378" s="6"/>
      <c r="D378" s="121" t="s">
        <v>1817</v>
      </c>
      <c r="E378" s="243" t="s">
        <v>2391</v>
      </c>
      <c r="F378" s="100">
        <v>30000</v>
      </c>
      <c r="G378" s="100">
        <v>1500000</v>
      </c>
      <c r="H378" s="100">
        <v>150000</v>
      </c>
      <c r="I378" s="101">
        <v>1000000</v>
      </c>
    </row>
    <row r="379" spans="1:9" ht="18" x14ac:dyDescent="0.4">
      <c r="A379" s="244">
        <v>22020000</v>
      </c>
      <c r="B379" s="287"/>
      <c r="C379" s="18"/>
      <c r="D379" s="245"/>
      <c r="E379" s="179" t="s">
        <v>204</v>
      </c>
      <c r="F379" s="100"/>
      <c r="G379" s="100"/>
      <c r="H379" s="100"/>
      <c r="I379" s="101"/>
    </row>
    <row r="380" spans="1:9" ht="18" x14ac:dyDescent="0.4">
      <c r="A380" s="244">
        <v>22020100</v>
      </c>
      <c r="B380" s="287"/>
      <c r="C380" s="18"/>
      <c r="D380" s="245"/>
      <c r="E380" s="179" t="s">
        <v>205</v>
      </c>
      <c r="F380" s="100"/>
      <c r="G380" s="100"/>
      <c r="H380" s="100"/>
      <c r="I380" s="101"/>
    </row>
    <row r="381" spans="1:9" ht="18" x14ac:dyDescent="0.4">
      <c r="A381" s="273">
        <v>22020101</v>
      </c>
      <c r="B381" s="287" t="s">
        <v>646</v>
      </c>
      <c r="C381" s="28"/>
      <c r="D381" s="121" t="s">
        <v>1817</v>
      </c>
      <c r="E381" s="274" t="s">
        <v>206</v>
      </c>
      <c r="F381" s="100"/>
      <c r="G381" s="200">
        <v>2000000</v>
      </c>
      <c r="H381" s="100">
        <v>250000</v>
      </c>
      <c r="I381" s="101">
        <v>2000000</v>
      </c>
    </row>
    <row r="382" spans="1:9" ht="18" x14ac:dyDescent="0.4">
      <c r="A382" s="273">
        <v>22020102</v>
      </c>
      <c r="B382" s="287"/>
      <c r="C382" s="28"/>
      <c r="D382" s="121"/>
      <c r="E382" s="274" t="s">
        <v>207</v>
      </c>
      <c r="F382" s="100"/>
      <c r="G382" s="200"/>
      <c r="H382" s="100"/>
      <c r="I382" s="101"/>
    </row>
    <row r="383" spans="1:9" ht="18" x14ac:dyDescent="0.4">
      <c r="A383" s="273">
        <v>22020103</v>
      </c>
      <c r="B383" s="287"/>
      <c r="C383" s="28"/>
      <c r="D383" s="121"/>
      <c r="E383" s="274" t="s">
        <v>208</v>
      </c>
      <c r="F383" s="100"/>
      <c r="G383" s="200"/>
      <c r="H383" s="100"/>
      <c r="I383" s="101"/>
    </row>
    <row r="384" spans="1:9" ht="18" x14ac:dyDescent="0.4">
      <c r="A384" s="273">
        <v>22020104</v>
      </c>
      <c r="B384" s="287"/>
      <c r="C384" s="28"/>
      <c r="D384" s="121"/>
      <c r="E384" s="274" t="s">
        <v>209</v>
      </c>
      <c r="F384" s="100"/>
      <c r="G384" s="200"/>
      <c r="H384" s="100"/>
      <c r="I384" s="101"/>
    </row>
    <row r="385" spans="1:9" ht="18" x14ac:dyDescent="0.4">
      <c r="A385" s="244">
        <v>22020300</v>
      </c>
      <c r="B385" s="287"/>
      <c r="C385" s="18"/>
      <c r="D385" s="245"/>
      <c r="E385" s="179" t="s">
        <v>212</v>
      </c>
      <c r="F385" s="100"/>
      <c r="G385" s="200"/>
      <c r="H385" s="100"/>
      <c r="I385" s="101"/>
    </row>
    <row r="386" spans="1:9" ht="18" x14ac:dyDescent="0.4">
      <c r="A386" s="214">
        <v>22020303</v>
      </c>
      <c r="B386" s="287"/>
      <c r="C386" s="6"/>
      <c r="D386" s="121"/>
      <c r="E386" s="243" t="s">
        <v>214</v>
      </c>
      <c r="F386" s="100"/>
      <c r="G386" s="200"/>
      <c r="H386" s="100"/>
      <c r="I386" s="101"/>
    </row>
    <row r="387" spans="1:9" s="201" customFormat="1" ht="18" x14ac:dyDescent="0.35">
      <c r="A387" s="295">
        <v>22020311</v>
      </c>
      <c r="B387" s="287" t="s">
        <v>646</v>
      </c>
      <c r="C387" s="6"/>
      <c r="D387" s="121" t="s">
        <v>1817</v>
      </c>
      <c r="E387" s="196" t="s">
        <v>218</v>
      </c>
      <c r="F387" s="100">
        <v>278000</v>
      </c>
      <c r="G387" s="200">
        <v>200000</v>
      </c>
      <c r="H387" s="100">
        <v>130000</v>
      </c>
      <c r="I387" s="101">
        <v>1000000</v>
      </c>
    </row>
    <row r="388" spans="1:9" ht="18" x14ac:dyDescent="0.4">
      <c r="A388" s="214">
        <v>22020313</v>
      </c>
      <c r="B388" s="287"/>
      <c r="C388" s="6"/>
      <c r="D388" s="121"/>
      <c r="E388" s="243" t="s">
        <v>221</v>
      </c>
      <c r="F388" s="100"/>
      <c r="G388" s="200"/>
      <c r="H388" s="100"/>
      <c r="I388" s="101"/>
    </row>
    <row r="389" spans="1:9" ht="18" x14ac:dyDescent="0.4">
      <c r="A389" s="244">
        <v>22020500</v>
      </c>
      <c r="B389" s="287"/>
      <c r="C389" s="18"/>
      <c r="D389" s="245"/>
      <c r="E389" s="179" t="s">
        <v>229</v>
      </c>
      <c r="F389" s="100"/>
      <c r="G389" s="200"/>
      <c r="H389" s="100"/>
      <c r="I389" s="101"/>
    </row>
    <row r="390" spans="1:9" ht="18" x14ac:dyDescent="0.4">
      <c r="A390" s="214">
        <v>22020501</v>
      </c>
      <c r="B390" s="287" t="s">
        <v>646</v>
      </c>
      <c r="C390" s="6"/>
      <c r="D390" s="121" t="s">
        <v>1817</v>
      </c>
      <c r="E390" s="243" t="s">
        <v>230</v>
      </c>
      <c r="F390" s="100">
        <v>3070000</v>
      </c>
      <c r="G390" s="200">
        <v>15000000</v>
      </c>
      <c r="H390" s="100">
        <v>100000</v>
      </c>
      <c r="I390" s="101">
        <v>20000000</v>
      </c>
    </row>
    <row r="391" spans="1:9" ht="18" x14ac:dyDescent="0.4">
      <c r="A391" s="214">
        <v>22020502</v>
      </c>
      <c r="B391" s="287"/>
      <c r="C391" s="30"/>
      <c r="D391" s="121"/>
      <c r="E391" s="208" t="s">
        <v>679</v>
      </c>
      <c r="F391" s="100"/>
      <c r="G391" s="200"/>
      <c r="H391" s="100"/>
      <c r="I391" s="101"/>
    </row>
    <row r="392" spans="1:9" ht="18" x14ac:dyDescent="0.4">
      <c r="A392" s="214">
        <v>22020503</v>
      </c>
      <c r="B392" s="287" t="s">
        <v>646</v>
      </c>
      <c r="C392" s="6"/>
      <c r="D392" s="121" t="s">
        <v>1817</v>
      </c>
      <c r="E392" s="243" t="s">
        <v>449</v>
      </c>
      <c r="F392" s="100">
        <v>11750905.130000001</v>
      </c>
      <c r="G392" s="200">
        <v>30000000</v>
      </c>
      <c r="H392" s="100">
        <v>14984679.68</v>
      </c>
      <c r="I392" s="101">
        <v>50000000</v>
      </c>
    </row>
    <row r="393" spans="1:9" s="201" customFormat="1" ht="21" customHeight="1" x14ac:dyDescent="0.35">
      <c r="A393" s="244">
        <v>22020700</v>
      </c>
      <c r="B393" s="195"/>
      <c r="C393" s="18"/>
      <c r="D393" s="110"/>
      <c r="E393" s="179" t="s">
        <v>235</v>
      </c>
      <c r="F393" s="100"/>
      <c r="G393" s="200"/>
      <c r="H393" s="100"/>
      <c r="I393" s="101"/>
    </row>
    <row r="394" spans="1:9" ht="18" x14ac:dyDescent="0.4">
      <c r="A394" s="214">
        <v>22020711</v>
      </c>
      <c r="B394" s="287"/>
      <c r="C394" s="6"/>
      <c r="D394" s="121"/>
      <c r="E394" s="191" t="s">
        <v>518</v>
      </c>
      <c r="F394" s="100"/>
      <c r="G394" s="200"/>
      <c r="H394" s="100"/>
      <c r="I394" s="101"/>
    </row>
    <row r="395" spans="1:9" ht="18" x14ac:dyDescent="0.4">
      <c r="A395" s="244">
        <v>22021000</v>
      </c>
      <c r="B395" s="245"/>
      <c r="C395" s="18"/>
      <c r="D395" s="245"/>
      <c r="E395" s="179" t="s">
        <v>248</v>
      </c>
      <c r="F395" s="100"/>
      <c r="G395" s="200"/>
      <c r="H395" s="100"/>
      <c r="I395" s="101"/>
    </row>
    <row r="396" spans="1:9" ht="18" x14ac:dyDescent="0.4">
      <c r="A396" s="214">
        <v>22021001</v>
      </c>
      <c r="B396" s="287" t="s">
        <v>646</v>
      </c>
      <c r="C396" s="6"/>
      <c r="D396" s="121" t="s">
        <v>1817</v>
      </c>
      <c r="E396" s="156" t="s">
        <v>249</v>
      </c>
      <c r="F396" s="100">
        <v>3380000</v>
      </c>
      <c r="G396" s="200">
        <v>25000000</v>
      </c>
      <c r="H396" s="100">
        <v>765000</v>
      </c>
      <c r="I396" s="101">
        <v>25000000</v>
      </c>
    </row>
    <row r="397" spans="1:9" ht="18" x14ac:dyDescent="0.4">
      <c r="A397" s="214">
        <v>22021003</v>
      </c>
      <c r="B397" s="287" t="s">
        <v>646</v>
      </c>
      <c r="C397" s="6"/>
      <c r="D397" s="121" t="s">
        <v>1817</v>
      </c>
      <c r="E397" s="156" t="s">
        <v>251</v>
      </c>
      <c r="F397" s="100">
        <v>456000</v>
      </c>
      <c r="G397" s="200">
        <v>6000000</v>
      </c>
      <c r="H397" s="100">
        <v>1455000</v>
      </c>
      <c r="I397" s="101">
        <v>6000000</v>
      </c>
    </row>
    <row r="398" spans="1:9" ht="36" x14ac:dyDescent="0.4">
      <c r="A398" s="214">
        <v>22021013</v>
      </c>
      <c r="B398" s="287" t="s">
        <v>646</v>
      </c>
      <c r="C398" s="6"/>
      <c r="D398" s="121" t="s">
        <v>1817</v>
      </c>
      <c r="E398" s="156" t="s">
        <v>712</v>
      </c>
      <c r="F398" s="100">
        <v>345000</v>
      </c>
      <c r="G398" s="472">
        <v>2000000</v>
      </c>
      <c r="H398" s="100">
        <v>200000</v>
      </c>
      <c r="I398" s="238">
        <v>2000000</v>
      </c>
    </row>
    <row r="399" spans="1:9" ht="18" x14ac:dyDescent="0.4">
      <c r="A399" s="214">
        <v>22021016</v>
      </c>
      <c r="B399" s="287" t="s">
        <v>646</v>
      </c>
      <c r="C399" s="6"/>
      <c r="D399" s="121" t="s">
        <v>1817</v>
      </c>
      <c r="E399" s="156" t="s">
        <v>260</v>
      </c>
      <c r="F399" s="100"/>
      <c r="G399" s="200">
        <v>1000000</v>
      </c>
      <c r="H399" s="100"/>
      <c r="I399" s="101">
        <v>1000000</v>
      </c>
    </row>
    <row r="400" spans="1:9" ht="18" x14ac:dyDescent="0.4">
      <c r="A400" s="214">
        <v>22021017</v>
      </c>
      <c r="B400" s="287" t="s">
        <v>646</v>
      </c>
      <c r="C400" s="6"/>
      <c r="D400" s="121" t="s">
        <v>1817</v>
      </c>
      <c r="E400" s="156" t="s">
        <v>221</v>
      </c>
      <c r="F400" s="106">
        <v>1153609.08</v>
      </c>
      <c r="G400" s="470">
        <v>5000000</v>
      </c>
      <c r="H400" s="100">
        <v>695000</v>
      </c>
      <c r="I400" s="109">
        <v>5000000</v>
      </c>
    </row>
    <row r="401" spans="1:9" ht="18" x14ac:dyDescent="0.4">
      <c r="A401" s="244">
        <v>22040000</v>
      </c>
      <c r="B401" s="245"/>
      <c r="C401" s="18"/>
      <c r="D401" s="245"/>
      <c r="E401" s="179" t="s">
        <v>263</v>
      </c>
      <c r="F401" s="100"/>
      <c r="G401" s="200"/>
      <c r="H401" s="100"/>
      <c r="I401" s="101"/>
    </row>
    <row r="402" spans="1:9" ht="18" x14ac:dyDescent="0.4">
      <c r="A402" s="244">
        <v>22040100</v>
      </c>
      <c r="B402" s="245"/>
      <c r="C402" s="18"/>
      <c r="D402" s="245"/>
      <c r="E402" s="179" t="s">
        <v>264</v>
      </c>
      <c r="F402" s="100"/>
      <c r="G402" s="200"/>
      <c r="H402" s="100"/>
      <c r="I402" s="101"/>
    </row>
    <row r="403" spans="1:9" ht="18.5" thickBot="1" x14ac:dyDescent="0.45">
      <c r="A403" s="432">
        <v>22040109</v>
      </c>
      <c r="B403" s="428" t="s">
        <v>646</v>
      </c>
      <c r="C403" s="41"/>
      <c r="D403" s="345" t="s">
        <v>1817</v>
      </c>
      <c r="E403" s="193" t="s">
        <v>2356</v>
      </c>
      <c r="F403" s="106">
        <v>39745000</v>
      </c>
      <c r="G403" s="106">
        <v>50000000</v>
      </c>
      <c r="H403" s="108">
        <v>24565000</v>
      </c>
      <c r="I403" s="109">
        <v>50000000</v>
      </c>
    </row>
    <row r="404" spans="1:9" ht="18.5" thickBot="1" x14ac:dyDescent="0.45">
      <c r="A404" s="434"/>
      <c r="B404" s="435"/>
      <c r="C404" s="436"/>
      <c r="D404" s="435"/>
      <c r="E404" s="437" t="s">
        <v>164</v>
      </c>
      <c r="F404" s="438">
        <f>SUM(F339:F378)</f>
        <v>77961310.996160001</v>
      </c>
      <c r="G404" s="438">
        <f>SUM(G339:G378)</f>
        <v>207170067.824</v>
      </c>
      <c r="H404" s="438">
        <f>SUM(H339:H378)</f>
        <v>59997329.843999989</v>
      </c>
      <c r="I404" s="439">
        <f>SUM(I339:I378)</f>
        <v>156620744.80599999</v>
      </c>
    </row>
    <row r="405" spans="1:9" ht="18.5" thickBot="1" x14ac:dyDescent="0.45">
      <c r="A405" s="446"/>
      <c r="B405" s="447"/>
      <c r="C405" s="448"/>
      <c r="D405" s="447"/>
      <c r="E405" s="452" t="s">
        <v>204</v>
      </c>
      <c r="F405" s="450">
        <f>SUM(F381:F403)</f>
        <v>60178514.210000001</v>
      </c>
      <c r="G405" s="450">
        <f>SUM(G381:G403)</f>
        <v>136200000</v>
      </c>
      <c r="H405" s="450">
        <f>SUM(H381:H403)</f>
        <v>43144679.68</v>
      </c>
      <c r="I405" s="450">
        <f>SUM(I381:I403)</f>
        <v>162000000</v>
      </c>
    </row>
    <row r="406" spans="1:9" ht="18.5" thickBot="1" x14ac:dyDescent="0.45">
      <c r="A406" s="8"/>
      <c r="B406" s="194"/>
      <c r="C406" s="8"/>
      <c r="D406" s="194"/>
      <c r="E406" s="199" t="s">
        <v>298</v>
      </c>
      <c r="F406" s="207">
        <f>F404+F405</f>
        <v>138139825.20616001</v>
      </c>
      <c r="G406" s="207">
        <f>G404+G405</f>
        <v>343370067.824</v>
      </c>
      <c r="H406" s="207">
        <f>H404+H405</f>
        <v>103142009.52399999</v>
      </c>
      <c r="I406" s="207">
        <f>I404+I405</f>
        <v>318620744.80599999</v>
      </c>
    </row>
    <row r="407" spans="1:9" ht="22.5" x14ac:dyDescent="0.45">
      <c r="A407" s="1440" t="s">
        <v>1792</v>
      </c>
      <c r="B407" s="1441"/>
      <c r="C407" s="1441"/>
      <c r="D407" s="1441"/>
      <c r="E407" s="1441"/>
      <c r="F407" s="1441"/>
      <c r="G407" s="1441"/>
      <c r="H407" s="1441"/>
      <c r="I407" s="1442"/>
    </row>
    <row r="408" spans="1:9" ht="22.5" x14ac:dyDescent="0.45">
      <c r="A408" s="1437" t="s">
        <v>484</v>
      </c>
      <c r="B408" s="1438"/>
      <c r="C408" s="1438"/>
      <c r="D408" s="1438"/>
      <c r="E408" s="1438"/>
      <c r="F408" s="1438"/>
      <c r="G408" s="1438"/>
      <c r="H408" s="1438"/>
      <c r="I408" s="1439"/>
    </row>
    <row r="409" spans="1:9" ht="22.5" x14ac:dyDescent="0.45">
      <c r="A409" s="1437" t="s">
        <v>3079</v>
      </c>
      <c r="B409" s="1438"/>
      <c r="C409" s="1438"/>
      <c r="D409" s="1438"/>
      <c r="E409" s="1438"/>
      <c r="F409" s="1438"/>
      <c r="G409" s="1438"/>
      <c r="H409" s="1438"/>
      <c r="I409" s="1439"/>
    </row>
    <row r="410" spans="1:9" ht="27" customHeight="1" thickBot="1" x14ac:dyDescent="0.45">
      <c r="A410" s="1434" t="s">
        <v>2618</v>
      </c>
      <c r="B410" s="1435"/>
      <c r="C410" s="1435"/>
      <c r="D410" s="1435"/>
      <c r="E410" s="1435"/>
      <c r="F410" s="1435"/>
      <c r="G410" s="1435"/>
      <c r="H410" s="1435"/>
      <c r="I410" s="1436"/>
    </row>
    <row r="411" spans="1:9" ht="18.5" thickBot="1" x14ac:dyDescent="0.45">
      <c r="A411" s="1443" t="s">
        <v>391</v>
      </c>
      <c r="B411" s="1444"/>
      <c r="C411" s="1444"/>
      <c r="D411" s="1444"/>
      <c r="E411" s="1444"/>
      <c r="F411" s="1444"/>
      <c r="G411" s="1444"/>
      <c r="H411" s="1444"/>
      <c r="I411" s="1445"/>
    </row>
    <row r="412" spans="1:9" s="201" customFormat="1" ht="36.5" thickBot="1" x14ac:dyDescent="0.4">
      <c r="A412" s="4" t="s">
        <v>465</v>
      </c>
      <c r="B412" s="111" t="s">
        <v>458</v>
      </c>
      <c r="C412" s="4" t="s">
        <v>454</v>
      </c>
      <c r="D412" s="111" t="s">
        <v>457</v>
      </c>
      <c r="E412" s="210" t="s">
        <v>1</v>
      </c>
      <c r="F412" s="111" t="s">
        <v>3083</v>
      </c>
      <c r="G412" s="111" t="s">
        <v>3078</v>
      </c>
      <c r="H412" s="111" t="s">
        <v>3084</v>
      </c>
      <c r="I412" s="111" t="s">
        <v>3082</v>
      </c>
    </row>
    <row r="413" spans="1:9" ht="21.75" customHeight="1" x14ac:dyDescent="0.4">
      <c r="A413" s="312">
        <v>22000100101</v>
      </c>
      <c r="B413" s="287" t="s">
        <v>646</v>
      </c>
      <c r="C413" s="11"/>
      <c r="D413" s="121" t="s">
        <v>1817</v>
      </c>
      <c r="E413" s="212" t="s">
        <v>2</v>
      </c>
      <c r="F413" s="213">
        <f>F476</f>
        <v>35119163.17019999</v>
      </c>
      <c r="G413" s="213">
        <f>G476</f>
        <v>49334344.759999998</v>
      </c>
      <c r="H413" s="213">
        <f>H476</f>
        <v>26343543.242500007</v>
      </c>
      <c r="I413" s="213">
        <f>I476</f>
        <v>63584892.259999998</v>
      </c>
    </row>
    <row r="414" spans="1:9" ht="21" customHeight="1" x14ac:dyDescent="0.4">
      <c r="A414" s="244">
        <v>22000100102</v>
      </c>
      <c r="B414" s="287" t="s">
        <v>646</v>
      </c>
      <c r="C414" s="6"/>
      <c r="D414" s="121" t="s">
        <v>1817</v>
      </c>
      <c r="E414" s="156" t="s">
        <v>367</v>
      </c>
      <c r="F414" s="215">
        <f>F541</f>
        <v>274902077.81343997</v>
      </c>
      <c r="G414" s="215">
        <f>G541</f>
        <v>463219888.97600001</v>
      </c>
      <c r="H414" s="215">
        <f>H541</f>
        <v>354581428.162</v>
      </c>
      <c r="I414" s="215">
        <f>I541</f>
        <v>590052150.85599995</v>
      </c>
    </row>
    <row r="415" spans="1:9" ht="20.25" customHeight="1" thickBot="1" x14ac:dyDescent="0.45">
      <c r="A415" s="244">
        <v>22000100103</v>
      </c>
      <c r="B415" s="287" t="s">
        <v>646</v>
      </c>
      <c r="C415" s="6"/>
      <c r="D415" s="121" t="s">
        <v>1817</v>
      </c>
      <c r="E415" s="156" t="s">
        <v>368</v>
      </c>
      <c r="F415" s="215">
        <f>F595</f>
        <v>13806713.211000001</v>
      </c>
      <c r="G415" s="215">
        <f>G595</f>
        <v>25239386.399999999</v>
      </c>
      <c r="H415" s="215">
        <f>H595</f>
        <v>3206596.3</v>
      </c>
      <c r="I415" s="215">
        <f>I595</f>
        <v>26135564.170000002</v>
      </c>
    </row>
    <row r="416" spans="1:9" ht="19.5" customHeight="1" thickBot="1" x14ac:dyDescent="0.45">
      <c r="A416" s="8"/>
      <c r="B416" s="268"/>
      <c r="C416" s="24"/>
      <c r="D416" s="268"/>
      <c r="E416" s="199" t="s">
        <v>298</v>
      </c>
      <c r="F416" s="223">
        <f>SUM(F413:F415)</f>
        <v>323827954.19463998</v>
      </c>
      <c r="G416" s="223">
        <f>SUM(G413:G415)</f>
        <v>537793620.13600004</v>
      </c>
      <c r="H416" s="223">
        <f>SUM(H413:H415)</f>
        <v>384131567.70450002</v>
      </c>
      <c r="I416" s="223">
        <f>SUM(I413:I415)</f>
        <v>679772607.28599989</v>
      </c>
    </row>
    <row r="417" spans="1:9" ht="28" customHeight="1" thickBot="1" x14ac:dyDescent="0.45">
      <c r="A417" s="1452" t="s">
        <v>504</v>
      </c>
      <c r="B417" s="1453"/>
      <c r="C417" s="1453"/>
      <c r="D417" s="1453"/>
      <c r="E417" s="1453"/>
      <c r="F417" s="1453"/>
      <c r="G417" s="1453"/>
      <c r="H417" s="1453"/>
      <c r="I417" s="1454"/>
    </row>
    <row r="418" spans="1:9" ht="18.5" thickBot="1" x14ac:dyDescent="0.45">
      <c r="A418" s="434"/>
      <c r="B418" s="435"/>
      <c r="C418" s="436"/>
      <c r="D418" s="435"/>
      <c r="E418" s="437" t="s">
        <v>164</v>
      </c>
      <c r="F418" s="463">
        <f t="shared" ref="F418:I419" si="15">F474+F539+F593</f>
        <v>305914716.18463993</v>
      </c>
      <c r="G418" s="463">
        <f t="shared" si="15"/>
        <v>500993620.13599998</v>
      </c>
      <c r="H418" s="463">
        <f t="shared" si="15"/>
        <v>374680223.25450003</v>
      </c>
      <c r="I418" s="464">
        <f t="shared" si="15"/>
        <v>638972607.28599989</v>
      </c>
    </row>
    <row r="419" spans="1:9" ht="17.25" customHeight="1" thickBot="1" x14ac:dyDescent="0.45">
      <c r="A419" s="446"/>
      <c r="B419" s="447"/>
      <c r="C419" s="448"/>
      <c r="D419" s="447"/>
      <c r="E419" s="452" t="s">
        <v>204</v>
      </c>
      <c r="F419" s="462">
        <f t="shared" si="15"/>
        <v>17913238.010000002</v>
      </c>
      <c r="G419" s="462">
        <f t="shared" si="15"/>
        <v>36800000</v>
      </c>
      <c r="H419" s="462">
        <f t="shared" si="15"/>
        <v>9451344.4499999993</v>
      </c>
      <c r="I419" s="462">
        <f t="shared" si="15"/>
        <v>40800000</v>
      </c>
    </row>
    <row r="420" spans="1:9" ht="17.25" customHeight="1" thickBot="1" x14ac:dyDescent="0.45">
      <c r="A420" s="8"/>
      <c r="B420" s="268"/>
      <c r="C420" s="24"/>
      <c r="D420" s="268"/>
      <c r="E420" s="199" t="s">
        <v>298</v>
      </c>
      <c r="F420" s="223">
        <f>F418+F419</f>
        <v>323827954.19463992</v>
      </c>
      <c r="G420" s="223">
        <f>G418+G419</f>
        <v>537793620.13599992</v>
      </c>
      <c r="H420" s="223">
        <f>H418+H419</f>
        <v>384131567.70450002</v>
      </c>
      <c r="I420" s="223">
        <f>I418+I419</f>
        <v>679772607.28599989</v>
      </c>
    </row>
    <row r="421" spans="1:9" ht="22.5" x14ac:dyDescent="0.45">
      <c r="A421" s="1440" t="s">
        <v>1792</v>
      </c>
      <c r="B421" s="1441"/>
      <c r="C421" s="1441"/>
      <c r="D421" s="1441"/>
      <c r="E421" s="1441"/>
      <c r="F421" s="1441"/>
      <c r="G421" s="1441"/>
      <c r="H421" s="1441"/>
      <c r="I421" s="1442"/>
    </row>
    <row r="422" spans="1:9" ht="22.5" x14ac:dyDescent="0.45">
      <c r="A422" s="1437" t="s">
        <v>484</v>
      </c>
      <c r="B422" s="1438"/>
      <c r="C422" s="1438"/>
      <c r="D422" s="1438"/>
      <c r="E422" s="1438"/>
      <c r="F422" s="1438"/>
      <c r="G422" s="1438"/>
      <c r="H422" s="1438"/>
      <c r="I422" s="1439"/>
    </row>
    <row r="423" spans="1:9" ht="22.5" x14ac:dyDescent="0.45">
      <c r="A423" s="1437" t="s">
        <v>3079</v>
      </c>
      <c r="B423" s="1438"/>
      <c r="C423" s="1438"/>
      <c r="D423" s="1438"/>
      <c r="E423" s="1438"/>
      <c r="F423" s="1438"/>
      <c r="G423" s="1438"/>
      <c r="H423" s="1438"/>
      <c r="I423" s="1439"/>
    </row>
    <row r="424" spans="1:9" ht="28.5" customHeight="1" thickBot="1" x14ac:dyDescent="0.45">
      <c r="A424" s="1434" t="s">
        <v>280</v>
      </c>
      <c r="B424" s="1435"/>
      <c r="C424" s="1435"/>
      <c r="D424" s="1435"/>
      <c r="E424" s="1435"/>
      <c r="F424" s="1435"/>
      <c r="G424" s="1435"/>
      <c r="H424" s="1435"/>
      <c r="I424" s="1436"/>
    </row>
    <row r="425" spans="1:9" s="221" customFormat="1" ht="18.5" thickBot="1" x14ac:dyDescent="0.45">
      <c r="A425" s="1455" t="s">
        <v>392</v>
      </c>
      <c r="B425" s="1456"/>
      <c r="C425" s="1456"/>
      <c r="D425" s="1456"/>
      <c r="E425" s="1456"/>
      <c r="F425" s="1456"/>
      <c r="G425" s="1456"/>
      <c r="H425" s="1456"/>
      <c r="I425" s="1457"/>
    </row>
    <row r="426" spans="1:9" s="201" customFormat="1" ht="36.5" thickBot="1" x14ac:dyDescent="0.4">
      <c r="A426" s="4" t="s">
        <v>465</v>
      </c>
      <c r="B426" s="111" t="s">
        <v>458</v>
      </c>
      <c r="C426" s="4" t="s">
        <v>454</v>
      </c>
      <c r="D426" s="111" t="s">
        <v>457</v>
      </c>
      <c r="E426" s="210" t="s">
        <v>1</v>
      </c>
      <c r="F426" s="111" t="s">
        <v>3083</v>
      </c>
      <c r="G426" s="111" t="s">
        <v>3078</v>
      </c>
      <c r="H426" s="111" t="s">
        <v>3084</v>
      </c>
      <c r="I426" s="111" t="s">
        <v>3082</v>
      </c>
    </row>
    <row r="427" spans="1:9" s="221" customFormat="1" ht="18" x14ac:dyDescent="0.4">
      <c r="A427" s="251">
        <v>20000000</v>
      </c>
      <c r="B427" s="252"/>
      <c r="C427" s="20"/>
      <c r="D427" s="252"/>
      <c r="E427" s="138" t="s">
        <v>163</v>
      </c>
      <c r="F427" s="253"/>
      <c r="G427" s="253"/>
      <c r="H427" s="253"/>
      <c r="I427" s="254"/>
    </row>
    <row r="428" spans="1:9" s="221" customFormat="1" ht="18" x14ac:dyDescent="0.4">
      <c r="A428" s="230">
        <v>21000000</v>
      </c>
      <c r="B428" s="231"/>
      <c r="C428" s="14"/>
      <c r="D428" s="231"/>
      <c r="E428" s="115" t="s">
        <v>164</v>
      </c>
      <c r="F428" s="232"/>
      <c r="G428" s="232"/>
      <c r="H428" s="232"/>
      <c r="I428" s="233"/>
    </row>
    <row r="429" spans="1:9" ht="18" x14ac:dyDescent="0.4">
      <c r="A429" s="230">
        <v>21010000</v>
      </c>
      <c r="B429" s="231"/>
      <c r="C429" s="14"/>
      <c r="D429" s="231"/>
      <c r="E429" s="115" t="s">
        <v>165</v>
      </c>
      <c r="F429" s="232"/>
      <c r="G429" s="232"/>
      <c r="H429" s="232"/>
      <c r="I429" s="233"/>
    </row>
    <row r="430" spans="1:9" ht="18" x14ac:dyDescent="0.4">
      <c r="A430" s="234">
        <v>21010103</v>
      </c>
      <c r="B430" s="287" t="s">
        <v>646</v>
      </c>
      <c r="C430" s="15"/>
      <c r="D430" s="121" t="s">
        <v>1817</v>
      </c>
      <c r="E430" s="122" t="s">
        <v>168</v>
      </c>
      <c r="F430" s="237">
        <f>G430-(G430*2%)</f>
        <v>6589541.364000001</v>
      </c>
      <c r="G430" s="107">
        <v>6724021.8000000007</v>
      </c>
      <c r="H430" s="100">
        <f>G430/12*9</f>
        <v>5043016.3500000006</v>
      </c>
      <c r="I430" s="101">
        <f>'NOMINAL ROLL'!D220</f>
        <v>5457881.8000000007</v>
      </c>
    </row>
    <row r="431" spans="1:9" ht="18" x14ac:dyDescent="0.4">
      <c r="A431" s="234">
        <v>21010104</v>
      </c>
      <c r="B431" s="287" t="s">
        <v>646</v>
      </c>
      <c r="C431" s="15"/>
      <c r="D431" s="121" t="s">
        <v>1817</v>
      </c>
      <c r="E431" s="122" t="s">
        <v>169</v>
      </c>
      <c r="F431" s="237">
        <f>G431-(G431*2%)</f>
        <v>8842213.6600000001</v>
      </c>
      <c r="G431" s="107">
        <v>9022667</v>
      </c>
      <c r="H431" s="100">
        <f>G431/12*9</f>
        <v>6767000.25</v>
      </c>
      <c r="I431" s="101">
        <f>'NOMINAL ROLL'!D211</f>
        <v>10318171.76</v>
      </c>
    </row>
    <row r="432" spans="1:9" ht="18" x14ac:dyDescent="0.4">
      <c r="A432" s="234">
        <v>21010105</v>
      </c>
      <c r="B432" s="287" t="s">
        <v>646</v>
      </c>
      <c r="C432" s="15"/>
      <c r="D432" s="121" t="s">
        <v>1817</v>
      </c>
      <c r="E432" s="122" t="s">
        <v>170</v>
      </c>
      <c r="F432" s="237">
        <f>G432-(G432*2%)</f>
        <v>2227542.94</v>
      </c>
      <c r="G432" s="107">
        <v>2273003</v>
      </c>
      <c r="H432" s="100">
        <f>G432/12*9</f>
        <v>1704752.25</v>
      </c>
      <c r="I432" s="101">
        <f>'NOMINAL ROLL'!D187</f>
        <v>2388662.0400000005</v>
      </c>
    </row>
    <row r="433" spans="1:9" ht="18" x14ac:dyDescent="0.4">
      <c r="A433" s="234">
        <v>21010106</v>
      </c>
      <c r="B433" s="287"/>
      <c r="C433" s="15"/>
      <c r="D433" s="121"/>
      <c r="E433" s="122" t="s">
        <v>171</v>
      </c>
      <c r="F433" s="107"/>
      <c r="G433" s="107"/>
      <c r="H433" s="100"/>
      <c r="I433" s="101"/>
    </row>
    <row r="434" spans="1:9" ht="18" x14ac:dyDescent="0.4">
      <c r="A434" s="234"/>
      <c r="B434" s="287"/>
      <c r="C434" s="15"/>
      <c r="D434" s="121"/>
      <c r="E434" s="156" t="s">
        <v>680</v>
      </c>
      <c r="F434" s="107"/>
      <c r="G434" s="107">
        <v>2702953.77</v>
      </c>
      <c r="H434" s="100"/>
      <c r="I434" s="717"/>
    </row>
    <row r="435" spans="1:9" ht="18" x14ac:dyDescent="0.4">
      <c r="A435" s="230">
        <v>21020300</v>
      </c>
      <c r="B435" s="231"/>
      <c r="C435" s="14"/>
      <c r="D435" s="231"/>
      <c r="E435" s="115" t="s">
        <v>193</v>
      </c>
      <c r="F435" s="107"/>
      <c r="G435" s="107"/>
      <c r="H435" s="100"/>
      <c r="I435" s="101"/>
    </row>
    <row r="436" spans="1:9" ht="18" x14ac:dyDescent="0.4">
      <c r="A436" s="234">
        <v>21020301</v>
      </c>
      <c r="B436" s="287" t="s">
        <v>646</v>
      </c>
      <c r="C436" s="15"/>
      <c r="D436" s="121" t="s">
        <v>1817</v>
      </c>
      <c r="E436" s="156" t="s">
        <v>178</v>
      </c>
      <c r="F436" s="237">
        <f>G436-(G436*2%)</f>
        <v>2306339.4773999997</v>
      </c>
      <c r="G436" s="107">
        <v>2353407.63</v>
      </c>
      <c r="H436" s="100">
        <f>G436/12*9</f>
        <v>1765055.7224999999</v>
      </c>
      <c r="I436" s="101">
        <f>'NOMINAL ROLL'!E220</f>
        <v>1910258.63</v>
      </c>
    </row>
    <row r="437" spans="1:9" ht="18" x14ac:dyDescent="0.4">
      <c r="A437" s="234">
        <v>21020302</v>
      </c>
      <c r="B437" s="287" t="s">
        <v>646</v>
      </c>
      <c r="C437" s="15"/>
      <c r="D437" s="121" t="s">
        <v>1817</v>
      </c>
      <c r="E437" s="156" t="s">
        <v>179</v>
      </c>
      <c r="F437" s="237">
        <f>G437-(G437*2%)</f>
        <v>1317908.2727999999</v>
      </c>
      <c r="G437" s="107">
        <v>1344804.3599999999</v>
      </c>
      <c r="H437" s="100">
        <f>G437/12*9</f>
        <v>1008603.2699999999</v>
      </c>
      <c r="I437" s="101">
        <f>'NOMINAL ROLL'!F220</f>
        <v>1091576.3599999999</v>
      </c>
    </row>
    <row r="438" spans="1:9" ht="18" x14ac:dyDescent="0.4">
      <c r="A438" s="234">
        <v>21020303</v>
      </c>
      <c r="B438" s="287" t="s">
        <v>646</v>
      </c>
      <c r="C438" s="15"/>
      <c r="D438" s="121" t="s">
        <v>1817</v>
      </c>
      <c r="E438" s="156" t="s">
        <v>180</v>
      </c>
      <c r="F438" s="237">
        <f>G438-(G438*2%)</f>
        <v>84672</v>
      </c>
      <c r="G438" s="107">
        <v>86400</v>
      </c>
      <c r="H438" s="100">
        <f>G438/12*9</f>
        <v>64800</v>
      </c>
      <c r="I438" s="101">
        <f>'NOMINAL ROLL'!G220</f>
        <v>69120</v>
      </c>
    </row>
    <row r="439" spans="1:9" ht="18" x14ac:dyDescent="0.4">
      <c r="A439" s="234">
        <v>21020304</v>
      </c>
      <c r="B439" s="287" t="s">
        <v>646</v>
      </c>
      <c r="C439" s="15"/>
      <c r="D439" s="121" t="s">
        <v>1817</v>
      </c>
      <c r="E439" s="156" t="s">
        <v>181</v>
      </c>
      <c r="F439" s="237">
        <f>G439-(G439*2%)</f>
        <v>329477.06819999998</v>
      </c>
      <c r="G439" s="107">
        <v>336201.08999999997</v>
      </c>
      <c r="H439" s="100">
        <f>G439/12*9</f>
        <v>252150.81749999998</v>
      </c>
      <c r="I439" s="101">
        <f>'NOMINAL ROLL'!H220</f>
        <v>272894.08999999997</v>
      </c>
    </row>
    <row r="440" spans="1:9" ht="18.5" x14ac:dyDescent="0.4">
      <c r="A440" s="1290">
        <v>21020304</v>
      </c>
      <c r="B440" s="1258" t="s">
        <v>646</v>
      </c>
      <c r="C440" s="1260"/>
      <c r="D440" s="1259" t="s">
        <v>1817</v>
      </c>
      <c r="E440" s="1253" t="s">
        <v>680</v>
      </c>
      <c r="F440" s="1293"/>
      <c r="G440" s="1281"/>
      <c r="H440" s="1255"/>
      <c r="I440" s="1257">
        <f>'NOMINAL ROLL'!M220</f>
        <v>3840000</v>
      </c>
    </row>
    <row r="441" spans="1:9" ht="18" x14ac:dyDescent="0.4">
      <c r="A441" s="234">
        <v>21020312</v>
      </c>
      <c r="B441" s="287"/>
      <c r="C441" s="15"/>
      <c r="D441" s="121"/>
      <c r="E441" s="156" t="s">
        <v>184</v>
      </c>
      <c r="F441" s="107"/>
      <c r="G441" s="107"/>
      <c r="H441" s="100"/>
      <c r="I441" s="101"/>
    </row>
    <row r="442" spans="1:9" ht="18" x14ac:dyDescent="0.4">
      <c r="A442" s="234">
        <v>21020315</v>
      </c>
      <c r="B442" s="287" t="s">
        <v>646</v>
      </c>
      <c r="C442" s="15"/>
      <c r="D442" s="121" t="s">
        <v>1817</v>
      </c>
      <c r="E442" s="156" t="s">
        <v>187</v>
      </c>
      <c r="F442" s="237">
        <f>G442-(G442*2%)</f>
        <v>564677.06819999998</v>
      </c>
      <c r="G442" s="107">
        <v>576201.09</v>
      </c>
      <c r="H442" s="100">
        <f>G442/12*9</f>
        <v>432150.8175</v>
      </c>
      <c r="I442" s="101">
        <f>'NOMINAL ROLL'!I220</f>
        <v>464894.08999999997</v>
      </c>
    </row>
    <row r="443" spans="1:9" ht="18" x14ac:dyDescent="0.4">
      <c r="A443" s="230">
        <v>21020400</v>
      </c>
      <c r="B443" s="231"/>
      <c r="C443" s="14"/>
      <c r="D443" s="231"/>
      <c r="E443" s="115" t="s">
        <v>194</v>
      </c>
      <c r="F443" s="107"/>
      <c r="G443" s="107"/>
      <c r="H443" s="100"/>
      <c r="I443" s="101"/>
    </row>
    <row r="444" spans="1:9" ht="18" x14ac:dyDescent="0.4">
      <c r="A444" s="234">
        <v>21020401</v>
      </c>
      <c r="B444" s="287" t="s">
        <v>646</v>
      </c>
      <c r="C444" s="15"/>
      <c r="D444" s="121" t="s">
        <v>1817</v>
      </c>
      <c r="E444" s="156" t="s">
        <v>178</v>
      </c>
      <c r="F444" s="237">
        <f>G444-(G444*2%)</f>
        <v>3094774.781</v>
      </c>
      <c r="G444" s="107">
        <v>3157933.45</v>
      </c>
      <c r="H444" s="100">
        <f>G444/12*9</f>
        <v>2368450.0875000004</v>
      </c>
      <c r="I444" s="101">
        <f>'NOMINAL ROLL'!E211</f>
        <v>3611360.1160000009</v>
      </c>
    </row>
    <row r="445" spans="1:9" ht="18" x14ac:dyDescent="0.4">
      <c r="A445" s="234">
        <v>21020402</v>
      </c>
      <c r="B445" s="287" t="s">
        <v>646</v>
      </c>
      <c r="C445" s="15"/>
      <c r="D445" s="121" t="s">
        <v>1817</v>
      </c>
      <c r="E445" s="156" t="s">
        <v>179</v>
      </c>
      <c r="F445" s="237">
        <f>G445-(G445*2%)</f>
        <v>1768442.7319999998</v>
      </c>
      <c r="G445" s="107">
        <v>1804533.4</v>
      </c>
      <c r="H445" s="100">
        <f>G445/12*9</f>
        <v>1353400.0499999998</v>
      </c>
      <c r="I445" s="101">
        <f>'NOMINAL ROLL'!F211</f>
        <v>2063634.3519999995</v>
      </c>
    </row>
    <row r="446" spans="1:9" ht="18" x14ac:dyDescent="0.4">
      <c r="A446" s="234">
        <v>21020403</v>
      </c>
      <c r="B446" s="287" t="s">
        <v>646</v>
      </c>
      <c r="C446" s="15"/>
      <c r="D446" s="121" t="s">
        <v>1817</v>
      </c>
      <c r="E446" s="156" t="s">
        <v>180</v>
      </c>
      <c r="F446" s="237">
        <f>G446-(G446*2%)</f>
        <v>133358.39999999999</v>
      </c>
      <c r="G446" s="107">
        <v>136080</v>
      </c>
      <c r="H446" s="100">
        <f>G446/12*9</f>
        <v>102060</v>
      </c>
      <c r="I446" s="101">
        <f>'NOMINAL ROLL'!G211</f>
        <v>173880</v>
      </c>
    </row>
    <row r="447" spans="1:9" ht="18" x14ac:dyDescent="0.4">
      <c r="A447" s="234">
        <v>21020404</v>
      </c>
      <c r="B447" s="287" t="s">
        <v>646</v>
      </c>
      <c r="C447" s="15"/>
      <c r="D447" s="121" t="s">
        <v>1817</v>
      </c>
      <c r="E447" s="156" t="s">
        <v>181</v>
      </c>
      <c r="F447" s="237">
        <f>G447-(G447*2%)</f>
        <v>442110.68299999996</v>
      </c>
      <c r="G447" s="107">
        <v>451133.35</v>
      </c>
      <c r="H447" s="100">
        <f>G447/12*9</f>
        <v>338350.01249999995</v>
      </c>
      <c r="I447" s="101">
        <f>'NOMINAL ROLL'!H211</f>
        <v>515908.58799999987</v>
      </c>
    </row>
    <row r="448" spans="1:9" ht="18.5" x14ac:dyDescent="0.4">
      <c r="A448" s="1290">
        <v>21020407</v>
      </c>
      <c r="B448" s="1258" t="s">
        <v>646</v>
      </c>
      <c r="C448" s="1260"/>
      <c r="D448" s="1259" t="s">
        <v>1817</v>
      </c>
      <c r="E448" s="1253" t="s">
        <v>680</v>
      </c>
      <c r="F448" s="1293"/>
      <c r="G448" s="1281"/>
      <c r="H448" s="1255"/>
      <c r="I448" s="1257">
        <f>'NOMINAL ROLL'!M211</f>
        <v>11040000</v>
      </c>
    </row>
    <row r="449" spans="1:9" ht="18" x14ac:dyDescent="0.4">
      <c r="A449" s="234">
        <v>21020412</v>
      </c>
      <c r="B449" s="287"/>
      <c r="C449" s="15"/>
      <c r="D449" s="121"/>
      <c r="E449" s="156" t="s">
        <v>184</v>
      </c>
      <c r="F449" s="107"/>
      <c r="G449" s="107"/>
      <c r="H449" s="100"/>
      <c r="I449" s="101"/>
    </row>
    <row r="450" spans="1:9" ht="18" x14ac:dyDescent="0.4">
      <c r="A450" s="234">
        <v>21020415</v>
      </c>
      <c r="B450" s="287" t="s">
        <v>646</v>
      </c>
      <c r="C450" s="15"/>
      <c r="D450" s="121" t="s">
        <v>1817</v>
      </c>
      <c r="E450" s="156" t="s">
        <v>187</v>
      </c>
      <c r="F450" s="237">
        <f>G450-(G450*2%)</f>
        <v>865470.68300000019</v>
      </c>
      <c r="G450" s="107">
        <v>883133.35000000021</v>
      </c>
      <c r="H450" s="100">
        <f>G450/12*9</f>
        <v>662350.01250000007</v>
      </c>
      <c r="I450" s="101">
        <f>'NOMINAL ROLL'!I211</f>
        <v>2008969.2279999999</v>
      </c>
    </row>
    <row r="451" spans="1:9" ht="18" x14ac:dyDescent="0.4">
      <c r="A451" s="230">
        <v>21020500</v>
      </c>
      <c r="B451" s="231"/>
      <c r="C451" s="14"/>
      <c r="D451" s="231"/>
      <c r="E451" s="115" t="s">
        <v>195</v>
      </c>
      <c r="F451" s="107"/>
      <c r="G451" s="107"/>
      <c r="H451" s="100"/>
      <c r="I451" s="101"/>
    </row>
    <row r="452" spans="1:9" ht="18" x14ac:dyDescent="0.4">
      <c r="A452" s="234">
        <v>21020501</v>
      </c>
      <c r="B452" s="287" t="s">
        <v>646</v>
      </c>
      <c r="C452" s="15"/>
      <c r="D452" s="121" t="s">
        <v>1817</v>
      </c>
      <c r="E452" s="156" t="s">
        <v>178</v>
      </c>
      <c r="F452" s="237">
        <f>G452-(G452*2%)</f>
        <v>779640.02900000021</v>
      </c>
      <c r="G452" s="107">
        <v>795551.05000000016</v>
      </c>
      <c r="H452" s="100">
        <f>G452/12*9</f>
        <v>596663.28750000021</v>
      </c>
      <c r="I452" s="101">
        <f>'NOMINAL ROLL'!E187</f>
        <v>836031.7139999998</v>
      </c>
    </row>
    <row r="453" spans="1:9" ht="18" x14ac:dyDescent="0.4">
      <c r="A453" s="294">
        <v>21020502</v>
      </c>
      <c r="B453" s="287" t="s">
        <v>646</v>
      </c>
      <c r="C453" s="17"/>
      <c r="D453" s="121" t="s">
        <v>1817</v>
      </c>
      <c r="E453" s="156" t="s">
        <v>179</v>
      </c>
      <c r="F453" s="237">
        <f>G453-(G453*2%)</f>
        <v>445508.58799999993</v>
      </c>
      <c r="G453" s="107">
        <v>454600.59999999992</v>
      </c>
      <c r="H453" s="100">
        <f>G453/12*9</f>
        <v>340950.4499999999</v>
      </c>
      <c r="I453" s="101">
        <f>'NOMINAL ROLL'!F187</f>
        <v>477732.40800000011</v>
      </c>
    </row>
    <row r="454" spans="1:9" ht="18" x14ac:dyDescent="0.4">
      <c r="A454" s="294">
        <v>21020503</v>
      </c>
      <c r="B454" s="287" t="s">
        <v>646</v>
      </c>
      <c r="C454" s="17"/>
      <c r="D454" s="121" t="s">
        <v>1817</v>
      </c>
      <c r="E454" s="156" t="s">
        <v>180</v>
      </c>
      <c r="F454" s="237">
        <f>G454-(G454*2%)</f>
        <v>74088</v>
      </c>
      <c r="G454" s="107">
        <v>75600</v>
      </c>
      <c r="H454" s="100">
        <f>G454/12*9</f>
        <v>56700</v>
      </c>
      <c r="I454" s="101">
        <f>'NOMINAL ROLL'!G187</f>
        <v>86400</v>
      </c>
    </row>
    <row r="455" spans="1:9" ht="18" x14ac:dyDescent="0.4">
      <c r="A455" s="294">
        <v>21020504</v>
      </c>
      <c r="B455" s="287" t="s">
        <v>646</v>
      </c>
      <c r="C455" s="17"/>
      <c r="D455" s="121" t="s">
        <v>1817</v>
      </c>
      <c r="E455" s="156" t="s">
        <v>181</v>
      </c>
      <c r="F455" s="237">
        <f>G455-(G455*2%)</f>
        <v>111377.14699999998</v>
      </c>
      <c r="G455" s="107">
        <v>113650.14999999998</v>
      </c>
      <c r="H455" s="100">
        <f>G455/12*9</f>
        <v>85237.612499999974</v>
      </c>
      <c r="I455" s="101">
        <f>'NOMINAL ROLL'!H187</f>
        <v>119433.10200000003</v>
      </c>
    </row>
    <row r="456" spans="1:9" ht="18.5" x14ac:dyDescent="0.4">
      <c r="A456" s="1294">
        <v>21020507</v>
      </c>
      <c r="B456" s="1258" t="s">
        <v>646</v>
      </c>
      <c r="C456" s="1295"/>
      <c r="D456" s="1259" t="s">
        <v>1817</v>
      </c>
      <c r="E456" s="1253" t="s">
        <v>680</v>
      </c>
      <c r="F456" s="1293"/>
      <c r="G456" s="1281"/>
      <c r="H456" s="1255"/>
      <c r="I456" s="1257">
        <f>'NOMINAL ROLL'!M187</f>
        <v>7680000</v>
      </c>
    </row>
    <row r="457" spans="1:9" ht="18" x14ac:dyDescent="0.4">
      <c r="A457" s="294">
        <v>21020512</v>
      </c>
      <c r="B457" s="287"/>
      <c r="C457" s="17"/>
      <c r="D457" s="121"/>
      <c r="E457" s="156" t="s">
        <v>184</v>
      </c>
      <c r="F457" s="107"/>
      <c r="G457" s="107"/>
      <c r="H457" s="100"/>
      <c r="I457" s="101"/>
    </row>
    <row r="458" spans="1:9" ht="18" x14ac:dyDescent="0.4">
      <c r="A458" s="294">
        <v>21020515</v>
      </c>
      <c r="B458" s="287" t="s">
        <v>646</v>
      </c>
      <c r="C458" s="17"/>
      <c r="D458" s="121" t="s">
        <v>1817</v>
      </c>
      <c r="E458" s="156" t="s">
        <v>187</v>
      </c>
      <c r="F458" s="237">
        <f>G458-(G458*2%)</f>
        <v>1002020.2765999999</v>
      </c>
      <c r="G458" s="107">
        <v>1022469.6699999998</v>
      </c>
      <c r="H458" s="100">
        <f>G458/12*9</f>
        <v>766852.25249999983</v>
      </c>
      <c r="I458" s="101">
        <f>'NOMINAL ROLL'!I187</f>
        <v>1158083.9820000001</v>
      </c>
    </row>
    <row r="459" spans="1:9" ht="18" x14ac:dyDescent="0.4">
      <c r="A459" s="843">
        <v>22000000</v>
      </c>
      <c r="B459" s="844" t="s">
        <v>647</v>
      </c>
      <c r="C459" s="50"/>
      <c r="D459" s="611"/>
      <c r="E459" s="840" t="s">
        <v>202</v>
      </c>
      <c r="F459" s="841"/>
      <c r="G459" s="722"/>
      <c r="H459" s="841"/>
      <c r="I459" s="722"/>
    </row>
    <row r="460" spans="1:9" ht="18" x14ac:dyDescent="0.4">
      <c r="A460" s="843">
        <v>22010100</v>
      </c>
      <c r="B460" s="844" t="s">
        <v>802</v>
      </c>
      <c r="C460" s="50"/>
      <c r="D460" s="611"/>
      <c r="E460" s="842" t="s">
        <v>3073</v>
      </c>
      <c r="F460" s="841"/>
      <c r="G460" s="125">
        <v>8820000</v>
      </c>
      <c r="H460" s="232"/>
      <c r="I460" s="125"/>
    </row>
    <row r="461" spans="1:9" ht="18" x14ac:dyDescent="0.4">
      <c r="A461" s="239">
        <v>21020600</v>
      </c>
      <c r="B461" s="240"/>
      <c r="C461" s="16"/>
      <c r="D461" s="240"/>
      <c r="E461" s="115" t="s">
        <v>196</v>
      </c>
      <c r="F461" s="100"/>
      <c r="G461" s="107"/>
      <c r="H461" s="100"/>
      <c r="I461" s="101"/>
    </row>
    <row r="462" spans="1:9" ht="18" x14ac:dyDescent="0.4">
      <c r="A462" s="294">
        <v>21020605</v>
      </c>
      <c r="B462" s="287" t="s">
        <v>646</v>
      </c>
      <c r="C462" s="17"/>
      <c r="D462" s="121" t="s">
        <v>1817</v>
      </c>
      <c r="E462" s="122" t="s">
        <v>199</v>
      </c>
      <c r="F462" s="100"/>
      <c r="G462" s="107">
        <v>200000</v>
      </c>
      <c r="H462" s="100"/>
      <c r="I462" s="101"/>
    </row>
    <row r="463" spans="1:9" ht="18" x14ac:dyDescent="0.4">
      <c r="A463" s="244">
        <v>22020000</v>
      </c>
      <c r="B463" s="245"/>
      <c r="C463" s="18"/>
      <c r="D463" s="245"/>
      <c r="E463" s="179" t="s">
        <v>204</v>
      </c>
      <c r="F463" s="100"/>
      <c r="G463" s="107"/>
      <c r="H463" s="100"/>
      <c r="I463" s="101"/>
    </row>
    <row r="464" spans="1:9" ht="18" x14ac:dyDescent="0.4">
      <c r="A464" s="244">
        <v>22020100</v>
      </c>
      <c r="B464" s="245"/>
      <c r="C464" s="18"/>
      <c r="D464" s="245"/>
      <c r="E464" s="179" t="s">
        <v>205</v>
      </c>
      <c r="F464" s="100"/>
      <c r="G464" s="107"/>
      <c r="H464" s="100"/>
      <c r="I464" s="101"/>
    </row>
    <row r="465" spans="1:9" ht="18" x14ac:dyDescent="0.4">
      <c r="A465" s="214">
        <v>22020102</v>
      </c>
      <c r="B465" s="287" t="s">
        <v>648</v>
      </c>
      <c r="C465" s="6"/>
      <c r="D465" s="121" t="s">
        <v>1817</v>
      </c>
      <c r="E465" s="243" t="s">
        <v>207</v>
      </c>
      <c r="F465" s="100"/>
      <c r="G465" s="107">
        <v>500000</v>
      </c>
      <c r="H465" s="100"/>
      <c r="I465" s="101">
        <v>500000</v>
      </c>
    </row>
    <row r="466" spans="1:9" ht="18" x14ac:dyDescent="0.4">
      <c r="A466" s="244">
        <v>22020300</v>
      </c>
      <c r="B466" s="245"/>
      <c r="C466" s="18"/>
      <c r="D466" s="245"/>
      <c r="E466" s="246" t="s">
        <v>212</v>
      </c>
      <c r="F466" s="100"/>
      <c r="G466" s="107"/>
      <c r="H466" s="100"/>
      <c r="I466" s="101"/>
    </row>
    <row r="467" spans="1:9" ht="18" x14ac:dyDescent="0.4">
      <c r="A467" s="214">
        <v>22020301</v>
      </c>
      <c r="B467" s="287"/>
      <c r="C467" s="6"/>
      <c r="D467" s="121"/>
      <c r="E467" s="191" t="s">
        <v>435</v>
      </c>
      <c r="F467" s="100"/>
      <c r="G467" s="107"/>
      <c r="H467" s="100"/>
      <c r="I467" s="101"/>
    </row>
    <row r="468" spans="1:9" ht="18" x14ac:dyDescent="0.4">
      <c r="A468" s="214">
        <v>22020306</v>
      </c>
      <c r="B468" s="287" t="s">
        <v>646</v>
      </c>
      <c r="C468" s="6"/>
      <c r="D468" s="121" t="s">
        <v>1817</v>
      </c>
      <c r="E468" s="191" t="s">
        <v>216</v>
      </c>
      <c r="F468" s="100">
        <v>3000000</v>
      </c>
      <c r="G468" s="107">
        <v>3000000</v>
      </c>
      <c r="H468" s="100">
        <v>1030000</v>
      </c>
      <c r="I468" s="101">
        <v>3000000</v>
      </c>
    </row>
    <row r="469" spans="1:9" s="201" customFormat="1" ht="18.75" customHeight="1" x14ac:dyDescent="0.35">
      <c r="A469" s="244">
        <v>22020700</v>
      </c>
      <c r="B469" s="110"/>
      <c r="C469" s="18"/>
      <c r="D469" s="110"/>
      <c r="E469" s="179" t="s">
        <v>235</v>
      </c>
      <c r="F469" s="100"/>
      <c r="G469" s="107"/>
      <c r="H469" s="100"/>
      <c r="I469" s="101"/>
    </row>
    <row r="470" spans="1:9" ht="18" x14ac:dyDescent="0.4">
      <c r="A470" s="214">
        <v>22020701</v>
      </c>
      <c r="B470" s="287" t="s">
        <v>646</v>
      </c>
      <c r="C470" s="6"/>
      <c r="D470" s="121" t="s">
        <v>1817</v>
      </c>
      <c r="E470" s="156" t="s">
        <v>681</v>
      </c>
      <c r="F470" s="100">
        <v>230000</v>
      </c>
      <c r="G470" s="107">
        <v>500000</v>
      </c>
      <c r="H470" s="100">
        <v>120000</v>
      </c>
      <c r="I470" s="101">
        <v>500000</v>
      </c>
    </row>
    <row r="471" spans="1:9" ht="18" x14ac:dyDescent="0.4">
      <c r="A471" s="244">
        <v>22021000</v>
      </c>
      <c r="B471" s="245"/>
      <c r="C471" s="18"/>
      <c r="D471" s="245"/>
      <c r="E471" s="179" t="s">
        <v>248</v>
      </c>
      <c r="F471" s="100"/>
      <c r="G471" s="107"/>
      <c r="H471" s="100"/>
      <c r="I471" s="101"/>
    </row>
    <row r="472" spans="1:9" ht="18" x14ac:dyDescent="0.4">
      <c r="A472" s="214">
        <v>22021004</v>
      </c>
      <c r="B472" s="287"/>
      <c r="C472" s="6"/>
      <c r="D472" s="121"/>
      <c r="E472" s="156" t="s">
        <v>252</v>
      </c>
      <c r="F472" s="100"/>
      <c r="G472" s="107"/>
      <c r="H472" s="100"/>
      <c r="I472" s="101"/>
    </row>
    <row r="473" spans="1:9" ht="18.5" thickBot="1" x14ac:dyDescent="0.45">
      <c r="A473" s="432">
        <v>22021017</v>
      </c>
      <c r="B473" s="428" t="s">
        <v>646</v>
      </c>
      <c r="C473" s="41"/>
      <c r="D473" s="345" t="s">
        <v>1817</v>
      </c>
      <c r="E473" s="165" t="s">
        <v>261</v>
      </c>
      <c r="F473" s="100">
        <v>910000</v>
      </c>
      <c r="G473" s="106">
        <v>2000000</v>
      </c>
      <c r="H473" s="106">
        <v>1485000</v>
      </c>
      <c r="I473" s="109">
        <v>4000000</v>
      </c>
    </row>
    <row r="474" spans="1:9" ht="18.5" thickBot="1" x14ac:dyDescent="0.45">
      <c r="A474" s="434"/>
      <c r="B474" s="435"/>
      <c r="C474" s="436"/>
      <c r="D474" s="435"/>
      <c r="E474" s="451" t="s">
        <v>335</v>
      </c>
      <c r="F474" s="438">
        <f>SUM(F430:F462)</f>
        <v>30979163.170199994</v>
      </c>
      <c r="G474" s="438">
        <f>SUM(G430:G462)</f>
        <v>43334344.759999998</v>
      </c>
      <c r="H474" s="438">
        <f>SUM(H430:H462)</f>
        <v>23708543.242500007</v>
      </c>
      <c r="I474" s="438">
        <f>SUM(I430:I462)</f>
        <v>55584892.259999998</v>
      </c>
    </row>
    <row r="475" spans="1:9" ht="18.5" thickBot="1" x14ac:dyDescent="0.45">
      <c r="A475" s="446"/>
      <c r="B475" s="447"/>
      <c r="C475" s="448"/>
      <c r="D475" s="447"/>
      <c r="E475" s="449" t="s">
        <v>204</v>
      </c>
      <c r="F475" s="450">
        <f>SUM(F465:F473)</f>
        <v>4140000</v>
      </c>
      <c r="G475" s="450">
        <f>SUM(G465:G473)</f>
        <v>6000000</v>
      </c>
      <c r="H475" s="450">
        <f>SUM(H465:H473)</f>
        <v>2635000</v>
      </c>
      <c r="I475" s="450">
        <f>SUM(I465:I473)</f>
        <v>8000000</v>
      </c>
    </row>
    <row r="476" spans="1:9" ht="18.5" thickBot="1" x14ac:dyDescent="0.45">
      <c r="A476" s="291"/>
      <c r="B476" s="248"/>
      <c r="C476" s="32"/>
      <c r="D476" s="249"/>
      <c r="E476" s="186" t="s">
        <v>298</v>
      </c>
      <c r="F476" s="296">
        <f>F474+F475</f>
        <v>35119163.17019999</v>
      </c>
      <c r="G476" s="296">
        <f>G474+G475</f>
        <v>49334344.759999998</v>
      </c>
      <c r="H476" s="296">
        <f>H474+H475</f>
        <v>26343543.242500007</v>
      </c>
      <c r="I476" s="296">
        <f>I474+I475</f>
        <v>63584892.259999998</v>
      </c>
    </row>
    <row r="477" spans="1:9" ht="22.5" x14ac:dyDescent="0.45">
      <c r="A477" s="1440" t="s">
        <v>1792</v>
      </c>
      <c r="B477" s="1441"/>
      <c r="C477" s="1441"/>
      <c r="D477" s="1441"/>
      <c r="E477" s="1441"/>
      <c r="F477" s="1441"/>
      <c r="G477" s="1441"/>
      <c r="H477" s="1441"/>
      <c r="I477" s="1442"/>
    </row>
    <row r="478" spans="1:9" ht="22.5" x14ac:dyDescent="0.45">
      <c r="A478" s="1437" t="s">
        <v>484</v>
      </c>
      <c r="B478" s="1438"/>
      <c r="C478" s="1438"/>
      <c r="D478" s="1438"/>
      <c r="E478" s="1438"/>
      <c r="F478" s="1438"/>
      <c r="G478" s="1438"/>
      <c r="H478" s="1438"/>
      <c r="I478" s="1439"/>
    </row>
    <row r="479" spans="1:9" ht="22.5" x14ac:dyDescent="0.45">
      <c r="A479" s="1437" t="s">
        <v>3079</v>
      </c>
      <c r="B479" s="1438"/>
      <c r="C479" s="1438"/>
      <c r="D479" s="1438"/>
      <c r="E479" s="1438"/>
      <c r="F479" s="1438"/>
      <c r="G479" s="1438"/>
      <c r="H479" s="1438"/>
      <c r="I479" s="1439"/>
    </row>
    <row r="480" spans="1:9" ht="24.75" customHeight="1" thickBot="1" x14ac:dyDescent="0.45">
      <c r="A480" s="1434" t="s">
        <v>280</v>
      </c>
      <c r="B480" s="1435"/>
      <c r="C480" s="1435"/>
      <c r="D480" s="1435"/>
      <c r="E480" s="1435"/>
      <c r="F480" s="1435"/>
      <c r="G480" s="1435"/>
      <c r="H480" s="1435"/>
      <c r="I480" s="1436"/>
    </row>
    <row r="481" spans="1:9" s="221" customFormat="1" ht="18.5" thickBot="1" x14ac:dyDescent="0.45">
      <c r="A481" s="1455" t="s">
        <v>393</v>
      </c>
      <c r="B481" s="1456"/>
      <c r="C481" s="1456"/>
      <c r="D481" s="1456"/>
      <c r="E481" s="1456"/>
      <c r="F481" s="1456"/>
      <c r="G481" s="1456"/>
      <c r="H481" s="1456"/>
      <c r="I481" s="1457"/>
    </row>
    <row r="482" spans="1:9" s="201" customFormat="1" ht="36.5" thickBot="1" x14ac:dyDescent="0.4">
      <c r="A482" s="4" t="s">
        <v>465</v>
      </c>
      <c r="B482" s="111" t="s">
        <v>458</v>
      </c>
      <c r="C482" s="4" t="s">
        <v>454</v>
      </c>
      <c r="D482" s="111" t="s">
        <v>457</v>
      </c>
      <c r="E482" s="210" t="s">
        <v>1</v>
      </c>
      <c r="F482" s="111" t="s">
        <v>3083</v>
      </c>
      <c r="G482" s="111" t="s">
        <v>3078</v>
      </c>
      <c r="H482" s="111" t="s">
        <v>3084</v>
      </c>
      <c r="I482" s="111" t="s">
        <v>3082</v>
      </c>
    </row>
    <row r="483" spans="1:9" s="221" customFormat="1" ht="18" x14ac:dyDescent="0.4">
      <c r="A483" s="251">
        <v>20000000</v>
      </c>
      <c r="B483" s="252"/>
      <c r="C483" s="20"/>
      <c r="D483" s="252"/>
      <c r="E483" s="138" t="s">
        <v>163</v>
      </c>
      <c r="F483" s="253"/>
      <c r="G483" s="253"/>
      <c r="H483" s="253"/>
      <c r="I483" s="254"/>
    </row>
    <row r="484" spans="1:9" s="221" customFormat="1" ht="18" x14ac:dyDescent="0.4">
      <c r="A484" s="230">
        <v>21000000</v>
      </c>
      <c r="B484" s="231"/>
      <c r="C484" s="14"/>
      <c r="D484" s="231"/>
      <c r="E484" s="115" t="s">
        <v>164</v>
      </c>
      <c r="F484" s="232"/>
      <c r="G484" s="232"/>
      <c r="H484" s="232"/>
      <c r="I484" s="233"/>
    </row>
    <row r="485" spans="1:9" s="221" customFormat="1" ht="18" x14ac:dyDescent="0.4">
      <c r="A485" s="230">
        <v>21010000</v>
      </c>
      <c r="B485" s="231"/>
      <c r="C485" s="14"/>
      <c r="D485" s="231"/>
      <c r="E485" s="115" t="s">
        <v>165</v>
      </c>
      <c r="F485" s="232"/>
      <c r="G485" s="232"/>
      <c r="H485" s="232"/>
      <c r="I485" s="233"/>
    </row>
    <row r="486" spans="1:9" s="221" customFormat="1" ht="18" x14ac:dyDescent="0.4">
      <c r="A486" s="234">
        <v>21010103</v>
      </c>
      <c r="B486" s="287" t="s">
        <v>646</v>
      </c>
      <c r="C486" s="15"/>
      <c r="D486" s="121" t="s">
        <v>1817</v>
      </c>
      <c r="E486" s="122" t="s">
        <v>168</v>
      </c>
      <c r="F486" s="237">
        <f>G486-(G486*2%)</f>
        <v>16896664.433599994</v>
      </c>
      <c r="G486" s="100">
        <v>17241494.319999993</v>
      </c>
      <c r="H486" s="100">
        <f>G486/12*8</f>
        <v>11494329.546666661</v>
      </c>
      <c r="I486" s="101">
        <f>'NOMINAL ROLL'!D259</f>
        <v>19322532.919999994</v>
      </c>
    </row>
    <row r="487" spans="1:9" s="221" customFormat="1" ht="18" x14ac:dyDescent="0.4">
      <c r="A487" s="234">
        <v>21010104</v>
      </c>
      <c r="B487" s="287" t="s">
        <v>646</v>
      </c>
      <c r="C487" s="15"/>
      <c r="D487" s="121" t="s">
        <v>1817</v>
      </c>
      <c r="E487" s="122" t="s">
        <v>169</v>
      </c>
      <c r="F487" s="237">
        <f>G487-(G487*2%)</f>
        <v>5261496.5199999996</v>
      </c>
      <c r="G487" s="100">
        <v>5368874</v>
      </c>
      <c r="H487" s="100">
        <f>G487/12*8</f>
        <v>3579249.3333333335</v>
      </c>
      <c r="I487" s="101">
        <f>'NOMINAL ROLL'!D236</f>
        <v>6109180.5199999996</v>
      </c>
    </row>
    <row r="488" spans="1:9" s="221" customFormat="1" ht="18" x14ac:dyDescent="0.4">
      <c r="A488" s="234">
        <v>21010105</v>
      </c>
      <c r="B488" s="287"/>
      <c r="C488" s="15"/>
      <c r="D488" s="121"/>
      <c r="E488" s="122" t="s">
        <v>170</v>
      </c>
      <c r="F488" s="100"/>
      <c r="G488" s="100"/>
      <c r="H488" s="100"/>
      <c r="I488" s="101"/>
    </row>
    <row r="489" spans="1:9" s="221" customFormat="1" ht="18" x14ac:dyDescent="0.4">
      <c r="A489" s="234">
        <v>21010106</v>
      </c>
      <c r="B489" s="287"/>
      <c r="C489" s="15"/>
      <c r="D489" s="121"/>
      <c r="E489" s="122" t="s">
        <v>171</v>
      </c>
      <c r="F489" s="100"/>
      <c r="G489" s="100"/>
      <c r="H489" s="100"/>
      <c r="I489" s="101"/>
    </row>
    <row r="490" spans="1:9" s="221" customFormat="1" ht="18" x14ac:dyDescent="0.4">
      <c r="A490" s="234"/>
      <c r="B490" s="287"/>
      <c r="C490" s="15"/>
      <c r="D490" s="121"/>
      <c r="E490" s="156" t="s">
        <v>680</v>
      </c>
      <c r="F490" s="100"/>
      <c r="G490" s="100">
        <v>3391555.2479999987</v>
      </c>
      <c r="H490" s="100"/>
      <c r="I490" s="717"/>
    </row>
    <row r="491" spans="1:9" s="221" customFormat="1" ht="18" x14ac:dyDescent="0.4">
      <c r="A491" s="230">
        <v>21020000</v>
      </c>
      <c r="B491" s="231"/>
      <c r="C491" s="14"/>
      <c r="D491" s="231"/>
      <c r="E491" s="115" t="s">
        <v>177</v>
      </c>
      <c r="F491" s="100"/>
      <c r="G491" s="100"/>
      <c r="H491" s="100"/>
      <c r="I491" s="101"/>
    </row>
    <row r="492" spans="1:9" s="221" customFormat="1" ht="18" x14ac:dyDescent="0.4">
      <c r="A492" s="230">
        <v>21020300</v>
      </c>
      <c r="B492" s="231"/>
      <c r="C492" s="14"/>
      <c r="D492" s="231"/>
      <c r="E492" s="115" t="s">
        <v>193</v>
      </c>
      <c r="F492" s="100"/>
      <c r="G492" s="100"/>
      <c r="H492" s="100"/>
      <c r="I492" s="101"/>
    </row>
    <row r="493" spans="1:9" s="221" customFormat="1" ht="18" x14ac:dyDescent="0.4">
      <c r="A493" s="234">
        <v>21020301</v>
      </c>
      <c r="B493" s="287" t="s">
        <v>646</v>
      </c>
      <c r="C493" s="15"/>
      <c r="D493" s="121" t="s">
        <v>1817</v>
      </c>
      <c r="E493" s="156" t="s">
        <v>178</v>
      </c>
      <c r="F493" s="237">
        <f>G493-(G493*2%)</f>
        <v>5913832.5517599974</v>
      </c>
      <c r="G493" s="100">
        <v>6034523.0119999973</v>
      </c>
      <c r="H493" s="100">
        <f>G493/12*8</f>
        <v>4023015.3413333315</v>
      </c>
      <c r="I493" s="101">
        <f>'NOMINAL ROLL'!E259</f>
        <v>6762886.521999998</v>
      </c>
    </row>
    <row r="494" spans="1:9" ht="18" x14ac:dyDescent="0.4">
      <c r="A494" s="234">
        <v>21020302</v>
      </c>
      <c r="B494" s="287" t="s">
        <v>646</v>
      </c>
      <c r="C494" s="15"/>
      <c r="D494" s="121" t="s">
        <v>1817</v>
      </c>
      <c r="E494" s="156" t="s">
        <v>179</v>
      </c>
      <c r="F494" s="237">
        <f>G494-(G494*2%)</f>
        <v>3379332.8867199984</v>
      </c>
      <c r="G494" s="100">
        <v>3448298.8639999982</v>
      </c>
      <c r="H494" s="100">
        <f>G494/12*8</f>
        <v>2298865.909333332</v>
      </c>
      <c r="I494" s="101">
        <f>'NOMINAL ROLL'!F259</f>
        <v>3864506.5839999979</v>
      </c>
    </row>
    <row r="495" spans="1:9" ht="18" x14ac:dyDescent="0.4">
      <c r="A495" s="234">
        <v>21020303</v>
      </c>
      <c r="B495" s="287" t="s">
        <v>646</v>
      </c>
      <c r="C495" s="15"/>
      <c r="D495" s="121" t="s">
        <v>1817</v>
      </c>
      <c r="E495" s="156" t="s">
        <v>180</v>
      </c>
      <c r="F495" s="237">
        <f>G495-(G495*2%)</f>
        <v>177817.08</v>
      </c>
      <c r="G495" s="100">
        <v>181446</v>
      </c>
      <c r="H495" s="100">
        <f>G495/12*8</f>
        <v>120964</v>
      </c>
      <c r="I495" s="101">
        <f>'NOMINAL ROLL'!G259</f>
        <v>208440</v>
      </c>
    </row>
    <row r="496" spans="1:9" ht="18" x14ac:dyDescent="0.4">
      <c r="A496" s="234">
        <v>21020304</v>
      </c>
      <c r="B496" s="287" t="s">
        <v>646</v>
      </c>
      <c r="C496" s="15"/>
      <c r="D496" s="121" t="s">
        <v>1817</v>
      </c>
      <c r="E496" s="156" t="s">
        <v>181</v>
      </c>
      <c r="F496" s="237">
        <f>G496-(G496*2%)</f>
        <v>844833.22167999961</v>
      </c>
      <c r="G496" s="100">
        <v>862074.71599999955</v>
      </c>
      <c r="H496" s="100">
        <f>G496/12*8</f>
        <v>574716.47733333299</v>
      </c>
      <c r="I496" s="101">
        <f>'NOMINAL ROLL'!H259</f>
        <v>966126.64599999948</v>
      </c>
    </row>
    <row r="497" spans="1:9" ht="18" x14ac:dyDescent="0.4">
      <c r="A497" s="234">
        <v>21020307</v>
      </c>
      <c r="B497" s="287"/>
      <c r="C497" s="15"/>
      <c r="D497" s="121"/>
      <c r="E497" s="156" t="s">
        <v>680</v>
      </c>
      <c r="F497" s="237"/>
      <c r="G497" s="100"/>
      <c r="H497" s="100"/>
      <c r="I497" s="101">
        <f>'NOMINAL ROLL'!M259</f>
        <v>10560000</v>
      </c>
    </row>
    <row r="498" spans="1:9" ht="18" x14ac:dyDescent="0.4">
      <c r="A498" s="234">
        <v>21020312</v>
      </c>
      <c r="B498" s="287"/>
      <c r="C498" s="15"/>
      <c r="D498" s="121"/>
      <c r="E498" s="156" t="s">
        <v>184</v>
      </c>
      <c r="F498" s="100"/>
      <c r="G498" s="100"/>
      <c r="H498" s="100"/>
      <c r="I498" s="101"/>
    </row>
    <row r="499" spans="1:9" ht="18" x14ac:dyDescent="0.4">
      <c r="A499" s="234">
        <v>21020315</v>
      </c>
      <c r="B499" s="287" t="s">
        <v>646</v>
      </c>
      <c r="C499" s="15"/>
      <c r="D499" s="121" t="s">
        <v>1817</v>
      </c>
      <c r="E499" s="156" t="s">
        <v>187</v>
      </c>
      <c r="F499" s="237">
        <f>G499-(G499*2%)</f>
        <v>1338753.2216799997</v>
      </c>
      <c r="G499" s="100">
        <v>1366074.7159999998</v>
      </c>
      <c r="H499" s="100">
        <f>G499/12*8</f>
        <v>910716.47733333323</v>
      </c>
      <c r="I499" s="101">
        <f>'NOMINAL ROLL'!I259</f>
        <v>2394271.6059999987</v>
      </c>
    </row>
    <row r="500" spans="1:9" ht="18" x14ac:dyDescent="0.4">
      <c r="A500" s="234">
        <v>21020314</v>
      </c>
      <c r="B500" s="287"/>
      <c r="C500" s="15"/>
      <c r="D500" s="121"/>
      <c r="E500" s="156" t="s">
        <v>519</v>
      </c>
      <c r="F500" s="100"/>
      <c r="G500" s="100"/>
      <c r="H500" s="100"/>
      <c r="I500" s="101">
        <f>'NOMINAL ROLL'!K259</f>
        <v>688140</v>
      </c>
    </row>
    <row r="501" spans="1:9" ht="18" x14ac:dyDescent="0.4">
      <c r="A501" s="234">
        <v>21020305</v>
      </c>
      <c r="B501" s="287"/>
      <c r="C501" s="15"/>
      <c r="D501" s="121"/>
      <c r="E501" s="156" t="s">
        <v>520</v>
      </c>
      <c r="F501" s="100"/>
      <c r="G501" s="100"/>
      <c r="H501" s="100"/>
      <c r="I501" s="101"/>
    </row>
    <row r="502" spans="1:9" ht="18" x14ac:dyDescent="0.4">
      <c r="A502" s="234">
        <v>21020306</v>
      </c>
      <c r="B502" s="287"/>
      <c r="C502" s="15"/>
      <c r="D502" s="121"/>
      <c r="E502" s="156" t="s">
        <v>521</v>
      </c>
      <c r="F502" s="100"/>
      <c r="G502" s="100"/>
      <c r="H502" s="100"/>
      <c r="I502" s="101">
        <f>'NOMINAL ROLL'!J259</f>
        <v>37800</v>
      </c>
    </row>
    <row r="503" spans="1:9" ht="18" x14ac:dyDescent="0.4">
      <c r="A503" s="230">
        <v>21020400</v>
      </c>
      <c r="B503" s="231"/>
      <c r="C503" s="14"/>
      <c r="D503" s="231"/>
      <c r="E503" s="115" t="s">
        <v>194</v>
      </c>
      <c r="F503" s="100"/>
      <c r="G503" s="100"/>
      <c r="H503" s="100"/>
      <c r="I503" s="101"/>
    </row>
    <row r="504" spans="1:9" ht="18" x14ac:dyDescent="0.4">
      <c r="A504" s="234">
        <v>21020401</v>
      </c>
      <c r="B504" s="287" t="s">
        <v>646</v>
      </c>
      <c r="C504" s="15"/>
      <c r="D504" s="121" t="s">
        <v>1817</v>
      </c>
      <c r="E504" s="156" t="s">
        <v>178</v>
      </c>
      <c r="F504" s="237">
        <f>G504-(G504*2%)</f>
        <v>1841523.7820000004</v>
      </c>
      <c r="G504" s="100">
        <v>1879105.9000000004</v>
      </c>
      <c r="H504" s="100">
        <f>G504/12*8</f>
        <v>1252737.2666666668</v>
      </c>
      <c r="I504" s="101">
        <f>'NOMINAL ROLL'!E236</f>
        <v>2138213.182</v>
      </c>
    </row>
    <row r="505" spans="1:9" ht="18" x14ac:dyDescent="0.4">
      <c r="A505" s="234">
        <v>21020402</v>
      </c>
      <c r="B505" s="287" t="s">
        <v>646</v>
      </c>
      <c r="C505" s="15"/>
      <c r="D505" s="121" t="s">
        <v>1817</v>
      </c>
      <c r="E505" s="156" t="s">
        <v>179</v>
      </c>
      <c r="F505" s="237">
        <f>G505-(G505*2%)</f>
        <v>1052299.3039999998</v>
      </c>
      <c r="G505" s="100">
        <v>1073774.7999999998</v>
      </c>
      <c r="H505" s="100">
        <f>G505/12*8</f>
        <v>715849.86666666658</v>
      </c>
      <c r="I505" s="101">
        <f>'NOMINAL ROLL'!F236</f>
        <v>1221836.1040000001</v>
      </c>
    </row>
    <row r="506" spans="1:9" ht="18" x14ac:dyDescent="0.4">
      <c r="A506" s="234">
        <v>21020403</v>
      </c>
      <c r="B506" s="287" t="s">
        <v>646</v>
      </c>
      <c r="C506" s="15"/>
      <c r="D506" s="121" t="s">
        <v>1817</v>
      </c>
      <c r="E506" s="156" t="s">
        <v>180</v>
      </c>
      <c r="F506" s="237">
        <f>G506-(G506*2%)</f>
        <v>81496.800000000003</v>
      </c>
      <c r="G506" s="100">
        <v>83160</v>
      </c>
      <c r="H506" s="100">
        <f>G506/12*8</f>
        <v>55440</v>
      </c>
      <c r="I506" s="101">
        <f>'NOMINAL ROLL'!G236</f>
        <v>105907</v>
      </c>
    </row>
    <row r="507" spans="1:9" ht="18" x14ac:dyDescent="0.4">
      <c r="A507" s="234">
        <v>21020404</v>
      </c>
      <c r="B507" s="287" t="s">
        <v>646</v>
      </c>
      <c r="C507" s="15"/>
      <c r="D507" s="121" t="s">
        <v>1817</v>
      </c>
      <c r="E507" s="156" t="s">
        <v>181</v>
      </c>
      <c r="F507" s="237">
        <f>G507-(G507*2%)</f>
        <v>263074.82599999994</v>
      </c>
      <c r="G507" s="100">
        <v>268443.69999999995</v>
      </c>
      <c r="H507" s="100">
        <f>G507/12*8</f>
        <v>178962.46666666665</v>
      </c>
      <c r="I507" s="101">
        <f>'NOMINAL ROLL'!H236</f>
        <v>305459.02600000001</v>
      </c>
    </row>
    <row r="508" spans="1:9" ht="18" x14ac:dyDescent="0.4">
      <c r="A508" s="234">
        <v>21020407</v>
      </c>
      <c r="B508" s="287"/>
      <c r="C508" s="15"/>
      <c r="D508" s="121"/>
      <c r="E508" s="156" t="s">
        <v>680</v>
      </c>
      <c r="F508" s="237"/>
      <c r="G508" s="100"/>
      <c r="H508" s="100"/>
      <c r="I508" s="101">
        <f>'NOMINAL ROLL'!M236</f>
        <v>6720000</v>
      </c>
    </row>
    <row r="509" spans="1:9" ht="18" x14ac:dyDescent="0.4">
      <c r="A509" s="234">
        <v>21020412</v>
      </c>
      <c r="B509" s="287"/>
      <c r="C509" s="15"/>
      <c r="D509" s="121"/>
      <c r="E509" s="156" t="s">
        <v>184</v>
      </c>
      <c r="F509" s="100"/>
      <c r="G509" s="100"/>
      <c r="H509" s="100"/>
      <c r="I509" s="101"/>
    </row>
    <row r="510" spans="1:9" ht="18" x14ac:dyDescent="0.4">
      <c r="A510" s="234">
        <v>21020415</v>
      </c>
      <c r="B510" s="287" t="s">
        <v>646</v>
      </c>
      <c r="C510" s="15"/>
      <c r="D510" s="121" t="s">
        <v>1817</v>
      </c>
      <c r="E510" s="156" t="s">
        <v>187</v>
      </c>
      <c r="F510" s="237">
        <f>G510-(G510*2%)</f>
        <v>521794.82600000006</v>
      </c>
      <c r="G510" s="100">
        <v>532443.70000000007</v>
      </c>
      <c r="H510" s="100">
        <f>G510/12*8</f>
        <v>354962.46666666673</v>
      </c>
      <c r="I510" s="101">
        <f>'NOMINAL ROLL'!I236</f>
        <v>1132447.1859999998</v>
      </c>
    </row>
    <row r="511" spans="1:9" ht="18" x14ac:dyDescent="0.4">
      <c r="A511" s="230">
        <v>21020500</v>
      </c>
      <c r="B511" s="231"/>
      <c r="C511" s="14"/>
      <c r="D511" s="231"/>
      <c r="E511" s="115" t="s">
        <v>195</v>
      </c>
      <c r="F511" s="100"/>
      <c r="G511" s="100"/>
      <c r="H511" s="100"/>
      <c r="I511" s="101"/>
    </row>
    <row r="512" spans="1:9" ht="18" x14ac:dyDescent="0.4">
      <c r="A512" s="234">
        <v>21020501</v>
      </c>
      <c r="B512" s="287"/>
      <c r="C512" s="15"/>
      <c r="D512" s="121"/>
      <c r="E512" s="156" t="s">
        <v>178</v>
      </c>
      <c r="F512" s="100"/>
      <c r="G512" s="100"/>
      <c r="H512" s="100"/>
      <c r="I512" s="101"/>
    </row>
    <row r="513" spans="1:9" ht="18" x14ac:dyDescent="0.4">
      <c r="A513" s="294">
        <v>21020502</v>
      </c>
      <c r="B513" s="287"/>
      <c r="C513" s="17"/>
      <c r="D513" s="121"/>
      <c r="E513" s="156" t="s">
        <v>179</v>
      </c>
      <c r="F513" s="100"/>
      <c r="G513" s="100"/>
      <c r="H513" s="100"/>
      <c r="I513" s="101"/>
    </row>
    <row r="514" spans="1:9" ht="18" x14ac:dyDescent="0.4">
      <c r="A514" s="294">
        <v>21020503</v>
      </c>
      <c r="B514" s="287"/>
      <c r="C514" s="17"/>
      <c r="D514" s="121"/>
      <c r="E514" s="156" t="s">
        <v>180</v>
      </c>
      <c r="F514" s="200"/>
      <c r="G514" s="100"/>
      <c r="H514" s="100"/>
      <c r="I514" s="101"/>
    </row>
    <row r="515" spans="1:9" ht="18" x14ac:dyDescent="0.4">
      <c r="A515" s="294">
        <v>21020504</v>
      </c>
      <c r="B515" s="287"/>
      <c r="C515" s="17"/>
      <c r="D515" s="121"/>
      <c r="E515" s="156" t="s">
        <v>181</v>
      </c>
      <c r="F515" s="200"/>
      <c r="G515" s="100"/>
      <c r="H515" s="100"/>
      <c r="I515" s="101"/>
    </row>
    <row r="516" spans="1:9" ht="18" x14ac:dyDescent="0.4">
      <c r="A516" s="294">
        <v>21020512</v>
      </c>
      <c r="B516" s="287"/>
      <c r="C516" s="17"/>
      <c r="D516" s="121"/>
      <c r="E516" s="156" t="s">
        <v>184</v>
      </c>
      <c r="F516" s="200"/>
      <c r="G516" s="100"/>
      <c r="H516" s="100"/>
      <c r="I516" s="101"/>
    </row>
    <row r="517" spans="1:9" ht="18" x14ac:dyDescent="0.4">
      <c r="A517" s="294">
        <v>21020515</v>
      </c>
      <c r="B517" s="287"/>
      <c r="C517" s="17"/>
      <c r="D517" s="121"/>
      <c r="E517" s="156" t="s">
        <v>187</v>
      </c>
      <c r="F517" s="200"/>
      <c r="G517" s="100"/>
      <c r="H517" s="100"/>
      <c r="I517" s="101"/>
    </row>
    <row r="518" spans="1:9" ht="18" x14ac:dyDescent="0.4">
      <c r="A518" s="239">
        <v>21020600</v>
      </c>
      <c r="B518" s="240"/>
      <c r="C518" s="16"/>
      <c r="D518" s="240"/>
      <c r="E518" s="115" t="s">
        <v>196</v>
      </c>
      <c r="F518" s="200"/>
      <c r="G518" s="100"/>
      <c r="H518" s="100"/>
      <c r="I518" s="101"/>
    </row>
    <row r="519" spans="1:9" ht="18" x14ac:dyDescent="0.4">
      <c r="A519" s="294">
        <v>21020605</v>
      </c>
      <c r="B519" s="287"/>
      <c r="C519" s="17"/>
      <c r="D519" s="121"/>
      <c r="E519" s="122" t="s">
        <v>199</v>
      </c>
      <c r="F519" s="200"/>
      <c r="G519" s="100"/>
      <c r="H519" s="100"/>
      <c r="I519" s="101"/>
    </row>
    <row r="520" spans="1:9" ht="18" x14ac:dyDescent="0.4">
      <c r="A520" s="244">
        <v>21030100</v>
      </c>
      <c r="B520" s="245"/>
      <c r="C520" s="18"/>
      <c r="D520" s="245"/>
      <c r="E520" s="179" t="s">
        <v>200</v>
      </c>
      <c r="F520" s="200"/>
      <c r="G520" s="100"/>
      <c r="H520" s="100"/>
      <c r="I520" s="101"/>
    </row>
    <row r="521" spans="1:9" ht="18" x14ac:dyDescent="0.4">
      <c r="A521" s="843">
        <v>22010100</v>
      </c>
      <c r="B521" s="844" t="s">
        <v>802</v>
      </c>
      <c r="C521" s="50"/>
      <c r="D521" s="611"/>
      <c r="E521" s="842" t="s">
        <v>3073</v>
      </c>
      <c r="F521" s="841"/>
      <c r="G521" s="125">
        <v>6930000</v>
      </c>
      <c r="H521" s="232"/>
      <c r="I521" s="125"/>
    </row>
    <row r="522" spans="1:9" ht="18" x14ac:dyDescent="0.4">
      <c r="A522" s="214">
        <v>21030101</v>
      </c>
      <c r="B522" s="287" t="s">
        <v>646</v>
      </c>
      <c r="C522" s="6"/>
      <c r="D522" s="121" t="s">
        <v>1817</v>
      </c>
      <c r="E522" s="156" t="s">
        <v>201</v>
      </c>
      <c r="F522" s="200">
        <v>233489777</v>
      </c>
      <c r="G522" s="100">
        <v>403858620</v>
      </c>
      <c r="H522" s="100">
        <v>322777274.56</v>
      </c>
      <c r="I522" s="766">
        <v>514814403.56</v>
      </c>
    </row>
    <row r="523" spans="1:9" ht="18" x14ac:dyDescent="0.4">
      <c r="A523" s="244">
        <v>22020000</v>
      </c>
      <c r="B523" s="245"/>
      <c r="C523" s="18"/>
      <c r="D523" s="245"/>
      <c r="E523" s="179" t="s">
        <v>204</v>
      </c>
      <c r="F523" s="200"/>
      <c r="G523" s="100"/>
      <c r="H523" s="100"/>
      <c r="I523" s="101"/>
    </row>
    <row r="524" spans="1:9" ht="18" x14ac:dyDescent="0.4">
      <c r="A524" s="244">
        <v>22020100</v>
      </c>
      <c r="B524" s="245"/>
      <c r="C524" s="18"/>
      <c r="D524" s="245"/>
      <c r="E524" s="179" t="s">
        <v>205</v>
      </c>
      <c r="F524" s="100"/>
      <c r="G524" s="100"/>
      <c r="H524" s="100"/>
      <c r="I524" s="101"/>
    </row>
    <row r="525" spans="1:9" ht="18" x14ac:dyDescent="0.4">
      <c r="A525" s="214">
        <v>22020102</v>
      </c>
      <c r="B525" s="287" t="s">
        <v>648</v>
      </c>
      <c r="C525" s="6"/>
      <c r="D525" s="121" t="s">
        <v>1817</v>
      </c>
      <c r="E525" s="243" t="s">
        <v>207</v>
      </c>
      <c r="F525" s="100"/>
      <c r="G525" s="100">
        <v>200000</v>
      </c>
      <c r="H525" s="100"/>
      <c r="I525" s="100">
        <v>200000</v>
      </c>
    </row>
    <row r="526" spans="1:9" s="221" customFormat="1" ht="18" x14ac:dyDescent="0.4">
      <c r="A526" s="244">
        <v>22020300</v>
      </c>
      <c r="B526" s="245"/>
      <c r="C526" s="18"/>
      <c r="D526" s="245"/>
      <c r="E526" s="246" t="s">
        <v>212</v>
      </c>
      <c r="F526" s="162"/>
      <c r="G526" s="162"/>
      <c r="H526" s="162"/>
      <c r="I526" s="162"/>
    </row>
    <row r="527" spans="1:9" ht="18" x14ac:dyDescent="0.4">
      <c r="A527" s="214">
        <v>22020301</v>
      </c>
      <c r="B527" s="287" t="s">
        <v>646</v>
      </c>
      <c r="C527" s="6"/>
      <c r="D527" s="121" t="s">
        <v>1817</v>
      </c>
      <c r="E527" s="243" t="s">
        <v>522</v>
      </c>
      <c r="F527" s="100">
        <v>1870000</v>
      </c>
      <c r="G527" s="100">
        <v>2000000</v>
      </c>
      <c r="H527" s="100">
        <v>900000</v>
      </c>
      <c r="I527" s="100">
        <v>3000000</v>
      </c>
    </row>
    <row r="528" spans="1:9" ht="18" x14ac:dyDescent="0.4">
      <c r="A528" s="214">
        <v>22020305</v>
      </c>
      <c r="B528" s="195" t="s">
        <v>646</v>
      </c>
      <c r="C528" s="6"/>
      <c r="D528" s="121" t="s">
        <v>1817</v>
      </c>
      <c r="E528" s="196" t="s">
        <v>215</v>
      </c>
      <c r="F528" s="100">
        <v>1056136.3600000001</v>
      </c>
      <c r="G528" s="100">
        <v>5000000</v>
      </c>
      <c r="H528" s="100">
        <v>2503000</v>
      </c>
      <c r="I528" s="100">
        <v>3000000</v>
      </c>
    </row>
    <row r="529" spans="1:9" ht="18" x14ac:dyDescent="0.4">
      <c r="A529" s="244">
        <v>22020400</v>
      </c>
      <c r="B529" s="245"/>
      <c r="C529" s="18"/>
      <c r="D529" s="245"/>
      <c r="E529" s="179" t="s">
        <v>222</v>
      </c>
      <c r="F529" s="100"/>
      <c r="G529" s="100"/>
      <c r="H529" s="100"/>
      <c r="I529" s="100"/>
    </row>
    <row r="530" spans="1:9" ht="18" x14ac:dyDescent="0.4">
      <c r="A530" s="214">
        <v>22020406</v>
      </c>
      <c r="B530" s="287"/>
      <c r="C530" s="6"/>
      <c r="D530" s="121"/>
      <c r="E530" s="243" t="s">
        <v>226</v>
      </c>
      <c r="F530" s="100"/>
      <c r="G530" s="100"/>
      <c r="H530" s="100"/>
      <c r="I530" s="100"/>
    </row>
    <row r="531" spans="1:9" ht="18" x14ac:dyDescent="0.4">
      <c r="A531" s="244">
        <v>22020900</v>
      </c>
      <c r="B531" s="245"/>
      <c r="C531" s="18"/>
      <c r="D531" s="245"/>
      <c r="E531" s="179" t="s">
        <v>245</v>
      </c>
      <c r="F531" s="100"/>
      <c r="G531" s="100"/>
      <c r="H531" s="100"/>
      <c r="I531" s="100"/>
    </row>
    <row r="532" spans="1:9" ht="18" x14ac:dyDescent="0.4">
      <c r="A532" s="214">
        <v>22020901</v>
      </c>
      <c r="B532" s="287" t="s">
        <v>646</v>
      </c>
      <c r="C532" s="6"/>
      <c r="D532" s="121" t="s">
        <v>1817</v>
      </c>
      <c r="E532" s="156" t="s">
        <v>246</v>
      </c>
      <c r="F532" s="100">
        <v>13245</v>
      </c>
      <c r="G532" s="100">
        <v>500000</v>
      </c>
      <c r="H532" s="100">
        <v>1121344.45</v>
      </c>
      <c r="I532" s="100">
        <v>2500000</v>
      </c>
    </row>
    <row r="533" spans="1:9" ht="18" x14ac:dyDescent="0.4">
      <c r="A533" s="214">
        <v>22020902</v>
      </c>
      <c r="B533" s="287"/>
      <c r="C533" s="6"/>
      <c r="D533" s="121"/>
      <c r="E533" s="156" t="s">
        <v>247</v>
      </c>
      <c r="F533" s="100"/>
      <c r="G533" s="100"/>
      <c r="H533" s="100"/>
      <c r="I533" s="100"/>
    </row>
    <row r="534" spans="1:9" ht="18" x14ac:dyDescent="0.4">
      <c r="A534" s="244">
        <v>22021000</v>
      </c>
      <c r="B534" s="245"/>
      <c r="C534" s="18"/>
      <c r="D534" s="245"/>
      <c r="E534" s="179" t="s">
        <v>248</v>
      </c>
      <c r="F534" s="100"/>
      <c r="G534" s="100"/>
      <c r="H534" s="100"/>
      <c r="I534" s="100"/>
    </row>
    <row r="535" spans="1:9" ht="18" x14ac:dyDescent="0.4">
      <c r="A535" s="214">
        <v>22021017</v>
      </c>
      <c r="B535" s="195" t="s">
        <v>646</v>
      </c>
      <c r="C535" s="6"/>
      <c r="D535" s="121" t="s">
        <v>1817</v>
      </c>
      <c r="E535" s="156" t="s">
        <v>261</v>
      </c>
      <c r="F535" s="100">
        <v>900000</v>
      </c>
      <c r="G535" s="100">
        <v>3000000</v>
      </c>
      <c r="H535" s="100">
        <v>1720000</v>
      </c>
      <c r="I535" s="100">
        <v>4000000</v>
      </c>
    </row>
    <row r="536" spans="1:9" ht="18" x14ac:dyDescent="0.4">
      <c r="A536" s="244">
        <v>22040000</v>
      </c>
      <c r="B536" s="245"/>
      <c r="C536" s="18"/>
      <c r="D536" s="245"/>
      <c r="E536" s="179" t="s">
        <v>263</v>
      </c>
      <c r="F536" s="100"/>
      <c r="G536" s="100"/>
      <c r="H536" s="100"/>
      <c r="I536" s="100"/>
    </row>
    <row r="537" spans="1:9" ht="18" x14ac:dyDescent="0.4">
      <c r="A537" s="244">
        <v>22040100</v>
      </c>
      <c r="B537" s="245"/>
      <c r="C537" s="18"/>
      <c r="D537" s="245"/>
      <c r="E537" s="179" t="s">
        <v>264</v>
      </c>
      <c r="F537" s="100"/>
      <c r="G537" s="100"/>
      <c r="H537" s="100"/>
      <c r="I537" s="100"/>
    </row>
    <row r="538" spans="1:9" s="201" customFormat="1" ht="17.25" customHeight="1" thickBot="1" x14ac:dyDescent="0.4">
      <c r="A538" s="432">
        <v>22040109</v>
      </c>
      <c r="B538" s="471"/>
      <c r="C538" s="41"/>
      <c r="D538" s="345"/>
      <c r="E538" s="165" t="s">
        <v>1935</v>
      </c>
      <c r="F538" s="106"/>
      <c r="G538" s="106"/>
      <c r="H538" s="106"/>
      <c r="I538" s="106"/>
    </row>
    <row r="539" spans="1:9" ht="18.5" thickBot="1" x14ac:dyDescent="0.45">
      <c r="A539" s="434"/>
      <c r="B539" s="435"/>
      <c r="C539" s="436"/>
      <c r="D539" s="435"/>
      <c r="E539" s="437" t="s">
        <v>164</v>
      </c>
      <c r="F539" s="438">
        <f>SUM(F486:F522)</f>
        <v>271062696.45343995</v>
      </c>
      <c r="G539" s="438">
        <f>SUM(G486:G522)</f>
        <v>452519888.97600001</v>
      </c>
      <c r="H539" s="438">
        <f>SUM(H486:H522)</f>
        <v>348337083.71200001</v>
      </c>
      <c r="I539" s="439">
        <f>SUM(I486:I522)</f>
        <v>577352150.85599995</v>
      </c>
    </row>
    <row r="540" spans="1:9" ht="18.5" thickBot="1" x14ac:dyDescent="0.45">
      <c r="A540" s="446"/>
      <c r="B540" s="447"/>
      <c r="C540" s="448"/>
      <c r="D540" s="447"/>
      <c r="E540" s="452" t="s">
        <v>204</v>
      </c>
      <c r="F540" s="450">
        <f>SUM(F525:F538)</f>
        <v>3839381.3600000003</v>
      </c>
      <c r="G540" s="450">
        <f>SUM(G525:G538)</f>
        <v>10700000</v>
      </c>
      <c r="H540" s="450">
        <f>SUM(H525:H538)</f>
        <v>6244344.4500000002</v>
      </c>
      <c r="I540" s="450">
        <f>SUM(I525:I538)</f>
        <v>12700000</v>
      </c>
    </row>
    <row r="541" spans="1:9" ht="18.5" thickBot="1" x14ac:dyDescent="0.45">
      <c r="A541" s="291"/>
      <c r="B541" s="248"/>
      <c r="C541" s="32"/>
      <c r="D541" s="249"/>
      <c r="E541" s="186" t="s">
        <v>298</v>
      </c>
      <c r="F541" s="264">
        <f>F539+F540</f>
        <v>274902077.81343997</v>
      </c>
      <c r="G541" s="264">
        <f>G539+G540</f>
        <v>463219888.97600001</v>
      </c>
      <c r="H541" s="264">
        <f>H539+H540</f>
        <v>354581428.162</v>
      </c>
      <c r="I541" s="264">
        <f>I539+I540</f>
        <v>590052150.85599995</v>
      </c>
    </row>
    <row r="542" spans="1:9" ht="22.5" x14ac:dyDescent="0.45">
      <c r="A542" s="1440" t="s">
        <v>1792</v>
      </c>
      <c r="B542" s="1441"/>
      <c r="C542" s="1441"/>
      <c r="D542" s="1441"/>
      <c r="E542" s="1441"/>
      <c r="F542" s="1441"/>
      <c r="G542" s="1441"/>
      <c r="H542" s="1441"/>
      <c r="I542" s="1442"/>
    </row>
    <row r="543" spans="1:9" ht="22.5" x14ac:dyDescent="0.45">
      <c r="A543" s="1437" t="s">
        <v>484</v>
      </c>
      <c r="B543" s="1438"/>
      <c r="C543" s="1438"/>
      <c r="D543" s="1438"/>
      <c r="E543" s="1438"/>
      <c r="F543" s="1438"/>
      <c r="G543" s="1438"/>
      <c r="H543" s="1438"/>
      <c r="I543" s="1439"/>
    </row>
    <row r="544" spans="1:9" ht="22.5" x14ac:dyDescent="0.45">
      <c r="A544" s="1437" t="s">
        <v>3079</v>
      </c>
      <c r="B544" s="1438"/>
      <c r="C544" s="1438"/>
      <c r="D544" s="1438"/>
      <c r="E544" s="1438"/>
      <c r="F544" s="1438"/>
      <c r="G544" s="1438"/>
      <c r="H544" s="1438"/>
      <c r="I544" s="1439"/>
    </row>
    <row r="545" spans="1:9" ht="27.75" customHeight="1" thickBot="1" x14ac:dyDescent="0.45">
      <c r="A545" s="1434" t="s">
        <v>280</v>
      </c>
      <c r="B545" s="1435"/>
      <c r="C545" s="1435"/>
      <c r="D545" s="1435"/>
      <c r="E545" s="1435"/>
      <c r="F545" s="1435"/>
      <c r="G545" s="1435"/>
      <c r="H545" s="1435"/>
      <c r="I545" s="1436"/>
    </row>
    <row r="546" spans="1:9" ht="18.5" thickBot="1" x14ac:dyDescent="0.45">
      <c r="A546" s="1455" t="s">
        <v>419</v>
      </c>
      <c r="B546" s="1456"/>
      <c r="C546" s="1456"/>
      <c r="D546" s="1456"/>
      <c r="E546" s="1456"/>
      <c r="F546" s="1456"/>
      <c r="G546" s="1456"/>
      <c r="H546" s="1456"/>
      <c r="I546" s="1457"/>
    </row>
    <row r="547" spans="1:9" s="201" customFormat="1" ht="36.5" thickBot="1" x14ac:dyDescent="0.4">
      <c r="A547" s="4" t="s">
        <v>465</v>
      </c>
      <c r="B547" s="111" t="s">
        <v>458</v>
      </c>
      <c r="C547" s="4" t="s">
        <v>454</v>
      </c>
      <c r="D547" s="111" t="s">
        <v>457</v>
      </c>
      <c r="E547" s="210" t="s">
        <v>1</v>
      </c>
      <c r="F547" s="111" t="s">
        <v>3083</v>
      </c>
      <c r="G547" s="111" t="s">
        <v>3078</v>
      </c>
      <c r="H547" s="111" t="s">
        <v>3084</v>
      </c>
      <c r="I547" s="111" t="s">
        <v>3082</v>
      </c>
    </row>
    <row r="548" spans="1:9" ht="18" x14ac:dyDescent="0.4">
      <c r="A548" s="251">
        <v>20000000</v>
      </c>
      <c r="B548" s="252"/>
      <c r="C548" s="20"/>
      <c r="D548" s="252"/>
      <c r="E548" s="138" t="s">
        <v>163</v>
      </c>
      <c r="F548" s="253"/>
      <c r="G548" s="253"/>
      <c r="H548" s="253"/>
      <c r="I548" s="254"/>
    </row>
    <row r="549" spans="1:9" ht="18" x14ac:dyDescent="0.4">
      <c r="A549" s="230">
        <v>21000000</v>
      </c>
      <c r="B549" s="231"/>
      <c r="C549" s="14"/>
      <c r="D549" s="231"/>
      <c r="E549" s="115" t="s">
        <v>164</v>
      </c>
      <c r="F549" s="232"/>
      <c r="G549" s="232"/>
      <c r="H549" s="232"/>
      <c r="I549" s="233"/>
    </row>
    <row r="550" spans="1:9" ht="18" x14ac:dyDescent="0.4">
      <c r="A550" s="230">
        <v>21010000</v>
      </c>
      <c r="B550" s="231"/>
      <c r="C550" s="14"/>
      <c r="D550" s="231"/>
      <c r="E550" s="115" t="s">
        <v>165</v>
      </c>
      <c r="F550" s="232"/>
      <c r="G550" s="232"/>
      <c r="H550" s="232"/>
      <c r="I550" s="233"/>
    </row>
    <row r="551" spans="1:9" ht="18" x14ac:dyDescent="0.4">
      <c r="A551" s="234">
        <v>21010103</v>
      </c>
      <c r="B551" s="287" t="s">
        <v>646</v>
      </c>
      <c r="C551" s="15"/>
      <c r="D551" s="121" t="s">
        <v>1817</v>
      </c>
      <c r="E551" s="122" t="s">
        <v>168</v>
      </c>
      <c r="F551" s="237">
        <f>G551-(G551*2%)</f>
        <v>2270280.7400000002</v>
      </c>
      <c r="G551" s="100">
        <v>2316613</v>
      </c>
      <c r="H551" s="100">
        <f>G551/12*8</f>
        <v>1544408.6666666667</v>
      </c>
      <c r="I551" s="233">
        <f>'NOMINAL ROLL'!D265</f>
        <v>2316613</v>
      </c>
    </row>
    <row r="552" spans="1:9" ht="18" x14ac:dyDescent="0.4">
      <c r="A552" s="234">
        <v>21010104</v>
      </c>
      <c r="B552" s="287"/>
      <c r="C552" s="15"/>
      <c r="D552" s="121"/>
      <c r="E552" s="122" t="s">
        <v>169</v>
      </c>
      <c r="F552" s="100"/>
      <c r="G552" s="100"/>
      <c r="H552" s="100"/>
      <c r="I552" s="101"/>
    </row>
    <row r="553" spans="1:9" ht="18" x14ac:dyDescent="0.4">
      <c r="A553" s="234">
        <v>21010105</v>
      </c>
      <c r="B553" s="287"/>
      <c r="C553" s="15"/>
      <c r="D553" s="121"/>
      <c r="E553" s="122" t="s">
        <v>170</v>
      </c>
      <c r="F553" s="100"/>
      <c r="G553" s="100"/>
      <c r="H553" s="100"/>
      <c r="I553" s="101"/>
    </row>
    <row r="554" spans="1:9" ht="18" x14ac:dyDescent="0.4">
      <c r="A554" s="234">
        <v>21010106</v>
      </c>
      <c r="B554" s="287"/>
      <c r="C554" s="15"/>
      <c r="D554" s="121"/>
      <c r="E554" s="122" t="s">
        <v>171</v>
      </c>
      <c r="F554" s="100"/>
      <c r="G554" s="100"/>
      <c r="H554" s="100"/>
      <c r="I554" s="101"/>
    </row>
    <row r="555" spans="1:9" ht="18" x14ac:dyDescent="0.4">
      <c r="A555" s="234"/>
      <c r="B555" s="287"/>
      <c r="C555" s="15"/>
      <c r="D555" s="121"/>
      <c r="E555" s="156" t="s">
        <v>680</v>
      </c>
      <c r="F555" s="100"/>
      <c r="G555" s="100">
        <v>347491.95</v>
      </c>
      <c r="H555" s="100"/>
      <c r="I555" s="717"/>
    </row>
    <row r="556" spans="1:9" ht="18.75" customHeight="1" x14ac:dyDescent="0.4">
      <c r="A556" s="230">
        <v>21020300</v>
      </c>
      <c r="B556" s="231"/>
      <c r="C556" s="14"/>
      <c r="D556" s="231"/>
      <c r="E556" s="115" t="s">
        <v>193</v>
      </c>
      <c r="F556" s="100"/>
      <c r="G556" s="100"/>
      <c r="H556" s="100"/>
      <c r="I556" s="101"/>
    </row>
    <row r="557" spans="1:9" ht="18" x14ac:dyDescent="0.4">
      <c r="A557" s="234">
        <v>21020301</v>
      </c>
      <c r="B557" s="287" t="s">
        <v>646</v>
      </c>
      <c r="C557" s="15"/>
      <c r="D557" s="121" t="s">
        <v>1817</v>
      </c>
      <c r="E557" s="156" t="s">
        <v>178</v>
      </c>
      <c r="F557" s="237">
        <f>G557-(G557*2%)</f>
        <v>794598.25900000008</v>
      </c>
      <c r="G557" s="100">
        <v>810814.55</v>
      </c>
      <c r="H557" s="100">
        <f>G557/12*8</f>
        <v>540543.03333333333</v>
      </c>
      <c r="I557" s="101">
        <f>'NOMINAL ROLL'!E265</f>
        <v>810814.55</v>
      </c>
    </row>
    <row r="558" spans="1:9" ht="18" x14ac:dyDescent="0.4">
      <c r="A558" s="234">
        <v>21020302</v>
      </c>
      <c r="B558" s="287" t="s">
        <v>646</v>
      </c>
      <c r="C558" s="15"/>
      <c r="D558" s="121" t="s">
        <v>1817</v>
      </c>
      <c r="E558" s="156" t="s">
        <v>179</v>
      </c>
      <c r="F558" s="237">
        <f>G558-(G558*2%)</f>
        <v>454056.14799999999</v>
      </c>
      <c r="G558" s="100">
        <v>463322.6</v>
      </c>
      <c r="H558" s="100">
        <f>G558/12*8</f>
        <v>308881.73333333334</v>
      </c>
      <c r="I558" s="101">
        <f>'NOMINAL ROLL'!F265</f>
        <v>463322.6</v>
      </c>
    </row>
    <row r="559" spans="1:9" ht="18" x14ac:dyDescent="0.4">
      <c r="A559" s="234">
        <v>21020303</v>
      </c>
      <c r="B559" s="287" t="s">
        <v>646</v>
      </c>
      <c r="C559" s="15"/>
      <c r="D559" s="121" t="s">
        <v>1817</v>
      </c>
      <c r="E559" s="156" t="s">
        <v>180</v>
      </c>
      <c r="F559" s="237">
        <f>G559-(G559*2%)</f>
        <v>32813.339999999997</v>
      </c>
      <c r="G559" s="100">
        <v>33483</v>
      </c>
      <c r="H559" s="100">
        <f>G559/12*8</f>
        <v>22322</v>
      </c>
      <c r="I559" s="101">
        <f>'NOMINAL ROLL'!G265</f>
        <v>33490</v>
      </c>
    </row>
    <row r="560" spans="1:9" ht="18" x14ac:dyDescent="0.4">
      <c r="A560" s="234">
        <v>21020304</v>
      </c>
      <c r="B560" s="287" t="s">
        <v>646</v>
      </c>
      <c r="C560" s="15"/>
      <c r="D560" s="121" t="s">
        <v>1817</v>
      </c>
      <c r="E560" s="156" t="s">
        <v>181</v>
      </c>
      <c r="F560" s="237">
        <f>G560-(G560*2%)</f>
        <v>113514.037</v>
      </c>
      <c r="G560" s="100">
        <v>115830.65</v>
      </c>
      <c r="H560" s="100">
        <f>G560/12*8</f>
        <v>77220.433333333334</v>
      </c>
      <c r="I560" s="101">
        <f>'NOMINAL ROLL'!H265</f>
        <v>115830.65</v>
      </c>
    </row>
    <row r="561" spans="1:9" ht="18.5" x14ac:dyDescent="0.4">
      <c r="A561" s="1290">
        <v>21020307</v>
      </c>
      <c r="B561" s="1258" t="s">
        <v>646</v>
      </c>
      <c r="C561" s="1260"/>
      <c r="D561" s="1259" t="s">
        <v>1817</v>
      </c>
      <c r="E561" s="1253" t="s">
        <v>680</v>
      </c>
      <c r="F561" s="1254"/>
      <c r="G561" s="1255"/>
      <c r="H561" s="1255"/>
      <c r="I561" s="1257">
        <f>'NOMINAL ROLL'!M265</f>
        <v>1920000</v>
      </c>
    </row>
    <row r="562" spans="1:9" ht="18" x14ac:dyDescent="0.4">
      <c r="A562" s="234">
        <v>21020312</v>
      </c>
      <c r="B562" s="287"/>
      <c r="C562" s="15"/>
      <c r="D562" s="121"/>
      <c r="E562" s="156" t="s">
        <v>184</v>
      </c>
      <c r="F562" s="100"/>
      <c r="G562" s="100"/>
      <c r="H562" s="100"/>
      <c r="I562" s="101"/>
    </row>
    <row r="563" spans="1:9" ht="18" x14ac:dyDescent="0.4">
      <c r="A563" s="234">
        <v>21020315</v>
      </c>
      <c r="B563" s="287" t="s">
        <v>646</v>
      </c>
      <c r="C563" s="15"/>
      <c r="D563" s="121" t="s">
        <v>1817</v>
      </c>
      <c r="E563" s="156" t="s">
        <v>187</v>
      </c>
      <c r="F563" s="237">
        <f>G563-(G563*2%)</f>
        <v>207594.03699999998</v>
      </c>
      <c r="G563" s="100">
        <v>211830.65</v>
      </c>
      <c r="H563" s="100">
        <f>G563/12*8</f>
        <v>141220.43333333332</v>
      </c>
      <c r="I563" s="101">
        <f>'NOMINAL ROLL'!I265</f>
        <v>375493.37</v>
      </c>
    </row>
    <row r="564" spans="1:9" ht="18" x14ac:dyDescent="0.4">
      <c r="A564" s="234">
        <v>21020314</v>
      </c>
      <c r="B564" s="287"/>
      <c r="C564" s="15"/>
      <c r="D564" s="121"/>
      <c r="E564" s="156" t="s">
        <v>519</v>
      </c>
      <c r="F564" s="100"/>
      <c r="G564" s="100"/>
      <c r="H564" s="100"/>
      <c r="I564" s="101"/>
    </row>
    <row r="565" spans="1:9" ht="18" x14ac:dyDescent="0.4">
      <c r="A565" s="234">
        <v>21020305</v>
      </c>
      <c r="B565" s="287"/>
      <c r="C565" s="15"/>
      <c r="D565" s="121"/>
      <c r="E565" s="156" t="s">
        <v>520</v>
      </c>
      <c r="F565" s="100"/>
      <c r="G565" s="100"/>
      <c r="H565" s="100"/>
      <c r="I565" s="101"/>
    </row>
    <row r="566" spans="1:9" ht="18" x14ac:dyDescent="0.4">
      <c r="A566" s="234">
        <v>21020306</v>
      </c>
      <c r="B566" s="287"/>
      <c r="C566" s="15"/>
      <c r="D566" s="121"/>
      <c r="E566" s="156" t="s">
        <v>521</v>
      </c>
      <c r="F566" s="100"/>
      <c r="G566" s="100"/>
      <c r="H566" s="100"/>
      <c r="I566" s="101"/>
    </row>
    <row r="567" spans="1:9" ht="18" x14ac:dyDescent="0.4">
      <c r="A567" s="230">
        <v>21020400</v>
      </c>
      <c r="B567" s="231"/>
      <c r="C567" s="14"/>
      <c r="D567" s="231"/>
      <c r="E567" s="115" t="s">
        <v>194</v>
      </c>
      <c r="F567" s="100"/>
      <c r="G567" s="100"/>
      <c r="H567" s="100"/>
      <c r="I567" s="101"/>
    </row>
    <row r="568" spans="1:9" ht="18" x14ac:dyDescent="0.4">
      <c r="A568" s="234">
        <v>21020401</v>
      </c>
      <c r="B568" s="287"/>
      <c r="C568" s="15"/>
      <c r="D568" s="121"/>
      <c r="E568" s="156" t="s">
        <v>178</v>
      </c>
      <c r="F568" s="100"/>
      <c r="G568" s="100"/>
      <c r="H568" s="100"/>
      <c r="I568" s="101"/>
    </row>
    <row r="569" spans="1:9" ht="18" x14ac:dyDescent="0.4">
      <c r="A569" s="234">
        <v>21020402</v>
      </c>
      <c r="B569" s="287"/>
      <c r="C569" s="15"/>
      <c r="D569" s="121"/>
      <c r="E569" s="156" t="s">
        <v>179</v>
      </c>
      <c r="F569" s="100"/>
      <c r="G569" s="100"/>
      <c r="H569" s="100"/>
      <c r="I569" s="101"/>
    </row>
    <row r="570" spans="1:9" ht="18" x14ac:dyDescent="0.4">
      <c r="A570" s="234">
        <v>21020403</v>
      </c>
      <c r="B570" s="287"/>
      <c r="C570" s="15"/>
      <c r="D570" s="121"/>
      <c r="E570" s="156" t="s">
        <v>180</v>
      </c>
      <c r="F570" s="100"/>
      <c r="G570" s="100"/>
      <c r="H570" s="100"/>
      <c r="I570" s="101"/>
    </row>
    <row r="571" spans="1:9" ht="18" x14ac:dyDescent="0.4">
      <c r="A571" s="234">
        <v>21020404</v>
      </c>
      <c r="B571" s="287"/>
      <c r="C571" s="15"/>
      <c r="D571" s="121"/>
      <c r="E571" s="156" t="s">
        <v>181</v>
      </c>
      <c r="F571" s="100"/>
      <c r="G571" s="100"/>
      <c r="H571" s="100"/>
      <c r="I571" s="101"/>
    </row>
    <row r="572" spans="1:9" ht="18" x14ac:dyDescent="0.4">
      <c r="A572" s="234">
        <v>21020412</v>
      </c>
      <c r="B572" s="287"/>
      <c r="C572" s="15"/>
      <c r="D572" s="121"/>
      <c r="E572" s="156" t="s">
        <v>184</v>
      </c>
      <c r="F572" s="100"/>
      <c r="G572" s="100"/>
      <c r="H572" s="100"/>
      <c r="I572" s="101"/>
    </row>
    <row r="573" spans="1:9" ht="18" x14ac:dyDescent="0.4">
      <c r="A573" s="234">
        <v>21020415</v>
      </c>
      <c r="B573" s="287"/>
      <c r="C573" s="15"/>
      <c r="D573" s="121"/>
      <c r="E573" s="156" t="s">
        <v>187</v>
      </c>
      <c r="F573" s="100"/>
      <c r="G573" s="100"/>
      <c r="H573" s="100"/>
      <c r="I573" s="101"/>
    </row>
    <row r="574" spans="1:9" ht="18" x14ac:dyDescent="0.4">
      <c r="A574" s="230">
        <v>21020500</v>
      </c>
      <c r="B574" s="231"/>
      <c r="C574" s="14"/>
      <c r="D574" s="231"/>
      <c r="E574" s="115" t="s">
        <v>195</v>
      </c>
      <c r="F574" s="100"/>
      <c r="G574" s="100"/>
      <c r="H574" s="100"/>
      <c r="I574" s="101"/>
    </row>
    <row r="575" spans="1:9" ht="18" x14ac:dyDescent="0.4">
      <c r="A575" s="234">
        <v>21020501</v>
      </c>
      <c r="B575" s="287"/>
      <c r="C575" s="15"/>
      <c r="D575" s="121"/>
      <c r="E575" s="156" t="s">
        <v>178</v>
      </c>
      <c r="F575" s="100"/>
      <c r="G575" s="100"/>
      <c r="H575" s="100"/>
      <c r="I575" s="101"/>
    </row>
    <row r="576" spans="1:9" ht="18" x14ac:dyDescent="0.4">
      <c r="A576" s="294">
        <v>21020502</v>
      </c>
      <c r="B576" s="287"/>
      <c r="C576" s="17"/>
      <c r="D576" s="121"/>
      <c r="E576" s="156" t="s">
        <v>179</v>
      </c>
      <c r="F576" s="100"/>
      <c r="G576" s="100"/>
      <c r="H576" s="100"/>
      <c r="I576" s="101"/>
    </row>
    <row r="577" spans="1:9" ht="18" x14ac:dyDescent="0.4">
      <c r="A577" s="294">
        <v>21020503</v>
      </c>
      <c r="B577" s="287"/>
      <c r="C577" s="17"/>
      <c r="D577" s="121"/>
      <c r="E577" s="156" t="s">
        <v>180</v>
      </c>
      <c r="F577" s="100"/>
      <c r="G577" s="100"/>
      <c r="H577" s="100"/>
      <c r="I577" s="101"/>
    </row>
    <row r="578" spans="1:9" ht="18" x14ac:dyDescent="0.4">
      <c r="A578" s="294">
        <v>21020504</v>
      </c>
      <c r="B578" s="287"/>
      <c r="C578" s="17"/>
      <c r="D578" s="121"/>
      <c r="E578" s="156" t="s">
        <v>181</v>
      </c>
      <c r="F578" s="100"/>
      <c r="G578" s="100"/>
      <c r="H578" s="100"/>
      <c r="I578" s="101"/>
    </row>
    <row r="579" spans="1:9" ht="18" x14ac:dyDescent="0.4">
      <c r="A579" s="294">
        <v>21020512</v>
      </c>
      <c r="B579" s="287"/>
      <c r="C579" s="17"/>
      <c r="D579" s="121"/>
      <c r="E579" s="156" t="s">
        <v>184</v>
      </c>
      <c r="F579" s="100"/>
      <c r="G579" s="100"/>
      <c r="H579" s="100"/>
      <c r="I579" s="101"/>
    </row>
    <row r="580" spans="1:9" ht="18" x14ac:dyDescent="0.4">
      <c r="A580" s="294">
        <v>21020515</v>
      </c>
      <c r="B580" s="287"/>
      <c r="C580" s="17"/>
      <c r="D580" s="121"/>
      <c r="E580" s="156" t="s">
        <v>187</v>
      </c>
      <c r="F580" s="100"/>
      <c r="G580" s="100"/>
      <c r="H580" s="100"/>
      <c r="I580" s="101"/>
    </row>
    <row r="581" spans="1:9" ht="18" x14ac:dyDescent="0.4">
      <c r="A581" s="244">
        <v>21030100</v>
      </c>
      <c r="B581" s="245"/>
      <c r="C581" s="18"/>
      <c r="D581" s="245"/>
      <c r="E581" s="179" t="s">
        <v>200</v>
      </c>
      <c r="F581" s="200"/>
      <c r="G581" s="100"/>
      <c r="H581" s="100"/>
      <c r="I581" s="101"/>
    </row>
    <row r="582" spans="1:9" ht="18" x14ac:dyDescent="0.4">
      <c r="A582" s="843">
        <v>22010100</v>
      </c>
      <c r="B582" s="844" t="s">
        <v>802</v>
      </c>
      <c r="C582" s="50"/>
      <c r="D582" s="611"/>
      <c r="E582" s="842" t="s">
        <v>3073</v>
      </c>
      <c r="F582" s="841"/>
      <c r="G582" s="125">
        <v>840000</v>
      </c>
      <c r="H582" s="232"/>
      <c r="I582" s="125"/>
    </row>
    <row r="583" spans="1:9" ht="18" x14ac:dyDescent="0.4">
      <c r="A583" s="239">
        <v>21020600</v>
      </c>
      <c r="B583" s="240"/>
      <c r="C583" s="16"/>
      <c r="D583" s="240"/>
      <c r="E583" s="115" t="s">
        <v>196</v>
      </c>
      <c r="F583" s="100"/>
      <c r="G583" s="100"/>
      <c r="H583" s="100"/>
      <c r="I583" s="101"/>
    </row>
    <row r="584" spans="1:9" ht="18" x14ac:dyDescent="0.4">
      <c r="A584" s="294">
        <v>21020605</v>
      </c>
      <c r="B584" s="287"/>
      <c r="C584" s="17"/>
      <c r="D584" s="121"/>
      <c r="E584" s="122" t="s">
        <v>199</v>
      </c>
      <c r="F584" s="100"/>
      <c r="G584" s="100"/>
      <c r="H584" s="100"/>
      <c r="I584" s="101"/>
    </row>
    <row r="585" spans="1:9" ht="18" x14ac:dyDescent="0.4">
      <c r="A585" s="244">
        <v>22020000</v>
      </c>
      <c r="B585" s="245"/>
      <c r="C585" s="18"/>
      <c r="D585" s="245"/>
      <c r="E585" s="179" t="s">
        <v>204</v>
      </c>
      <c r="F585" s="100"/>
      <c r="G585" s="100"/>
      <c r="H585" s="100"/>
      <c r="I585" s="101"/>
    </row>
    <row r="586" spans="1:9" ht="18" x14ac:dyDescent="0.4">
      <c r="A586" s="244">
        <v>22020100</v>
      </c>
      <c r="B586" s="245"/>
      <c r="C586" s="18"/>
      <c r="D586" s="245"/>
      <c r="E586" s="179" t="s">
        <v>205</v>
      </c>
      <c r="F586" s="100"/>
      <c r="G586" s="100"/>
      <c r="H586" s="100"/>
      <c r="I586" s="101"/>
    </row>
    <row r="587" spans="1:9" ht="18" x14ac:dyDescent="0.4">
      <c r="A587" s="214">
        <v>22020102</v>
      </c>
      <c r="B587" s="287" t="s">
        <v>648</v>
      </c>
      <c r="C587" s="6"/>
      <c r="D587" s="121" t="s">
        <v>1817</v>
      </c>
      <c r="E587" s="243" t="s">
        <v>207</v>
      </c>
      <c r="F587" s="100"/>
      <c r="G587" s="100">
        <v>100000</v>
      </c>
      <c r="H587" s="100"/>
      <c r="I587" s="101">
        <v>100000</v>
      </c>
    </row>
    <row r="588" spans="1:9" ht="18" x14ac:dyDescent="0.4">
      <c r="A588" s="244">
        <v>22020300</v>
      </c>
      <c r="B588" s="245"/>
      <c r="C588" s="18"/>
      <c r="D588" s="245"/>
      <c r="E588" s="179" t="s">
        <v>212</v>
      </c>
      <c r="F588" s="100"/>
      <c r="G588" s="100"/>
      <c r="H588" s="100"/>
      <c r="I588" s="101"/>
    </row>
    <row r="589" spans="1:9" ht="18" x14ac:dyDescent="0.4">
      <c r="A589" s="214">
        <v>22020301</v>
      </c>
      <c r="B589" s="287" t="s">
        <v>646</v>
      </c>
      <c r="C589" s="6"/>
      <c r="D589" s="121" t="s">
        <v>1817</v>
      </c>
      <c r="E589" s="243" t="s">
        <v>436</v>
      </c>
      <c r="F589" s="100">
        <v>9933856.6500000004</v>
      </c>
      <c r="G589" s="100">
        <v>20000000</v>
      </c>
      <c r="H589" s="100">
        <v>572000</v>
      </c>
      <c r="I589" s="101">
        <v>20000000</v>
      </c>
    </row>
    <row r="590" spans="1:9" ht="18" x14ac:dyDescent="0.4">
      <c r="A590" s="214">
        <v>22020305</v>
      </c>
      <c r="B590" s="195"/>
      <c r="C590" s="6"/>
      <c r="D590" s="123"/>
      <c r="E590" s="196" t="s">
        <v>215</v>
      </c>
      <c r="F590" s="100"/>
      <c r="G590" s="100"/>
      <c r="H590" s="100"/>
      <c r="I590" s="101"/>
    </row>
    <row r="591" spans="1:9" ht="18" x14ac:dyDescent="0.4">
      <c r="A591" s="244">
        <v>22021000</v>
      </c>
      <c r="B591" s="245"/>
      <c r="C591" s="18"/>
      <c r="D591" s="245"/>
      <c r="E591" s="179" t="s">
        <v>248</v>
      </c>
      <c r="F591" s="100"/>
      <c r="G591" s="100"/>
      <c r="H591" s="100"/>
      <c r="I591" s="101"/>
    </row>
    <row r="592" spans="1:9" ht="18.5" thickBot="1" x14ac:dyDescent="0.45">
      <c r="A592" s="432">
        <v>22021017</v>
      </c>
      <c r="B592" s="428"/>
      <c r="C592" s="41"/>
      <c r="D592" s="345"/>
      <c r="E592" s="165" t="s">
        <v>663</v>
      </c>
      <c r="F592" s="106"/>
      <c r="G592" s="106"/>
      <c r="H592" s="106"/>
      <c r="I592" s="109"/>
    </row>
    <row r="593" spans="1:9" ht="18.5" thickBot="1" x14ac:dyDescent="0.45">
      <c r="A593" s="434"/>
      <c r="B593" s="435"/>
      <c r="C593" s="436"/>
      <c r="D593" s="435"/>
      <c r="E593" s="437" t="s">
        <v>335</v>
      </c>
      <c r="F593" s="438">
        <f>SUM(F551:F584)</f>
        <v>3872856.5610000002</v>
      </c>
      <c r="G593" s="438">
        <f>SUM(G551:G584)</f>
        <v>5139386.4000000004</v>
      </c>
      <c r="H593" s="438">
        <f>SUM(H551:H584)</f>
        <v>2634596.2999999998</v>
      </c>
      <c r="I593" s="439">
        <f>SUM(I551:I584)</f>
        <v>6035564.1699999999</v>
      </c>
    </row>
    <row r="594" spans="1:9" ht="18.5" thickBot="1" x14ac:dyDescent="0.45">
      <c r="A594" s="434"/>
      <c r="B594" s="435"/>
      <c r="C594" s="436"/>
      <c r="D594" s="435"/>
      <c r="E594" s="437" t="s">
        <v>204</v>
      </c>
      <c r="F594" s="438">
        <f>SUM(F587:F592)</f>
        <v>9933856.6500000004</v>
      </c>
      <c r="G594" s="438">
        <f>SUM(G587:G592)</f>
        <v>20100000</v>
      </c>
      <c r="H594" s="438">
        <f>SUM(H587:H592)</f>
        <v>572000</v>
      </c>
      <c r="I594" s="439">
        <f>SUM(I587:I592)</f>
        <v>20100000</v>
      </c>
    </row>
    <row r="595" spans="1:9" ht="18.5" thickBot="1" x14ac:dyDescent="0.45">
      <c r="A595" s="297"/>
      <c r="B595" s="298"/>
      <c r="C595" s="33"/>
      <c r="D595" s="298"/>
      <c r="E595" s="299" t="s">
        <v>298</v>
      </c>
      <c r="F595" s="207">
        <f>F593+F594</f>
        <v>13806713.211000001</v>
      </c>
      <c r="G595" s="207">
        <f>G593+G594</f>
        <v>25239386.399999999</v>
      </c>
      <c r="H595" s="207">
        <f>H593+H594</f>
        <v>3206596.3</v>
      </c>
      <c r="I595" s="207">
        <f>I593+I594</f>
        <v>26135564.170000002</v>
      </c>
    </row>
    <row r="596" spans="1:9" ht="22.5" x14ac:dyDescent="0.45">
      <c r="A596" s="1440" t="s">
        <v>1792</v>
      </c>
      <c r="B596" s="1441"/>
      <c r="C596" s="1441"/>
      <c r="D596" s="1441"/>
      <c r="E596" s="1441"/>
      <c r="F596" s="1441"/>
      <c r="G596" s="1441"/>
      <c r="H596" s="1441"/>
      <c r="I596" s="1442"/>
    </row>
    <row r="597" spans="1:9" ht="22.5" x14ac:dyDescent="0.45">
      <c r="A597" s="1437" t="s">
        <v>484</v>
      </c>
      <c r="B597" s="1438"/>
      <c r="C597" s="1438"/>
      <c r="D597" s="1438"/>
      <c r="E597" s="1438"/>
      <c r="F597" s="1438"/>
      <c r="G597" s="1438"/>
      <c r="H597" s="1438"/>
      <c r="I597" s="1439"/>
    </row>
    <row r="598" spans="1:9" ht="22.5" x14ac:dyDescent="0.45">
      <c r="A598" s="1437" t="s">
        <v>3079</v>
      </c>
      <c r="B598" s="1438"/>
      <c r="C598" s="1438"/>
      <c r="D598" s="1438"/>
      <c r="E598" s="1438"/>
      <c r="F598" s="1438"/>
      <c r="G598" s="1438"/>
      <c r="H598" s="1438"/>
      <c r="I598" s="1439"/>
    </row>
    <row r="599" spans="1:9" ht="30.75" customHeight="1" thickBot="1" x14ac:dyDescent="0.45">
      <c r="A599" s="1434" t="s">
        <v>2618</v>
      </c>
      <c r="B599" s="1435"/>
      <c r="C599" s="1435"/>
      <c r="D599" s="1435"/>
      <c r="E599" s="1435"/>
      <c r="F599" s="1435"/>
      <c r="G599" s="1435"/>
      <c r="H599" s="1435"/>
      <c r="I599" s="1436"/>
    </row>
    <row r="600" spans="1:9" ht="30" customHeight="1" thickBot="1" x14ac:dyDescent="0.45">
      <c r="A600" s="1443" t="s">
        <v>394</v>
      </c>
      <c r="B600" s="1444"/>
      <c r="C600" s="1444"/>
      <c r="D600" s="1444"/>
      <c r="E600" s="1444"/>
      <c r="F600" s="1444"/>
      <c r="G600" s="1444"/>
      <c r="H600" s="1444"/>
      <c r="I600" s="1445"/>
    </row>
    <row r="601" spans="1:9" s="201" customFormat="1" ht="46.5" customHeight="1" thickBot="1" x14ac:dyDescent="0.4">
      <c r="A601" s="4" t="s">
        <v>683</v>
      </c>
      <c r="B601" s="111" t="s">
        <v>458</v>
      </c>
      <c r="C601" s="4" t="s">
        <v>454</v>
      </c>
      <c r="D601" s="111" t="s">
        <v>457</v>
      </c>
      <c r="E601" s="210" t="s">
        <v>1</v>
      </c>
      <c r="F601" s="111" t="s">
        <v>3083</v>
      </c>
      <c r="G601" s="111" t="s">
        <v>3078</v>
      </c>
      <c r="H601" s="111" t="s">
        <v>3084</v>
      </c>
      <c r="I601" s="111" t="s">
        <v>3082</v>
      </c>
    </row>
    <row r="602" spans="1:9" ht="18" customHeight="1" x14ac:dyDescent="0.4">
      <c r="A602" s="300">
        <v>51702500000</v>
      </c>
      <c r="B602" s="287" t="s">
        <v>646</v>
      </c>
      <c r="C602" s="34"/>
      <c r="D602" s="121" t="s">
        <v>1817</v>
      </c>
      <c r="E602" s="212" t="s">
        <v>682</v>
      </c>
      <c r="F602" s="213">
        <f>F677</f>
        <v>2257304396.46</v>
      </c>
      <c r="G602" s="213">
        <f>G677</f>
        <v>3124609495.5999999</v>
      </c>
      <c r="H602" s="213">
        <f>H677</f>
        <v>1533417604</v>
      </c>
      <c r="I602" s="213">
        <f>I677</f>
        <v>3383234344</v>
      </c>
    </row>
    <row r="603" spans="1:9" ht="18" customHeight="1" x14ac:dyDescent="0.4">
      <c r="A603" s="301">
        <v>505100300101</v>
      </c>
      <c r="B603" s="287" t="s">
        <v>646</v>
      </c>
      <c r="C603" s="35"/>
      <c r="D603" s="121" t="s">
        <v>1817</v>
      </c>
      <c r="E603" s="156" t="s">
        <v>358</v>
      </c>
      <c r="F603" s="215">
        <f>F741</f>
        <v>123868328.85188001</v>
      </c>
      <c r="G603" s="215">
        <f>G741</f>
        <v>109284537.192</v>
      </c>
      <c r="H603" s="215">
        <f>H741</f>
        <v>68146567.80399999</v>
      </c>
      <c r="I603" s="215">
        <f>I741</f>
        <v>144432654.56</v>
      </c>
    </row>
    <row r="604" spans="1:9" ht="18" customHeight="1" x14ac:dyDescent="0.4">
      <c r="A604" s="301">
        <v>505100300102</v>
      </c>
      <c r="B604" s="287" t="s">
        <v>646</v>
      </c>
      <c r="C604" s="35"/>
      <c r="D604" s="121" t="s">
        <v>1817</v>
      </c>
      <c r="E604" s="156" t="s">
        <v>378</v>
      </c>
      <c r="F604" s="215">
        <f>F811</f>
        <v>153281700.29048002</v>
      </c>
      <c r="G604" s="215">
        <f>G811</f>
        <v>171425779.632</v>
      </c>
      <c r="H604" s="215">
        <f>H811</f>
        <v>223553598.18400002</v>
      </c>
      <c r="I604" s="215">
        <f>I811</f>
        <v>307278528.69199997</v>
      </c>
    </row>
    <row r="605" spans="1:9" ht="18" customHeight="1" x14ac:dyDescent="0.4">
      <c r="A605" s="301">
        <v>505100300103</v>
      </c>
      <c r="B605" s="287" t="s">
        <v>646</v>
      </c>
      <c r="C605" s="35"/>
      <c r="D605" s="121" t="s">
        <v>1817</v>
      </c>
      <c r="E605" s="156" t="s">
        <v>387</v>
      </c>
      <c r="F605" s="215">
        <f>F876</f>
        <v>11418342.370760001</v>
      </c>
      <c r="G605" s="215">
        <f>G876</f>
        <v>24832876.824000001</v>
      </c>
      <c r="H605" s="215">
        <f>H876</f>
        <v>10756700.046500001</v>
      </c>
      <c r="I605" s="215">
        <f>I876</f>
        <v>27528298.232000001</v>
      </c>
    </row>
    <row r="606" spans="1:9" ht="18" customHeight="1" x14ac:dyDescent="0.4">
      <c r="A606" s="301">
        <v>505100300104</v>
      </c>
      <c r="B606" s="287" t="s">
        <v>646</v>
      </c>
      <c r="C606" s="35"/>
      <c r="D606" s="121" t="s">
        <v>1817</v>
      </c>
      <c r="E606" s="156" t="s">
        <v>379</v>
      </c>
      <c r="F606" s="215">
        <f>F929</f>
        <v>4986359.5630000001</v>
      </c>
      <c r="G606" s="215">
        <f>G929</f>
        <v>5612250.2000000002</v>
      </c>
      <c r="H606" s="215">
        <f>H929</f>
        <v>2279992.9</v>
      </c>
      <c r="I606" s="215">
        <f>I929</f>
        <v>6349284.1100000003</v>
      </c>
    </row>
    <row r="607" spans="1:9" ht="18" customHeight="1" x14ac:dyDescent="0.4">
      <c r="A607" s="301">
        <v>505100300105</v>
      </c>
      <c r="B607" s="287" t="s">
        <v>646</v>
      </c>
      <c r="C607" s="35"/>
      <c r="D607" s="121" t="s">
        <v>1817</v>
      </c>
      <c r="E607" s="156" t="s">
        <v>380</v>
      </c>
      <c r="F607" s="215">
        <f>F983</f>
        <v>7423824.3460399993</v>
      </c>
      <c r="G607" s="215">
        <f>G983</f>
        <v>9753381.0159999989</v>
      </c>
      <c r="H607" s="215">
        <f>H983</f>
        <v>4668141.7319999989</v>
      </c>
      <c r="I607" s="215">
        <f>I983</f>
        <v>12127256.005999999</v>
      </c>
    </row>
    <row r="608" spans="1:9" ht="18" customHeight="1" x14ac:dyDescent="0.4">
      <c r="A608" s="301">
        <v>505100300106</v>
      </c>
      <c r="B608" s="287" t="s">
        <v>646</v>
      </c>
      <c r="C608" s="35"/>
      <c r="D608" s="121" t="s">
        <v>1817</v>
      </c>
      <c r="E608" s="156" t="s">
        <v>381</v>
      </c>
      <c r="F608" s="215">
        <f>F1037</f>
        <v>2000000</v>
      </c>
      <c r="G608" s="215">
        <f>G1037</f>
        <v>1000000</v>
      </c>
      <c r="H608" s="215">
        <f>H1037</f>
        <v>855000</v>
      </c>
      <c r="I608" s="215">
        <f>I1037</f>
        <v>1939557.28</v>
      </c>
    </row>
    <row r="609" spans="1:9" ht="18" customHeight="1" thickBot="1" x14ac:dyDescent="0.45">
      <c r="A609" s="302">
        <v>505100300107</v>
      </c>
      <c r="B609" s="287" t="s">
        <v>646</v>
      </c>
      <c r="C609" s="36"/>
      <c r="D609" s="121" t="s">
        <v>1817</v>
      </c>
      <c r="E609" s="165" t="s">
        <v>395</v>
      </c>
      <c r="F609" s="303">
        <f>F1098</f>
        <v>4717908.8503999999</v>
      </c>
      <c r="G609" s="303">
        <f>G1098</f>
        <v>5075369.2799999993</v>
      </c>
      <c r="H609" s="303">
        <f>H1098</f>
        <v>2973754.32</v>
      </c>
      <c r="I609" s="303">
        <f>I1098</f>
        <v>4761574.1999999993</v>
      </c>
    </row>
    <row r="610" spans="1:9" ht="20.25" customHeight="1" thickBot="1" x14ac:dyDescent="0.45">
      <c r="A610" s="8"/>
      <c r="B610" s="268"/>
      <c r="C610" s="24"/>
      <c r="D610" s="268"/>
      <c r="E610" s="199" t="s">
        <v>298</v>
      </c>
      <c r="F610" s="223">
        <f>SUM(F602:F609)</f>
        <v>2565000860.7325602</v>
      </c>
      <c r="G610" s="223">
        <f>SUM(G602:G609)</f>
        <v>3451593689.7439995</v>
      </c>
      <c r="H610" s="223">
        <f>SUM(H602:H609)</f>
        <v>1846651358.9865</v>
      </c>
      <c r="I610" s="223">
        <f>SUM(I602:I609)</f>
        <v>3887651497.0799999</v>
      </c>
    </row>
    <row r="611" spans="1:9" ht="30" customHeight="1" thickBot="1" x14ac:dyDescent="0.45">
      <c r="A611" s="1452" t="s">
        <v>504</v>
      </c>
      <c r="B611" s="1453"/>
      <c r="C611" s="1453"/>
      <c r="D611" s="1453"/>
      <c r="E611" s="1453"/>
      <c r="F611" s="1453"/>
      <c r="G611" s="1453"/>
      <c r="H611" s="1453"/>
      <c r="I611" s="1454"/>
    </row>
    <row r="612" spans="1:9" ht="18" customHeight="1" thickBot="1" x14ac:dyDescent="0.45">
      <c r="A612" s="434"/>
      <c r="B612" s="435"/>
      <c r="C612" s="436"/>
      <c r="D612" s="435"/>
      <c r="E612" s="437" t="s">
        <v>164</v>
      </c>
      <c r="F612" s="463">
        <f t="shared" ref="F612:I613" si="16">F675+F739+F809+F874+F927+F981+F1035+F1096</f>
        <v>2235225268.8225598</v>
      </c>
      <c r="G612" s="463">
        <f t="shared" si="16"/>
        <v>3063543689.7439995</v>
      </c>
      <c r="H612" s="463">
        <f t="shared" si="16"/>
        <v>1471813668.9865</v>
      </c>
      <c r="I612" s="464">
        <f t="shared" si="16"/>
        <v>3273051497.0799999</v>
      </c>
    </row>
    <row r="613" spans="1:9" ht="18" customHeight="1" thickBot="1" x14ac:dyDescent="0.45">
      <c r="A613" s="446"/>
      <c r="B613" s="447"/>
      <c r="C613" s="448"/>
      <c r="D613" s="447"/>
      <c r="E613" s="452" t="s">
        <v>501</v>
      </c>
      <c r="F613" s="462">
        <f t="shared" si="16"/>
        <v>329775591.91000003</v>
      </c>
      <c r="G613" s="462">
        <f t="shared" si="16"/>
        <v>388050000</v>
      </c>
      <c r="H613" s="462">
        <f t="shared" si="16"/>
        <v>374837690</v>
      </c>
      <c r="I613" s="462">
        <f t="shared" si="16"/>
        <v>614600000</v>
      </c>
    </row>
    <row r="614" spans="1:9" ht="20.25" customHeight="1" thickBot="1" x14ac:dyDescent="0.45">
      <c r="A614" s="8"/>
      <c r="B614" s="268"/>
      <c r="C614" s="24"/>
      <c r="D614" s="268"/>
      <c r="E614" s="199" t="s">
        <v>298</v>
      </c>
      <c r="F614" s="223">
        <f>F612+F613</f>
        <v>2565000860.7325597</v>
      </c>
      <c r="G614" s="223">
        <f>G612+G613</f>
        <v>3451593689.7439995</v>
      </c>
      <c r="H614" s="223">
        <f>H612+H613</f>
        <v>1846651358.9865</v>
      </c>
      <c r="I614" s="223">
        <f>I612+I613</f>
        <v>3887651497.0799999</v>
      </c>
    </row>
    <row r="615" spans="1:9" ht="22.5" x14ac:dyDescent="0.45">
      <c r="A615" s="1440" t="s">
        <v>1792</v>
      </c>
      <c r="B615" s="1441"/>
      <c r="C615" s="1441"/>
      <c r="D615" s="1441"/>
      <c r="E615" s="1441"/>
      <c r="F615" s="1441"/>
      <c r="G615" s="1441"/>
      <c r="H615" s="1441"/>
      <c r="I615" s="1442"/>
    </row>
    <row r="616" spans="1:9" ht="22.5" x14ac:dyDescent="0.45">
      <c r="A616" s="1437" t="s">
        <v>484</v>
      </c>
      <c r="B616" s="1438"/>
      <c r="C616" s="1438"/>
      <c r="D616" s="1438"/>
      <c r="E616" s="1438"/>
      <c r="F616" s="1438"/>
      <c r="G616" s="1438"/>
      <c r="H616" s="1438"/>
      <c r="I616" s="1439"/>
    </row>
    <row r="617" spans="1:9" ht="22.5" x14ac:dyDescent="0.45">
      <c r="A617" s="1437" t="s">
        <v>3079</v>
      </c>
      <c r="B617" s="1438"/>
      <c r="C617" s="1438"/>
      <c r="D617" s="1438"/>
      <c r="E617" s="1438"/>
      <c r="F617" s="1438"/>
      <c r="G617" s="1438"/>
      <c r="H617" s="1438"/>
      <c r="I617" s="1439"/>
    </row>
    <row r="618" spans="1:9" ht="24" customHeight="1" thickBot="1" x14ac:dyDescent="0.45">
      <c r="A618" s="1434" t="s">
        <v>280</v>
      </c>
      <c r="B618" s="1435"/>
      <c r="C618" s="1435"/>
      <c r="D618" s="1435"/>
      <c r="E618" s="1435"/>
      <c r="F618" s="1435"/>
      <c r="G618" s="1435"/>
      <c r="H618" s="1435"/>
      <c r="I618" s="1436"/>
    </row>
    <row r="619" spans="1:9" ht="18.5" thickBot="1" x14ac:dyDescent="0.45">
      <c r="A619" s="1449" t="s">
        <v>336</v>
      </c>
      <c r="B619" s="1450"/>
      <c r="C619" s="1450"/>
      <c r="D619" s="1450"/>
      <c r="E619" s="1450"/>
      <c r="F619" s="1450"/>
      <c r="G619" s="1450"/>
      <c r="H619" s="1450"/>
      <c r="I619" s="1451"/>
    </row>
    <row r="620" spans="1:9" ht="36.5" thickBot="1" x14ac:dyDescent="0.45">
      <c r="A620" s="4" t="s">
        <v>465</v>
      </c>
      <c r="B620" s="304" t="s">
        <v>458</v>
      </c>
      <c r="C620" s="4" t="s">
        <v>454</v>
      </c>
      <c r="D620" s="304" t="s">
        <v>457</v>
      </c>
      <c r="E620" s="210" t="s">
        <v>1</v>
      </c>
      <c r="F620" s="111" t="s">
        <v>3083</v>
      </c>
      <c r="G620" s="111" t="s">
        <v>3078</v>
      </c>
      <c r="H620" s="111" t="s">
        <v>3084</v>
      </c>
      <c r="I620" s="111" t="s">
        <v>3082</v>
      </c>
    </row>
    <row r="621" spans="1:9" ht="18" x14ac:dyDescent="0.4">
      <c r="A621" s="251">
        <v>20000000</v>
      </c>
      <c r="B621" s="252"/>
      <c r="C621" s="20"/>
      <c r="D621" s="252"/>
      <c r="E621" s="138" t="s">
        <v>163</v>
      </c>
      <c r="F621" s="253"/>
      <c r="G621" s="253"/>
      <c r="H621" s="253"/>
      <c r="I621" s="254"/>
    </row>
    <row r="622" spans="1:9" ht="18" x14ac:dyDescent="0.4">
      <c r="A622" s="230">
        <v>21000000</v>
      </c>
      <c r="B622" s="231"/>
      <c r="C622" s="14"/>
      <c r="D622" s="231"/>
      <c r="E622" s="115" t="s">
        <v>164</v>
      </c>
      <c r="F622" s="232"/>
      <c r="G622" s="232"/>
      <c r="H622" s="232"/>
      <c r="I622" s="233"/>
    </row>
    <row r="623" spans="1:9" ht="18" x14ac:dyDescent="0.4">
      <c r="A623" s="230">
        <v>21010000</v>
      </c>
      <c r="B623" s="231"/>
      <c r="C623" s="14"/>
      <c r="D623" s="231"/>
      <c r="E623" s="115" t="s">
        <v>165</v>
      </c>
      <c r="F623" s="232"/>
      <c r="G623" s="232"/>
      <c r="H623" s="232"/>
      <c r="I623" s="233"/>
    </row>
    <row r="624" spans="1:9" ht="18" x14ac:dyDescent="0.4">
      <c r="A624" s="234">
        <v>21010103</v>
      </c>
      <c r="B624" s="287" t="s">
        <v>646</v>
      </c>
      <c r="C624" s="15"/>
      <c r="D624" s="121" t="s">
        <v>1817</v>
      </c>
      <c r="E624" s="122" t="s">
        <v>168</v>
      </c>
      <c r="F624" s="1117">
        <v>2200234344</v>
      </c>
      <c r="G624" s="1117">
        <v>2200234344</v>
      </c>
      <c r="H624" s="1118">
        <v>1444177114</v>
      </c>
      <c r="I624" s="558">
        <v>2400234344</v>
      </c>
    </row>
    <row r="625" spans="1:9" ht="18" x14ac:dyDescent="0.4">
      <c r="A625" s="234">
        <v>21010104</v>
      </c>
      <c r="B625" s="287"/>
      <c r="C625" s="15"/>
      <c r="D625" s="160"/>
      <c r="E625" s="122" t="s">
        <v>169</v>
      </c>
      <c r="F625" s="100"/>
      <c r="G625" s="100"/>
      <c r="H625" s="100"/>
      <c r="I625" s="101"/>
    </row>
    <row r="626" spans="1:9" ht="18" x14ac:dyDescent="0.4">
      <c r="A626" s="234">
        <v>21010105</v>
      </c>
      <c r="B626" s="287"/>
      <c r="C626" s="15"/>
      <c r="D626" s="160"/>
      <c r="E626" s="122" t="s">
        <v>170</v>
      </c>
      <c r="F626" s="100"/>
      <c r="G626" s="100"/>
      <c r="H626" s="100"/>
      <c r="I626" s="101"/>
    </row>
    <row r="627" spans="1:9" ht="18" x14ac:dyDescent="0.4">
      <c r="A627" s="234">
        <v>21010106</v>
      </c>
      <c r="B627" s="287"/>
      <c r="C627" s="15"/>
      <c r="D627" s="121"/>
      <c r="E627" s="122" t="s">
        <v>171</v>
      </c>
      <c r="F627" s="100"/>
      <c r="G627" s="100"/>
      <c r="H627" s="100"/>
      <c r="I627" s="101"/>
    </row>
    <row r="628" spans="1:9" ht="18.5" x14ac:dyDescent="0.45">
      <c r="A628" s="1290">
        <v>21010107</v>
      </c>
      <c r="B628" s="1258" t="s">
        <v>646</v>
      </c>
      <c r="C628" s="1260"/>
      <c r="D628" s="1259" t="s">
        <v>1817</v>
      </c>
      <c r="E628" s="1253" t="s">
        <v>680</v>
      </c>
      <c r="F628" s="1255"/>
      <c r="G628" s="1256">
        <v>330035151.59999996</v>
      </c>
      <c r="H628" s="1255"/>
      <c r="I628" s="1297">
        <v>800000000</v>
      </c>
    </row>
    <row r="629" spans="1:9" ht="18.75" customHeight="1" x14ac:dyDescent="0.4">
      <c r="A629" s="230">
        <v>21020300</v>
      </c>
      <c r="B629" s="231"/>
      <c r="C629" s="14"/>
      <c r="D629" s="231"/>
      <c r="E629" s="115" t="s">
        <v>193</v>
      </c>
      <c r="F629" s="100"/>
      <c r="G629" s="100"/>
      <c r="H629" s="100"/>
      <c r="I629" s="101"/>
    </row>
    <row r="630" spans="1:9" ht="18" x14ac:dyDescent="0.4">
      <c r="A630" s="234">
        <v>21020301</v>
      </c>
      <c r="B630" s="287"/>
      <c r="C630" s="15"/>
      <c r="D630" s="121"/>
      <c r="E630" s="156" t="s">
        <v>178</v>
      </c>
      <c r="F630" s="100"/>
      <c r="G630" s="100"/>
      <c r="H630" s="100"/>
      <c r="I630" s="101"/>
    </row>
    <row r="631" spans="1:9" ht="18" x14ac:dyDescent="0.4">
      <c r="A631" s="234">
        <v>21020302</v>
      </c>
      <c r="B631" s="287"/>
      <c r="C631" s="15"/>
      <c r="D631" s="121"/>
      <c r="E631" s="156" t="s">
        <v>179</v>
      </c>
      <c r="F631" s="100"/>
      <c r="G631" s="100"/>
      <c r="H631" s="100"/>
      <c r="I631" s="101"/>
    </row>
    <row r="632" spans="1:9" ht="18" x14ac:dyDescent="0.4">
      <c r="A632" s="234">
        <v>21020303</v>
      </c>
      <c r="B632" s="287"/>
      <c r="C632" s="15"/>
      <c r="D632" s="121"/>
      <c r="E632" s="156" t="s">
        <v>180</v>
      </c>
      <c r="F632" s="100"/>
      <c r="G632" s="100"/>
      <c r="H632" s="100"/>
      <c r="I632" s="101"/>
    </row>
    <row r="633" spans="1:9" ht="18" x14ac:dyDescent="0.4">
      <c r="A633" s="234">
        <v>21020304</v>
      </c>
      <c r="B633" s="287"/>
      <c r="C633" s="15"/>
      <c r="D633" s="121"/>
      <c r="E633" s="156" t="s">
        <v>181</v>
      </c>
      <c r="F633" s="100"/>
      <c r="G633" s="100"/>
      <c r="H633" s="100"/>
      <c r="I633" s="101"/>
    </row>
    <row r="634" spans="1:9" ht="18" x14ac:dyDescent="0.4">
      <c r="A634" s="234">
        <v>21020312</v>
      </c>
      <c r="B634" s="287"/>
      <c r="C634" s="15"/>
      <c r="D634" s="121"/>
      <c r="E634" s="156" t="s">
        <v>184</v>
      </c>
      <c r="F634" s="100"/>
      <c r="G634" s="100"/>
      <c r="H634" s="100"/>
      <c r="I634" s="101"/>
    </row>
    <row r="635" spans="1:9" ht="18" x14ac:dyDescent="0.4">
      <c r="A635" s="234">
        <v>21020315</v>
      </c>
      <c r="B635" s="287"/>
      <c r="C635" s="15"/>
      <c r="D635" s="121"/>
      <c r="E635" s="156" t="s">
        <v>187</v>
      </c>
      <c r="F635" s="100"/>
      <c r="G635" s="100"/>
      <c r="H635" s="100"/>
      <c r="I635" s="101"/>
    </row>
    <row r="636" spans="1:9" ht="18" x14ac:dyDescent="0.4">
      <c r="A636" s="234">
        <v>21020314</v>
      </c>
      <c r="B636" s="287"/>
      <c r="C636" s="15"/>
      <c r="D636" s="121"/>
      <c r="E636" s="156" t="s">
        <v>519</v>
      </c>
      <c r="F636" s="100"/>
      <c r="G636" s="100"/>
      <c r="H636" s="100"/>
      <c r="I636" s="101"/>
    </row>
    <row r="637" spans="1:9" ht="18" x14ac:dyDescent="0.4">
      <c r="A637" s="234">
        <v>21020305</v>
      </c>
      <c r="B637" s="287"/>
      <c r="C637" s="15"/>
      <c r="D637" s="121"/>
      <c r="E637" s="156" t="s">
        <v>520</v>
      </c>
      <c r="F637" s="100"/>
      <c r="G637" s="100"/>
      <c r="H637" s="100"/>
      <c r="I637" s="101"/>
    </row>
    <row r="638" spans="1:9" ht="18" x14ac:dyDescent="0.4">
      <c r="A638" s="234">
        <v>21020306</v>
      </c>
      <c r="B638" s="287"/>
      <c r="C638" s="15"/>
      <c r="D638" s="121"/>
      <c r="E638" s="156" t="s">
        <v>521</v>
      </c>
      <c r="F638" s="100"/>
      <c r="G638" s="100"/>
      <c r="H638" s="100"/>
      <c r="I638" s="101"/>
    </row>
    <row r="639" spans="1:9" ht="18" x14ac:dyDescent="0.4">
      <c r="A639" s="230">
        <v>21020400</v>
      </c>
      <c r="B639" s="231"/>
      <c r="C639" s="14"/>
      <c r="D639" s="231"/>
      <c r="E639" s="115" t="s">
        <v>194</v>
      </c>
      <c r="F639" s="100"/>
      <c r="G639" s="100"/>
      <c r="H639" s="100"/>
      <c r="I639" s="101"/>
    </row>
    <row r="640" spans="1:9" ht="18" x14ac:dyDescent="0.4">
      <c r="A640" s="234">
        <v>21020401</v>
      </c>
      <c r="B640" s="287"/>
      <c r="C640" s="15"/>
      <c r="D640" s="121"/>
      <c r="E640" s="156" t="s">
        <v>178</v>
      </c>
      <c r="F640" s="100"/>
      <c r="G640" s="100"/>
      <c r="H640" s="100"/>
      <c r="I640" s="101"/>
    </row>
    <row r="641" spans="1:9" ht="18" x14ac:dyDescent="0.4">
      <c r="A641" s="234">
        <v>21020402</v>
      </c>
      <c r="B641" s="287"/>
      <c r="C641" s="15"/>
      <c r="D641" s="121"/>
      <c r="E641" s="156" t="s">
        <v>179</v>
      </c>
      <c r="F641" s="100"/>
      <c r="G641" s="100"/>
      <c r="H641" s="100"/>
      <c r="I641" s="101"/>
    </row>
    <row r="642" spans="1:9" ht="18" x14ac:dyDescent="0.4">
      <c r="A642" s="234">
        <v>21020403</v>
      </c>
      <c r="B642" s="287"/>
      <c r="C642" s="15"/>
      <c r="D642" s="121"/>
      <c r="E642" s="156" t="s">
        <v>180</v>
      </c>
      <c r="F642" s="100"/>
      <c r="G642" s="100"/>
      <c r="H642" s="100"/>
      <c r="I642" s="101"/>
    </row>
    <row r="643" spans="1:9" ht="18" x14ac:dyDescent="0.4">
      <c r="A643" s="234">
        <v>21020404</v>
      </c>
      <c r="B643" s="287"/>
      <c r="C643" s="15"/>
      <c r="D643" s="121"/>
      <c r="E643" s="156" t="s">
        <v>181</v>
      </c>
      <c r="F643" s="100"/>
      <c r="G643" s="100"/>
      <c r="H643" s="100"/>
      <c r="I643" s="101"/>
    </row>
    <row r="644" spans="1:9" ht="18" x14ac:dyDescent="0.4">
      <c r="A644" s="234">
        <v>21020412</v>
      </c>
      <c r="B644" s="287"/>
      <c r="C644" s="15"/>
      <c r="D644" s="121"/>
      <c r="E644" s="156" t="s">
        <v>184</v>
      </c>
      <c r="F644" s="100"/>
      <c r="G644" s="100"/>
      <c r="H644" s="100"/>
      <c r="I644" s="101"/>
    </row>
    <row r="645" spans="1:9" ht="18" x14ac:dyDescent="0.4">
      <c r="A645" s="234">
        <v>21020415</v>
      </c>
      <c r="B645" s="287"/>
      <c r="C645" s="15"/>
      <c r="D645" s="121"/>
      <c r="E645" s="156" t="s">
        <v>187</v>
      </c>
      <c r="F645" s="100"/>
      <c r="G645" s="100"/>
      <c r="H645" s="100"/>
      <c r="I645" s="101"/>
    </row>
    <row r="646" spans="1:9" ht="18" x14ac:dyDescent="0.4">
      <c r="A646" s="230">
        <v>21020500</v>
      </c>
      <c r="B646" s="231"/>
      <c r="C646" s="14"/>
      <c r="D646" s="231"/>
      <c r="E646" s="115" t="s">
        <v>195</v>
      </c>
      <c r="F646" s="100"/>
      <c r="G646" s="100"/>
      <c r="H646" s="100"/>
      <c r="I646" s="101"/>
    </row>
    <row r="647" spans="1:9" ht="18" x14ac:dyDescent="0.4">
      <c r="A647" s="234">
        <v>21020501</v>
      </c>
      <c r="B647" s="287"/>
      <c r="C647" s="15"/>
      <c r="D647" s="121"/>
      <c r="E647" s="156" t="s">
        <v>178</v>
      </c>
      <c r="F647" s="100"/>
      <c r="G647" s="100"/>
      <c r="H647" s="100"/>
      <c r="I647" s="101"/>
    </row>
    <row r="648" spans="1:9" ht="18" x14ac:dyDescent="0.4">
      <c r="A648" s="294">
        <v>21020502</v>
      </c>
      <c r="B648" s="287"/>
      <c r="C648" s="17"/>
      <c r="D648" s="121"/>
      <c r="E648" s="156" t="s">
        <v>179</v>
      </c>
      <c r="F648" s="100"/>
      <c r="G648" s="100"/>
      <c r="H648" s="100"/>
      <c r="I648" s="101"/>
    </row>
    <row r="649" spans="1:9" ht="18" x14ac:dyDescent="0.4">
      <c r="A649" s="294">
        <v>21020503</v>
      </c>
      <c r="B649" s="287"/>
      <c r="C649" s="17"/>
      <c r="D649" s="121"/>
      <c r="E649" s="156" t="s">
        <v>180</v>
      </c>
      <c r="F649" s="100"/>
      <c r="G649" s="100"/>
      <c r="H649" s="100"/>
      <c r="I649" s="101"/>
    </row>
    <row r="650" spans="1:9" ht="18" x14ac:dyDescent="0.4">
      <c r="A650" s="294">
        <v>21020504</v>
      </c>
      <c r="B650" s="287"/>
      <c r="C650" s="17"/>
      <c r="D650" s="121"/>
      <c r="E650" s="156" t="s">
        <v>181</v>
      </c>
      <c r="F650" s="100"/>
      <c r="G650" s="100"/>
      <c r="H650" s="100"/>
      <c r="I650" s="101"/>
    </row>
    <row r="651" spans="1:9" ht="18" x14ac:dyDescent="0.4">
      <c r="A651" s="294">
        <v>21020512</v>
      </c>
      <c r="B651" s="287"/>
      <c r="C651" s="17"/>
      <c r="D651" s="121"/>
      <c r="E651" s="156" t="s">
        <v>184</v>
      </c>
      <c r="F651" s="100"/>
      <c r="G651" s="100"/>
      <c r="H651" s="100"/>
      <c r="I651" s="101"/>
    </row>
    <row r="652" spans="1:9" ht="18" x14ac:dyDescent="0.4">
      <c r="A652" s="294">
        <v>21020515</v>
      </c>
      <c r="B652" s="287"/>
      <c r="C652" s="17"/>
      <c r="D652" s="121"/>
      <c r="E652" s="156" t="s">
        <v>187</v>
      </c>
      <c r="F652" s="100"/>
      <c r="G652" s="100"/>
      <c r="H652" s="100"/>
      <c r="I652" s="101"/>
    </row>
    <row r="653" spans="1:9" ht="18" x14ac:dyDescent="0.4">
      <c r="A653" s="244">
        <v>21030100</v>
      </c>
      <c r="B653" s="245"/>
      <c r="C653" s="18"/>
      <c r="D653" s="245"/>
      <c r="E653" s="179" t="s">
        <v>200</v>
      </c>
      <c r="F653" s="100"/>
      <c r="G653" s="100"/>
      <c r="H653" s="100"/>
      <c r="I653" s="101"/>
    </row>
    <row r="654" spans="1:9" ht="18" x14ac:dyDescent="0.4">
      <c r="A654" s="843">
        <v>22010100</v>
      </c>
      <c r="B654" s="844"/>
      <c r="C654" s="50"/>
      <c r="D654" s="611"/>
      <c r="E654" s="842" t="s">
        <v>3073</v>
      </c>
      <c r="F654" s="841"/>
      <c r="G654" s="124"/>
      <c r="H654" s="841"/>
      <c r="I654" s="846"/>
    </row>
    <row r="655" spans="1:9" ht="18" x14ac:dyDescent="0.4">
      <c r="A655" s="214">
        <v>21030101</v>
      </c>
      <c r="B655" s="287" t="s">
        <v>646</v>
      </c>
      <c r="C655" s="6"/>
      <c r="D655" s="121" t="s">
        <v>1817</v>
      </c>
      <c r="E655" s="156" t="s">
        <v>201</v>
      </c>
      <c r="F655" s="841"/>
      <c r="G655" s="124">
        <v>483840000</v>
      </c>
      <c r="H655" s="841"/>
      <c r="I655" s="125"/>
    </row>
    <row r="656" spans="1:9" ht="18" x14ac:dyDescent="0.4">
      <c r="A656" s="239">
        <v>21020600</v>
      </c>
      <c r="B656" s="240"/>
      <c r="C656" s="16"/>
      <c r="D656" s="240"/>
      <c r="E656" s="115" t="s">
        <v>196</v>
      </c>
      <c r="F656" s="100"/>
      <c r="G656" s="100"/>
      <c r="H656" s="100"/>
      <c r="I656" s="101"/>
    </row>
    <row r="657" spans="1:9" ht="18" x14ac:dyDescent="0.4">
      <c r="A657" s="294">
        <v>21020605</v>
      </c>
      <c r="B657" s="287"/>
      <c r="C657" s="17"/>
      <c r="D657" s="121"/>
      <c r="E657" s="122" t="s">
        <v>199</v>
      </c>
      <c r="F657" s="100"/>
      <c r="G657" s="100"/>
      <c r="H657" s="100"/>
      <c r="I657" s="101"/>
    </row>
    <row r="658" spans="1:9" ht="18" x14ac:dyDescent="0.4">
      <c r="A658" s="244">
        <v>22020000</v>
      </c>
      <c r="B658" s="245"/>
      <c r="C658" s="18"/>
      <c r="D658" s="245"/>
      <c r="E658" s="179" t="s">
        <v>204</v>
      </c>
      <c r="F658" s="100"/>
      <c r="G658" s="100"/>
      <c r="H658" s="100"/>
      <c r="I658" s="101"/>
    </row>
    <row r="659" spans="1:9" ht="18" x14ac:dyDescent="0.4">
      <c r="A659" s="244">
        <v>22020300</v>
      </c>
      <c r="B659" s="245"/>
      <c r="C659" s="18"/>
      <c r="D659" s="245"/>
      <c r="E659" s="179" t="s">
        <v>212</v>
      </c>
      <c r="F659" s="100"/>
      <c r="G659" s="100"/>
      <c r="H659" s="100"/>
      <c r="I659" s="101"/>
    </row>
    <row r="660" spans="1:9" ht="18" x14ac:dyDescent="0.4">
      <c r="A660" s="214">
        <v>22020302</v>
      </c>
      <c r="B660" s="287" t="s">
        <v>646</v>
      </c>
      <c r="C660" s="6"/>
      <c r="D660" s="121" t="s">
        <v>1817</v>
      </c>
      <c r="E660" s="243" t="s">
        <v>213</v>
      </c>
      <c r="F660" s="237">
        <v>217500</v>
      </c>
      <c r="G660" s="288">
        <v>2500000</v>
      </c>
      <c r="H660" s="100">
        <v>765990</v>
      </c>
      <c r="I660" s="272">
        <v>2000000</v>
      </c>
    </row>
    <row r="661" spans="1:9" ht="18" x14ac:dyDescent="0.4">
      <c r="A661" s="289">
        <v>22020309</v>
      </c>
      <c r="B661" s="287" t="s">
        <v>646</v>
      </c>
      <c r="C661" s="6"/>
      <c r="D661" s="121" t="s">
        <v>1817</v>
      </c>
      <c r="E661" s="208" t="s">
        <v>218</v>
      </c>
      <c r="F661" s="100"/>
      <c r="G661" s="288">
        <v>2500000</v>
      </c>
      <c r="H661" s="100">
        <v>1817500</v>
      </c>
      <c r="I661" s="272">
        <v>2500000</v>
      </c>
    </row>
    <row r="662" spans="1:9" s="201" customFormat="1" ht="36" x14ac:dyDescent="0.35">
      <c r="A662" s="295">
        <v>22020311</v>
      </c>
      <c r="B662" s="287" t="s">
        <v>646</v>
      </c>
      <c r="C662" s="6"/>
      <c r="D662" s="121" t="s">
        <v>1817</v>
      </c>
      <c r="E662" s="196" t="s">
        <v>2979</v>
      </c>
      <c r="F662" s="237">
        <v>19993173.18</v>
      </c>
      <c r="G662" s="288">
        <v>20000000</v>
      </c>
      <c r="H662" s="100"/>
      <c r="I662" s="385">
        <v>20000000</v>
      </c>
    </row>
    <row r="663" spans="1:9" ht="18" x14ac:dyDescent="0.4">
      <c r="A663" s="214">
        <v>22020310</v>
      </c>
      <c r="B663" s="287" t="s">
        <v>646</v>
      </c>
      <c r="C663" s="6"/>
      <c r="D663" s="121" t="s">
        <v>1817</v>
      </c>
      <c r="E663" s="243" t="s">
        <v>684</v>
      </c>
      <c r="F663" s="100">
        <v>1875000</v>
      </c>
      <c r="G663" s="288">
        <v>5000000</v>
      </c>
      <c r="H663" s="100">
        <v>750000</v>
      </c>
      <c r="I663" s="272">
        <v>5000000</v>
      </c>
    </row>
    <row r="664" spans="1:9" ht="18" x14ac:dyDescent="0.4">
      <c r="A664" s="244">
        <v>22020500</v>
      </c>
      <c r="B664" s="287"/>
      <c r="C664" s="18"/>
      <c r="D664" s="121"/>
      <c r="E664" s="246" t="s">
        <v>337</v>
      </c>
      <c r="F664" s="100"/>
      <c r="G664" s="288"/>
      <c r="H664" s="100"/>
      <c r="I664" s="272"/>
    </row>
    <row r="665" spans="1:9" ht="18" x14ac:dyDescent="0.4">
      <c r="A665" s="214">
        <v>22020503</v>
      </c>
      <c r="B665" s="287" t="s">
        <v>646</v>
      </c>
      <c r="C665" s="6"/>
      <c r="D665" s="121" t="s">
        <v>1817</v>
      </c>
      <c r="E665" s="243" t="s">
        <v>2587</v>
      </c>
      <c r="F665" s="100">
        <v>20000000</v>
      </c>
      <c r="G665" s="288">
        <v>20000000</v>
      </c>
      <c r="H665" s="100">
        <v>5000000</v>
      </c>
      <c r="I665" s="272">
        <v>25000000</v>
      </c>
    </row>
    <row r="666" spans="1:9" ht="18" x14ac:dyDescent="0.4">
      <c r="A666" s="214">
        <v>22020503</v>
      </c>
      <c r="B666" s="287" t="s">
        <v>646</v>
      </c>
      <c r="C666" s="6"/>
      <c r="D666" s="121" t="s">
        <v>1817</v>
      </c>
      <c r="E666" s="243" t="s">
        <v>3075</v>
      </c>
      <c r="F666" s="100"/>
      <c r="G666" s="288">
        <v>30000000</v>
      </c>
      <c r="H666" s="100">
        <v>5000000</v>
      </c>
      <c r="I666" s="272">
        <v>30000000</v>
      </c>
    </row>
    <row r="667" spans="1:9" ht="18" x14ac:dyDescent="0.4">
      <c r="A667" s="244">
        <v>22021000</v>
      </c>
      <c r="B667" s="287"/>
      <c r="C667" s="18"/>
      <c r="D667" s="121"/>
      <c r="E667" s="179" t="s">
        <v>248</v>
      </c>
      <c r="F667" s="100"/>
      <c r="G667" s="288"/>
      <c r="H667" s="100"/>
      <c r="I667" s="272"/>
    </row>
    <row r="668" spans="1:9" ht="18" x14ac:dyDescent="0.4">
      <c r="A668" s="214">
        <v>22021003</v>
      </c>
      <c r="B668" s="287" t="s">
        <v>646</v>
      </c>
      <c r="C668" s="6"/>
      <c r="D668" s="121" t="s">
        <v>1817</v>
      </c>
      <c r="E668" s="156" t="s">
        <v>251</v>
      </c>
      <c r="F668" s="100"/>
      <c r="G668" s="288">
        <v>500000</v>
      </c>
      <c r="H668" s="100"/>
      <c r="I668" s="272">
        <v>500000</v>
      </c>
    </row>
    <row r="669" spans="1:9" ht="18" x14ac:dyDescent="0.4">
      <c r="A669" s="214">
        <v>22021010</v>
      </c>
      <c r="B669" s="287" t="s">
        <v>646</v>
      </c>
      <c r="C669" s="6"/>
      <c r="D669" s="121" t="s">
        <v>1817</v>
      </c>
      <c r="E669" s="156" t="s">
        <v>256</v>
      </c>
      <c r="F669" s="100"/>
      <c r="G669" s="288">
        <v>10000000</v>
      </c>
      <c r="H669" s="100">
        <v>30000000</v>
      </c>
      <c r="I669" s="272">
        <v>40000000</v>
      </c>
    </row>
    <row r="670" spans="1:9" ht="18" x14ac:dyDescent="0.4">
      <c r="A670" s="214">
        <v>22021011</v>
      </c>
      <c r="B670" s="287" t="s">
        <v>646</v>
      </c>
      <c r="C670" s="6"/>
      <c r="D670" s="121" t="s">
        <v>1817</v>
      </c>
      <c r="E670" s="156" t="s">
        <v>257</v>
      </c>
      <c r="F670" s="100">
        <v>6843479.2800000003</v>
      </c>
      <c r="G670" s="288">
        <v>10000000</v>
      </c>
      <c r="H670" s="100">
        <v>40500000</v>
      </c>
      <c r="I670" s="272">
        <v>50000000</v>
      </c>
    </row>
    <row r="671" spans="1:9" ht="18" x14ac:dyDescent="0.4">
      <c r="A671" s="214">
        <v>22021017</v>
      </c>
      <c r="B671" s="287" t="s">
        <v>646</v>
      </c>
      <c r="C671" s="6"/>
      <c r="D671" s="121" t="s">
        <v>1817</v>
      </c>
      <c r="E671" s="156" t="s">
        <v>261</v>
      </c>
      <c r="F671" s="100"/>
      <c r="G671" s="288">
        <v>5000000</v>
      </c>
      <c r="H671" s="100">
        <v>1297000</v>
      </c>
      <c r="I671" s="272">
        <v>2000000</v>
      </c>
    </row>
    <row r="672" spans="1:9" ht="18" x14ac:dyDescent="0.4">
      <c r="A672" s="244">
        <v>22040100</v>
      </c>
      <c r="B672" s="245"/>
      <c r="C672" s="18"/>
      <c r="D672" s="245"/>
      <c r="E672" s="179" t="s">
        <v>264</v>
      </c>
      <c r="F672" s="100"/>
      <c r="G672" s="288"/>
      <c r="H672" s="100"/>
      <c r="I672" s="272"/>
    </row>
    <row r="673" spans="1:9" ht="18" x14ac:dyDescent="0.4">
      <c r="A673" s="432">
        <v>22040109</v>
      </c>
      <c r="B673" s="428" t="s">
        <v>646</v>
      </c>
      <c r="C673" s="41"/>
      <c r="D673" s="345" t="s">
        <v>1817</v>
      </c>
      <c r="E673" s="859" t="s">
        <v>3127</v>
      </c>
      <c r="F673" s="100"/>
      <c r="G673" s="288"/>
      <c r="H673" s="100">
        <v>1000000</v>
      </c>
      <c r="I673" s="860">
        <v>1000000</v>
      </c>
    </row>
    <row r="674" spans="1:9" ht="18.5" thickBot="1" x14ac:dyDescent="0.45">
      <c r="A674" s="432">
        <v>22040109</v>
      </c>
      <c r="B674" s="428" t="s">
        <v>646</v>
      </c>
      <c r="C674" s="41"/>
      <c r="D674" s="345" t="s">
        <v>1817</v>
      </c>
      <c r="E674" s="193" t="s">
        <v>3128</v>
      </c>
      <c r="F674" s="237">
        <v>8140900</v>
      </c>
      <c r="G674" s="288">
        <v>5000000</v>
      </c>
      <c r="H674" s="237">
        <v>3110000</v>
      </c>
      <c r="I674" s="315">
        <v>5000000</v>
      </c>
    </row>
    <row r="675" spans="1:9" ht="18.5" thickBot="1" x14ac:dyDescent="0.45">
      <c r="A675" s="434"/>
      <c r="B675" s="435"/>
      <c r="C675" s="436"/>
      <c r="D675" s="435"/>
      <c r="E675" s="437" t="s">
        <v>164</v>
      </c>
      <c r="F675" s="509">
        <f>SUM(F624:F657)</f>
        <v>2200234344</v>
      </c>
      <c r="G675" s="509">
        <f>SUM(G624:G657)</f>
        <v>3014109495.5999999</v>
      </c>
      <c r="H675" s="509">
        <f>SUM(H624:H657)</f>
        <v>1444177114</v>
      </c>
      <c r="I675" s="439">
        <f>SUM(I624:I657)</f>
        <v>3200234344</v>
      </c>
    </row>
    <row r="676" spans="1:9" ht="18" customHeight="1" thickBot="1" x14ac:dyDescent="0.45">
      <c r="A676" s="446"/>
      <c r="B676" s="447"/>
      <c r="C676" s="448"/>
      <c r="D676" s="447"/>
      <c r="E676" s="452" t="s">
        <v>204</v>
      </c>
      <c r="F676" s="450">
        <f>SUM(F660:F674)</f>
        <v>57070052.460000001</v>
      </c>
      <c r="G676" s="450">
        <f>SUM(G660:G674)</f>
        <v>110500000</v>
      </c>
      <c r="H676" s="450">
        <f>SUM(H660:H674)</f>
        <v>89240490</v>
      </c>
      <c r="I676" s="450">
        <f>SUM(I660:I674)</f>
        <v>183000000</v>
      </c>
    </row>
    <row r="677" spans="1:9" ht="19.5" customHeight="1" thickBot="1" x14ac:dyDescent="0.45">
      <c r="A677" s="291"/>
      <c r="B677" s="248"/>
      <c r="C677" s="32"/>
      <c r="D677" s="249"/>
      <c r="E677" s="199" t="s">
        <v>298</v>
      </c>
      <c r="F677" s="296">
        <f>F675+F676</f>
        <v>2257304396.46</v>
      </c>
      <c r="G677" s="296">
        <f>G675+G676</f>
        <v>3124609495.5999999</v>
      </c>
      <c r="H677" s="296">
        <f>H675+H676</f>
        <v>1533417604</v>
      </c>
      <c r="I677" s="296">
        <f>I675+I676</f>
        <v>3383234344</v>
      </c>
    </row>
    <row r="678" spans="1:9" ht="22.5" x14ac:dyDescent="0.45">
      <c r="A678" s="1440" t="s">
        <v>1792</v>
      </c>
      <c r="B678" s="1441"/>
      <c r="C678" s="1441"/>
      <c r="D678" s="1441"/>
      <c r="E678" s="1441"/>
      <c r="F678" s="1441"/>
      <c r="G678" s="1441"/>
      <c r="H678" s="1441"/>
      <c r="I678" s="1442"/>
    </row>
    <row r="679" spans="1:9" ht="22.5" x14ac:dyDescent="0.45">
      <c r="A679" s="1437" t="s">
        <v>484</v>
      </c>
      <c r="B679" s="1438"/>
      <c r="C679" s="1438"/>
      <c r="D679" s="1438"/>
      <c r="E679" s="1438"/>
      <c r="F679" s="1438"/>
      <c r="G679" s="1438"/>
      <c r="H679" s="1438"/>
      <c r="I679" s="1439"/>
    </row>
    <row r="680" spans="1:9" ht="22.5" x14ac:dyDescent="0.45">
      <c r="A680" s="1437" t="s">
        <v>3079</v>
      </c>
      <c r="B680" s="1438"/>
      <c r="C680" s="1438"/>
      <c r="D680" s="1438"/>
      <c r="E680" s="1438"/>
      <c r="F680" s="1438"/>
      <c r="G680" s="1438"/>
      <c r="H680" s="1438"/>
      <c r="I680" s="1439"/>
    </row>
    <row r="681" spans="1:9" ht="27.75" customHeight="1" thickBot="1" x14ac:dyDescent="0.45">
      <c r="A681" s="1434" t="s">
        <v>280</v>
      </c>
      <c r="B681" s="1435"/>
      <c r="C681" s="1435"/>
      <c r="D681" s="1435"/>
      <c r="E681" s="1435"/>
      <c r="F681" s="1435"/>
      <c r="G681" s="1435"/>
      <c r="H681" s="1435"/>
      <c r="I681" s="1436"/>
    </row>
    <row r="682" spans="1:9" ht="18.5" thickBot="1" x14ac:dyDescent="0.45">
      <c r="A682" s="1449" t="s">
        <v>396</v>
      </c>
      <c r="B682" s="1450"/>
      <c r="C682" s="1450"/>
      <c r="D682" s="1450"/>
      <c r="E682" s="1450"/>
      <c r="F682" s="1450"/>
      <c r="G682" s="1450"/>
      <c r="H682" s="1450"/>
      <c r="I682" s="1451"/>
    </row>
    <row r="683" spans="1:9" s="201" customFormat="1" ht="36.5" thickBot="1" x14ac:dyDescent="0.4">
      <c r="A683" s="4" t="s">
        <v>465</v>
      </c>
      <c r="B683" s="111" t="s">
        <v>458</v>
      </c>
      <c r="C683" s="4" t="s">
        <v>454</v>
      </c>
      <c r="D683" s="111" t="s">
        <v>457</v>
      </c>
      <c r="E683" s="210" t="s">
        <v>1</v>
      </c>
      <c r="F683" s="111" t="s">
        <v>3083</v>
      </c>
      <c r="G683" s="111" t="s">
        <v>3078</v>
      </c>
      <c r="H683" s="111" t="s">
        <v>3084</v>
      </c>
      <c r="I683" s="111" t="s">
        <v>3082</v>
      </c>
    </row>
    <row r="684" spans="1:9" ht="18" x14ac:dyDescent="0.4">
      <c r="A684" s="251">
        <v>20000000</v>
      </c>
      <c r="B684" s="252"/>
      <c r="C684" s="20"/>
      <c r="D684" s="252"/>
      <c r="E684" s="138" t="s">
        <v>163</v>
      </c>
      <c r="F684" s="253"/>
      <c r="G684" s="253"/>
      <c r="H684" s="253"/>
      <c r="I684" s="254"/>
    </row>
    <row r="685" spans="1:9" ht="18" x14ac:dyDescent="0.4">
      <c r="A685" s="230">
        <v>21000000</v>
      </c>
      <c r="B685" s="231"/>
      <c r="C685" s="14"/>
      <c r="D685" s="231"/>
      <c r="E685" s="115" t="s">
        <v>164</v>
      </c>
      <c r="F685" s="232"/>
      <c r="G685" s="232"/>
      <c r="H685" s="232"/>
      <c r="I685" s="233"/>
    </row>
    <row r="686" spans="1:9" ht="18" x14ac:dyDescent="0.4">
      <c r="A686" s="230">
        <v>21010000</v>
      </c>
      <c r="B686" s="231"/>
      <c r="C686" s="14"/>
      <c r="D686" s="231"/>
      <c r="E686" s="115" t="s">
        <v>165</v>
      </c>
      <c r="F686" s="232"/>
      <c r="G686" s="232"/>
      <c r="H686" s="232"/>
      <c r="I686" s="233"/>
    </row>
    <row r="687" spans="1:9" ht="18" x14ac:dyDescent="0.4">
      <c r="A687" s="234">
        <v>21010103</v>
      </c>
      <c r="B687" s="287" t="s">
        <v>646</v>
      </c>
      <c r="C687" s="15"/>
      <c r="D687" s="121" t="s">
        <v>1817</v>
      </c>
      <c r="E687" s="122" t="s">
        <v>168</v>
      </c>
      <c r="F687" s="237">
        <f>G687-(G687*2%)</f>
        <v>2095098.8799999999</v>
      </c>
      <c r="G687" s="100">
        <v>2137856</v>
      </c>
      <c r="H687" s="107">
        <f>G687/12*8</f>
        <v>1425237.3333333333</v>
      </c>
      <c r="I687" s="101">
        <f>'NOMINAL ROLL'!D298</f>
        <v>480000</v>
      </c>
    </row>
    <row r="688" spans="1:9" ht="18" x14ac:dyDescent="0.4">
      <c r="A688" s="234">
        <v>21010104</v>
      </c>
      <c r="B688" s="287" t="s">
        <v>646</v>
      </c>
      <c r="C688" s="15"/>
      <c r="D688" s="121" t="s">
        <v>1817</v>
      </c>
      <c r="E688" s="122" t="s">
        <v>169</v>
      </c>
      <c r="F688" s="237">
        <f>G688-(G688*2%)</f>
        <v>4869444.8152000001</v>
      </c>
      <c r="G688" s="100">
        <v>4968821.24</v>
      </c>
      <c r="H688" s="107">
        <f>G688/12*8</f>
        <v>3312547.4933333336</v>
      </c>
      <c r="I688" s="101">
        <f>'NOMINAL ROLL'!D287</f>
        <v>1296887.24</v>
      </c>
    </row>
    <row r="689" spans="1:9" ht="18" x14ac:dyDescent="0.4">
      <c r="A689" s="234">
        <v>21010105</v>
      </c>
      <c r="B689" s="287" t="s">
        <v>646</v>
      </c>
      <c r="C689" s="15"/>
      <c r="D689" s="121" t="s">
        <v>1817</v>
      </c>
      <c r="E689" s="122" t="s">
        <v>170</v>
      </c>
      <c r="F689" s="237">
        <f>G689-(G689*2%)</f>
        <v>373601.48</v>
      </c>
      <c r="G689" s="100">
        <v>381226</v>
      </c>
      <c r="H689" s="107">
        <f>G689/12*8</f>
        <v>254150.66666666666</v>
      </c>
      <c r="I689" s="101">
        <f>'NOMINAL ROLL'!D276</f>
        <v>759104</v>
      </c>
    </row>
    <row r="690" spans="1:9" ht="18" x14ac:dyDescent="0.4">
      <c r="A690" s="234">
        <v>21010106</v>
      </c>
      <c r="B690" s="287"/>
      <c r="C690" s="15"/>
      <c r="D690" s="121"/>
      <c r="E690" s="122" t="s">
        <v>171</v>
      </c>
      <c r="F690" s="100"/>
      <c r="G690" s="100"/>
      <c r="H690" s="100"/>
      <c r="I690" s="101"/>
    </row>
    <row r="691" spans="1:9" ht="18" x14ac:dyDescent="0.4">
      <c r="A691" s="294"/>
      <c r="B691" s="287"/>
      <c r="C691" s="15"/>
      <c r="D691" s="121"/>
      <c r="E691" s="156" t="s">
        <v>680</v>
      </c>
      <c r="F691" s="100"/>
      <c r="G691" s="100">
        <v>1123185.486</v>
      </c>
      <c r="H691" s="100"/>
      <c r="I691" s="845"/>
    </row>
    <row r="692" spans="1:9" ht="21.75" customHeight="1" x14ac:dyDescent="0.4">
      <c r="A692" s="230">
        <v>21020300</v>
      </c>
      <c r="B692" s="231"/>
      <c r="C692" s="14"/>
      <c r="D692" s="231"/>
      <c r="E692" s="115" t="s">
        <v>193</v>
      </c>
      <c r="F692" s="100"/>
      <c r="G692" s="100"/>
      <c r="H692" s="100"/>
      <c r="I692" s="101"/>
    </row>
    <row r="693" spans="1:9" s="221" customFormat="1" ht="18" x14ac:dyDescent="0.4">
      <c r="A693" s="234">
        <v>21020301</v>
      </c>
      <c r="B693" s="287" t="s">
        <v>646</v>
      </c>
      <c r="C693" s="15"/>
      <c r="D693" s="121" t="s">
        <v>1817</v>
      </c>
      <c r="E693" s="156" t="s">
        <v>178</v>
      </c>
      <c r="F693" s="237">
        <f>G693-(G693*2%)</f>
        <v>733284.60800000001</v>
      </c>
      <c r="G693" s="100">
        <v>748249.59999999998</v>
      </c>
      <c r="H693" s="107">
        <f>G693/12*8</f>
        <v>498833.06666666665</v>
      </c>
      <c r="I693" s="101">
        <f>'NOMINAL ROLL'!E298</f>
        <v>2100722.9459999995</v>
      </c>
    </row>
    <row r="694" spans="1:9" s="221" customFormat="1" ht="18" x14ac:dyDescent="0.4">
      <c r="A694" s="234">
        <v>21020302</v>
      </c>
      <c r="B694" s="287" t="s">
        <v>646</v>
      </c>
      <c r="C694" s="15"/>
      <c r="D694" s="121" t="s">
        <v>1817</v>
      </c>
      <c r="E694" s="156" t="s">
        <v>179</v>
      </c>
      <c r="F694" s="237">
        <f>G694-(G694*2%)</f>
        <v>419019.77600000001</v>
      </c>
      <c r="G694" s="100">
        <v>427571.20000000001</v>
      </c>
      <c r="H694" s="107">
        <f>G694/12*8</f>
        <v>285047.46666666667</v>
      </c>
      <c r="I694" s="101">
        <f>'NOMINAL ROLL'!F298</f>
        <v>1200413.1119999997</v>
      </c>
    </row>
    <row r="695" spans="1:9" s="221" customFormat="1" ht="18" x14ac:dyDescent="0.4">
      <c r="A695" s="234">
        <v>21020303</v>
      </c>
      <c r="B695" s="287" t="s">
        <v>646</v>
      </c>
      <c r="C695" s="15"/>
      <c r="D695" s="121" t="s">
        <v>1817</v>
      </c>
      <c r="E695" s="156" t="s">
        <v>180</v>
      </c>
      <c r="F695" s="237">
        <f>G695-(G695*2%)</f>
        <v>27518.400000000001</v>
      </c>
      <c r="G695" s="100">
        <v>28080</v>
      </c>
      <c r="H695" s="107">
        <f>G695/12*8</f>
        <v>18720</v>
      </c>
      <c r="I695" s="101">
        <f>'NOMINAL ROLL'!G298</f>
        <v>79920</v>
      </c>
    </row>
    <row r="696" spans="1:9" s="221" customFormat="1" ht="18" x14ac:dyDescent="0.4">
      <c r="A696" s="234">
        <v>21020304</v>
      </c>
      <c r="B696" s="287" t="s">
        <v>646</v>
      </c>
      <c r="C696" s="15"/>
      <c r="D696" s="121" t="s">
        <v>1817</v>
      </c>
      <c r="E696" s="156" t="s">
        <v>181</v>
      </c>
      <c r="F696" s="237">
        <f>G696-(G696*2%)</f>
        <v>104754.944</v>
      </c>
      <c r="G696" s="100">
        <v>106892.8</v>
      </c>
      <c r="H696" s="107">
        <f>G696/12*8</f>
        <v>71261.866666666669</v>
      </c>
      <c r="I696" s="101">
        <f>'NOMINAL ROLL'!H298</f>
        <v>300103.27799999993</v>
      </c>
    </row>
    <row r="697" spans="1:9" s="221" customFormat="1" ht="18.5" x14ac:dyDescent="0.4">
      <c r="A697" s="1290">
        <v>21020307</v>
      </c>
      <c r="B697" s="1258" t="s">
        <v>646</v>
      </c>
      <c r="C697" s="1260"/>
      <c r="D697" s="1259" t="s">
        <v>1817</v>
      </c>
      <c r="E697" s="1253" t="s">
        <v>680</v>
      </c>
      <c r="F697" s="1254"/>
      <c r="G697" s="1255"/>
      <c r="H697" s="1281"/>
      <c r="I697" s="1257">
        <f>'NOMINAL ROLL'!M298</f>
        <v>4320000</v>
      </c>
    </row>
    <row r="698" spans="1:9" ht="18" x14ac:dyDescent="0.4">
      <c r="A698" s="234">
        <v>21020312</v>
      </c>
      <c r="B698" s="287"/>
      <c r="C698" s="15"/>
      <c r="D698" s="121"/>
      <c r="E698" s="156" t="s">
        <v>184</v>
      </c>
      <c r="F698" s="100"/>
      <c r="G698" s="100"/>
      <c r="H698" s="100"/>
      <c r="I698" s="101"/>
    </row>
    <row r="699" spans="1:9" ht="18" x14ac:dyDescent="0.4">
      <c r="A699" s="234">
        <v>21020315</v>
      </c>
      <c r="B699" s="287" t="s">
        <v>646</v>
      </c>
      <c r="C699" s="15"/>
      <c r="D699" s="121" t="s">
        <v>1817</v>
      </c>
      <c r="E699" s="156" t="s">
        <v>187</v>
      </c>
      <c r="F699" s="237">
        <f>G699-(G699*2%)</f>
        <v>175314.94399999999</v>
      </c>
      <c r="G699" s="100">
        <v>178892.79999999999</v>
      </c>
      <c r="H699" s="107">
        <f>G699/12*8</f>
        <v>119261.86666666665</v>
      </c>
      <c r="I699" s="101">
        <f>'NOMINAL ROLL'!I298</f>
        <v>516103.27799999993</v>
      </c>
    </row>
    <row r="700" spans="1:9" ht="18" x14ac:dyDescent="0.4">
      <c r="A700" s="234">
        <v>21020314</v>
      </c>
      <c r="B700" s="287" t="s">
        <v>646</v>
      </c>
      <c r="C700" s="15"/>
      <c r="D700" s="121" t="s">
        <v>1817</v>
      </c>
      <c r="E700" s="156" t="s">
        <v>519</v>
      </c>
      <c r="F700" s="100"/>
      <c r="G700" s="100"/>
      <c r="H700" s="100"/>
      <c r="I700" s="101">
        <f>'NOMINAL ROLL'!K298</f>
        <v>137628</v>
      </c>
    </row>
    <row r="701" spans="1:9" ht="18" x14ac:dyDescent="0.4">
      <c r="A701" s="234">
        <v>21020305</v>
      </c>
      <c r="B701" s="287"/>
      <c r="C701" s="15"/>
      <c r="D701" s="121"/>
      <c r="E701" s="156" t="s">
        <v>520</v>
      </c>
      <c r="F701" s="100"/>
      <c r="G701" s="100"/>
      <c r="H701" s="100"/>
      <c r="I701" s="101"/>
    </row>
    <row r="702" spans="1:9" ht="18" x14ac:dyDescent="0.4">
      <c r="A702" s="234">
        <v>21020306</v>
      </c>
      <c r="B702" s="287" t="s">
        <v>646</v>
      </c>
      <c r="C702" s="15"/>
      <c r="D702" s="121" t="s">
        <v>1817</v>
      </c>
      <c r="E702" s="156" t="s">
        <v>521</v>
      </c>
      <c r="F702" s="100"/>
      <c r="G702" s="100"/>
      <c r="H702" s="100"/>
      <c r="I702" s="101">
        <f>'NOMINAL ROLL'!J298</f>
        <v>7560</v>
      </c>
    </row>
    <row r="703" spans="1:9" ht="18" x14ac:dyDescent="0.4">
      <c r="A703" s="230">
        <v>21020400</v>
      </c>
      <c r="B703" s="231"/>
      <c r="C703" s="14"/>
      <c r="D703" s="231"/>
      <c r="E703" s="115" t="s">
        <v>338</v>
      </c>
      <c r="F703" s="100"/>
      <c r="G703" s="100"/>
      <c r="H703" s="100"/>
      <c r="I703" s="101"/>
    </row>
    <row r="704" spans="1:9" ht="18" x14ac:dyDescent="0.4">
      <c r="A704" s="234">
        <v>21020401</v>
      </c>
      <c r="B704" s="287" t="s">
        <v>646</v>
      </c>
      <c r="C704" s="15"/>
      <c r="D704" s="121" t="s">
        <v>1817</v>
      </c>
      <c r="E704" s="156" t="s">
        <v>178</v>
      </c>
      <c r="F704" s="237">
        <f>G704-(G704*2%)</f>
        <v>1704305.6853199997</v>
      </c>
      <c r="G704" s="100">
        <v>1739087.4339999997</v>
      </c>
      <c r="H704" s="107">
        <f>G704/12*8</f>
        <v>1159391.6226666665</v>
      </c>
      <c r="I704" s="101">
        <f>'NOMINAL ROLL'!E287</f>
        <v>453910.53399999999</v>
      </c>
    </row>
    <row r="705" spans="1:9" ht="18" x14ac:dyDescent="0.4">
      <c r="A705" s="294">
        <v>21020402</v>
      </c>
      <c r="B705" s="287" t="s">
        <v>646</v>
      </c>
      <c r="C705" s="17"/>
      <c r="D705" s="121" t="s">
        <v>1817</v>
      </c>
      <c r="E705" s="156" t="s">
        <v>179</v>
      </c>
      <c r="F705" s="237">
        <f>G705-(G705*2%)</f>
        <v>973888.96304000018</v>
      </c>
      <c r="G705" s="100">
        <v>993764.24800000014</v>
      </c>
      <c r="H705" s="107">
        <f>G705/12*8</f>
        <v>662509.4986666668</v>
      </c>
      <c r="I705" s="101">
        <f>'NOMINAL ROLL'!F287</f>
        <v>259377.44799999997</v>
      </c>
    </row>
    <row r="706" spans="1:9" ht="18" x14ac:dyDescent="0.4">
      <c r="A706" s="294">
        <v>21020403</v>
      </c>
      <c r="B706" s="287" t="s">
        <v>646</v>
      </c>
      <c r="C706" s="17"/>
      <c r="D706" s="121" t="s">
        <v>1817</v>
      </c>
      <c r="E706" s="156" t="s">
        <v>180</v>
      </c>
      <c r="F706" s="237">
        <f>G706-(G706*2%)</f>
        <v>74088</v>
      </c>
      <c r="G706" s="100">
        <v>75600</v>
      </c>
      <c r="H706" s="107">
        <f>G706/12*8</f>
        <v>50400</v>
      </c>
      <c r="I706" s="101">
        <f>'NOMINAL ROLL'!G287</f>
        <v>30240</v>
      </c>
    </row>
    <row r="707" spans="1:9" ht="18" x14ac:dyDescent="0.4">
      <c r="A707" s="294">
        <v>21020404</v>
      </c>
      <c r="B707" s="287" t="s">
        <v>646</v>
      </c>
      <c r="C707" s="17"/>
      <c r="D707" s="121" t="s">
        <v>1817</v>
      </c>
      <c r="E707" s="156" t="s">
        <v>181</v>
      </c>
      <c r="F707" s="237">
        <f>G707-(G707*2%)</f>
        <v>243472.24076000004</v>
      </c>
      <c r="G707" s="100">
        <v>248441.06200000003</v>
      </c>
      <c r="H707" s="107">
        <f>G707/12*8</f>
        <v>165627.3746666667</v>
      </c>
      <c r="I707" s="101">
        <f>'NOMINAL ROLL'!H287</f>
        <v>64844.361999999994</v>
      </c>
    </row>
    <row r="708" spans="1:9" ht="18.5" x14ac:dyDescent="0.4">
      <c r="A708" s="1294">
        <v>21020407</v>
      </c>
      <c r="B708" s="1258" t="s">
        <v>646</v>
      </c>
      <c r="C708" s="1295"/>
      <c r="D708" s="1259" t="s">
        <v>1817</v>
      </c>
      <c r="E708" s="1253" t="s">
        <v>680</v>
      </c>
      <c r="F708" s="1254"/>
      <c r="G708" s="1255"/>
      <c r="H708" s="1281"/>
      <c r="I708" s="1257">
        <f>'NOMINAL ROLL'!M287</f>
        <v>1920000</v>
      </c>
    </row>
    <row r="709" spans="1:9" ht="18" x14ac:dyDescent="0.4">
      <c r="A709" s="294">
        <v>21020412</v>
      </c>
      <c r="B709" s="287"/>
      <c r="C709" s="17"/>
      <c r="D709" s="121"/>
      <c r="E709" s="156" t="s">
        <v>184</v>
      </c>
      <c r="F709" s="100"/>
      <c r="G709" s="100"/>
      <c r="H709" s="100"/>
      <c r="I709" s="101"/>
    </row>
    <row r="710" spans="1:9" ht="18" x14ac:dyDescent="0.4">
      <c r="A710" s="294">
        <v>21020415</v>
      </c>
      <c r="B710" s="287" t="s">
        <v>646</v>
      </c>
      <c r="C710" s="17"/>
      <c r="D710" s="121" t="s">
        <v>1817</v>
      </c>
      <c r="E710" s="156" t="s">
        <v>187</v>
      </c>
      <c r="F710" s="237">
        <f>G710-(G710*2%)</f>
        <v>478672.24076000002</v>
      </c>
      <c r="G710" s="100">
        <v>488441.06200000003</v>
      </c>
      <c r="H710" s="107">
        <f>G710/12*8</f>
        <v>325627.37466666667</v>
      </c>
      <c r="I710" s="101">
        <f>'NOMINAL ROLL'!I287</f>
        <v>160844.36199999999</v>
      </c>
    </row>
    <row r="711" spans="1:9" ht="18" x14ac:dyDescent="0.4">
      <c r="A711" s="239">
        <v>21020501</v>
      </c>
      <c r="B711" s="240"/>
      <c r="C711" s="16"/>
      <c r="D711" s="240"/>
      <c r="E711" s="184" t="s">
        <v>339</v>
      </c>
      <c r="F711" s="100"/>
      <c r="G711" s="100"/>
      <c r="H711" s="100"/>
      <c r="I711" s="101"/>
    </row>
    <row r="712" spans="1:9" ht="18" x14ac:dyDescent="0.4">
      <c r="A712" s="234">
        <v>21020501</v>
      </c>
      <c r="B712" s="287" t="s">
        <v>646</v>
      </c>
      <c r="C712" s="15"/>
      <c r="D712" s="121" t="s">
        <v>1817</v>
      </c>
      <c r="E712" s="156" t="s">
        <v>178</v>
      </c>
      <c r="F712" s="237">
        <f>G712-(G712*2%)</f>
        <v>130760.51799999998</v>
      </c>
      <c r="G712" s="100">
        <v>133429.09999999998</v>
      </c>
      <c r="H712" s="107">
        <f>G712/12*8</f>
        <v>88952.733333333323</v>
      </c>
      <c r="I712" s="101">
        <f>'NOMINAL ROLL'!E276</f>
        <v>265686.39999999997</v>
      </c>
    </row>
    <row r="713" spans="1:9" ht="18" x14ac:dyDescent="0.4">
      <c r="A713" s="294">
        <v>21020502</v>
      </c>
      <c r="B713" s="287" t="s">
        <v>646</v>
      </c>
      <c r="C713" s="17"/>
      <c r="D713" s="121" t="s">
        <v>1817</v>
      </c>
      <c r="E713" s="156" t="s">
        <v>179</v>
      </c>
      <c r="F713" s="237">
        <f>G713-(G713*2%)</f>
        <v>74720.296000000017</v>
      </c>
      <c r="G713" s="100">
        <v>76245.200000000012</v>
      </c>
      <c r="H713" s="107">
        <f>G713/12*8</f>
        <v>50830.133333333339</v>
      </c>
      <c r="I713" s="101">
        <f>'NOMINAL ROLL'!F276</f>
        <v>151820.79999999999</v>
      </c>
    </row>
    <row r="714" spans="1:9" ht="18" x14ac:dyDescent="0.4">
      <c r="A714" s="294">
        <v>21020503</v>
      </c>
      <c r="B714" s="287" t="s">
        <v>646</v>
      </c>
      <c r="C714" s="17"/>
      <c r="D714" s="121" t="s">
        <v>1817</v>
      </c>
      <c r="E714" s="156" t="s">
        <v>180</v>
      </c>
      <c r="F714" s="237">
        <f>G714-(G714*2%)</f>
        <v>10584</v>
      </c>
      <c r="G714" s="100">
        <v>10800</v>
      </c>
      <c r="H714" s="107">
        <f>G714/12*8</f>
        <v>7200</v>
      </c>
      <c r="I714" s="101">
        <f>'NOMINAL ROLL'!G276</f>
        <v>27000</v>
      </c>
    </row>
    <row r="715" spans="1:9" ht="18" x14ac:dyDescent="0.4">
      <c r="A715" s="294">
        <v>21020504</v>
      </c>
      <c r="B715" s="287" t="s">
        <v>646</v>
      </c>
      <c r="C715" s="17"/>
      <c r="D715" s="121" t="s">
        <v>1817</v>
      </c>
      <c r="E715" s="156" t="s">
        <v>181</v>
      </c>
      <c r="F715" s="237">
        <f>G715-(G715*2%)</f>
        <v>18680.074000000004</v>
      </c>
      <c r="G715" s="100">
        <v>19061.300000000003</v>
      </c>
      <c r="H715" s="107">
        <f>G715/12*8</f>
        <v>12707.533333333335</v>
      </c>
      <c r="I715" s="101">
        <f>'NOMINAL ROLL'!H276</f>
        <v>37955.199999999997</v>
      </c>
    </row>
    <row r="716" spans="1:9" ht="18.5" x14ac:dyDescent="0.4">
      <c r="A716" s="1294">
        <v>21020507</v>
      </c>
      <c r="B716" s="1258" t="s">
        <v>646</v>
      </c>
      <c r="C716" s="1295"/>
      <c r="D716" s="1259" t="s">
        <v>1817</v>
      </c>
      <c r="E716" s="1253" t="s">
        <v>680</v>
      </c>
      <c r="F716" s="1254"/>
      <c r="G716" s="1255"/>
      <c r="H716" s="1281"/>
      <c r="I716" s="1257">
        <f>'NOMINAL ROLL'!M276</f>
        <v>2400000</v>
      </c>
    </row>
    <row r="717" spans="1:9" ht="18" x14ac:dyDescent="0.4">
      <c r="A717" s="294">
        <v>21020512</v>
      </c>
      <c r="B717" s="287"/>
      <c r="C717" s="17"/>
      <c r="D717" s="121"/>
      <c r="E717" s="156" t="s">
        <v>184</v>
      </c>
      <c r="F717" s="100"/>
      <c r="G717" s="100"/>
      <c r="H717" s="100"/>
      <c r="I717" s="101"/>
    </row>
    <row r="718" spans="1:9" ht="18" x14ac:dyDescent="0.4">
      <c r="A718" s="294">
        <v>21020515</v>
      </c>
      <c r="B718" s="287" t="s">
        <v>646</v>
      </c>
      <c r="C718" s="17"/>
      <c r="D718" s="121" t="s">
        <v>1817</v>
      </c>
      <c r="E718" s="156" t="s">
        <v>187</v>
      </c>
      <c r="F718" s="237">
        <f>G718-(G718*2%)</f>
        <v>145914.80679999999</v>
      </c>
      <c r="G718" s="100">
        <v>148892.66</v>
      </c>
      <c r="H718" s="107">
        <f>G718/12*8</f>
        <v>99261.773333333331</v>
      </c>
      <c r="I718" s="101">
        <f>'NOMINAL ROLL'!I276</f>
        <v>362533.6</v>
      </c>
    </row>
    <row r="719" spans="1:9" ht="18" x14ac:dyDescent="0.4">
      <c r="A719" s="244">
        <v>21030100</v>
      </c>
      <c r="B719" s="245"/>
      <c r="C719" s="18"/>
      <c r="D719" s="245"/>
      <c r="E719" s="179" t="s">
        <v>200</v>
      </c>
      <c r="F719" s="200"/>
      <c r="G719" s="100"/>
      <c r="H719" s="100"/>
      <c r="I719" s="101"/>
    </row>
    <row r="720" spans="1:9" ht="18" x14ac:dyDescent="0.4">
      <c r="A720" s="843">
        <v>22010100</v>
      </c>
      <c r="B720" s="844" t="s">
        <v>802</v>
      </c>
      <c r="C720" s="50"/>
      <c r="D720" s="611"/>
      <c r="E720" s="842" t="s">
        <v>3073</v>
      </c>
      <c r="F720" s="841"/>
      <c r="G720" s="125">
        <v>3150000</v>
      </c>
      <c r="H720" s="841"/>
      <c r="I720" s="125"/>
    </row>
    <row r="721" spans="1:9" ht="18" x14ac:dyDescent="0.4">
      <c r="A721" s="239">
        <v>21020600</v>
      </c>
      <c r="B721" s="240"/>
      <c r="C721" s="16"/>
      <c r="D721" s="240"/>
      <c r="E721" s="115" t="s">
        <v>196</v>
      </c>
      <c r="F721" s="100"/>
      <c r="G721" s="100"/>
      <c r="H721" s="100"/>
      <c r="I721" s="101"/>
    </row>
    <row r="722" spans="1:9" ht="18" x14ac:dyDescent="0.4">
      <c r="A722" s="294">
        <v>21020605</v>
      </c>
      <c r="B722" s="287" t="s">
        <v>646</v>
      </c>
      <c r="C722" s="17"/>
      <c r="D722" s="121" t="s">
        <v>1817</v>
      </c>
      <c r="E722" s="122" t="s">
        <v>199</v>
      </c>
      <c r="F722" s="100"/>
      <c r="G722" s="100"/>
      <c r="H722" s="107">
        <v>3250000</v>
      </c>
      <c r="I722" s="101"/>
    </row>
    <row r="723" spans="1:9" ht="18.75" customHeight="1" x14ac:dyDescent="0.4">
      <c r="A723" s="294">
        <v>21020604</v>
      </c>
      <c r="B723" s="287" t="s">
        <v>646</v>
      </c>
      <c r="C723" s="17"/>
      <c r="D723" s="121" t="s">
        <v>1817</v>
      </c>
      <c r="E723" s="122" t="s">
        <v>2573</v>
      </c>
      <c r="F723" s="100"/>
      <c r="G723" s="100"/>
      <c r="H723" s="107"/>
      <c r="I723" s="101"/>
    </row>
    <row r="724" spans="1:9" ht="18" x14ac:dyDescent="0.4">
      <c r="A724" s="244">
        <v>22020000</v>
      </c>
      <c r="B724" s="245"/>
      <c r="C724" s="18"/>
      <c r="D724" s="245"/>
      <c r="E724" s="179" t="s">
        <v>204</v>
      </c>
      <c r="F724" s="100"/>
      <c r="G724" s="100"/>
      <c r="H724" s="107"/>
      <c r="I724" s="101"/>
    </row>
    <row r="725" spans="1:9" ht="18" x14ac:dyDescent="0.4">
      <c r="A725" s="244">
        <v>22020100</v>
      </c>
      <c r="B725" s="245"/>
      <c r="C725" s="18"/>
      <c r="D725" s="245"/>
      <c r="E725" s="179" t="s">
        <v>205</v>
      </c>
      <c r="F725" s="100"/>
      <c r="G725" s="100"/>
      <c r="H725" s="107"/>
      <c r="I725" s="101"/>
    </row>
    <row r="726" spans="1:9" ht="18" x14ac:dyDescent="0.4">
      <c r="A726" s="214">
        <v>22020102</v>
      </c>
      <c r="B726" s="287" t="s">
        <v>648</v>
      </c>
      <c r="C726" s="6"/>
      <c r="D726" s="121" t="s">
        <v>1817</v>
      </c>
      <c r="E726" s="243" t="s">
        <v>207</v>
      </c>
      <c r="F726" s="100"/>
      <c r="G726" s="200">
        <v>100000</v>
      </c>
      <c r="H726" s="100"/>
      <c r="I726" s="101">
        <v>100000</v>
      </c>
    </row>
    <row r="727" spans="1:9" ht="18" x14ac:dyDescent="0.4">
      <c r="A727" s="244">
        <v>22020300</v>
      </c>
      <c r="B727" s="245"/>
      <c r="C727" s="18"/>
      <c r="D727" s="245"/>
      <c r="E727" s="179" t="s">
        <v>212</v>
      </c>
      <c r="F727" s="100"/>
      <c r="G727" s="200"/>
      <c r="H727" s="100"/>
      <c r="I727" s="101"/>
    </row>
    <row r="728" spans="1:9" ht="18" x14ac:dyDescent="0.4">
      <c r="A728" s="214">
        <v>22020311</v>
      </c>
      <c r="B728" s="287" t="s">
        <v>646</v>
      </c>
      <c r="C728" s="6"/>
      <c r="D728" s="121" t="s">
        <v>1817</v>
      </c>
      <c r="E728" s="191" t="s">
        <v>220</v>
      </c>
      <c r="F728" s="100">
        <v>49043067.82</v>
      </c>
      <c r="G728" s="200">
        <v>35000000</v>
      </c>
      <c r="H728" s="100">
        <v>34500000</v>
      </c>
      <c r="I728" s="101">
        <v>70000000</v>
      </c>
    </row>
    <row r="729" spans="1:9" ht="18" x14ac:dyDescent="0.4">
      <c r="A729" s="214">
        <v>22020313</v>
      </c>
      <c r="B729" s="287" t="s">
        <v>646</v>
      </c>
      <c r="C729" s="6"/>
      <c r="D729" s="121" t="s">
        <v>1817</v>
      </c>
      <c r="E729" s="191" t="s">
        <v>221</v>
      </c>
      <c r="F729" s="100">
        <v>3481000</v>
      </c>
      <c r="G729" s="200">
        <v>2000000</v>
      </c>
      <c r="H729" s="100">
        <v>550000</v>
      </c>
      <c r="I729" s="101">
        <v>2000000</v>
      </c>
    </row>
    <row r="730" spans="1:9" ht="18" x14ac:dyDescent="0.4">
      <c r="A730" s="244">
        <v>22020600</v>
      </c>
      <c r="B730" s="245"/>
      <c r="C730" s="18"/>
      <c r="D730" s="245"/>
      <c r="E730" s="184" t="s">
        <v>340</v>
      </c>
      <c r="F730" s="100"/>
      <c r="G730" s="200"/>
      <c r="H730" s="100"/>
      <c r="I730" s="101"/>
    </row>
    <row r="731" spans="1:9" ht="18" x14ac:dyDescent="0.4">
      <c r="A731" s="214">
        <v>22020601</v>
      </c>
      <c r="B731" s="287" t="s">
        <v>646</v>
      </c>
      <c r="C731" s="6"/>
      <c r="D731" s="121" t="s">
        <v>1817</v>
      </c>
      <c r="E731" s="243" t="s">
        <v>447</v>
      </c>
      <c r="F731" s="100"/>
      <c r="G731" s="200"/>
      <c r="H731" s="100"/>
      <c r="I731" s="101"/>
    </row>
    <row r="732" spans="1:9" ht="18" x14ac:dyDescent="0.4">
      <c r="A732" s="244">
        <v>22021000</v>
      </c>
      <c r="B732" s="245"/>
      <c r="C732" s="18"/>
      <c r="D732" s="245"/>
      <c r="E732" s="179" t="s">
        <v>248</v>
      </c>
      <c r="F732" s="100"/>
      <c r="G732" s="200"/>
      <c r="H732" s="100"/>
      <c r="I732" s="101"/>
    </row>
    <row r="733" spans="1:9" ht="18" x14ac:dyDescent="0.4">
      <c r="A733" s="214">
        <v>22021003</v>
      </c>
      <c r="B733" s="287" t="s">
        <v>646</v>
      </c>
      <c r="C733" s="6"/>
      <c r="D733" s="121" t="s">
        <v>1817</v>
      </c>
      <c r="E733" s="156" t="s">
        <v>251</v>
      </c>
      <c r="F733" s="100">
        <v>2000000</v>
      </c>
      <c r="G733" s="200">
        <v>2500000</v>
      </c>
      <c r="H733" s="100">
        <v>680000</v>
      </c>
      <c r="I733" s="101">
        <v>2500000</v>
      </c>
    </row>
    <row r="734" spans="1:9" ht="18" x14ac:dyDescent="0.4">
      <c r="A734" s="214">
        <v>22021016</v>
      </c>
      <c r="B734" s="287"/>
      <c r="C734" s="6"/>
      <c r="D734" s="121"/>
      <c r="E734" s="156" t="s">
        <v>523</v>
      </c>
      <c r="F734" s="100"/>
      <c r="G734" s="200"/>
      <c r="H734" s="100"/>
      <c r="I734" s="101"/>
    </row>
    <row r="735" spans="1:9" ht="18" x14ac:dyDescent="0.4">
      <c r="A735" s="214">
        <v>22021017</v>
      </c>
      <c r="B735" s="287" t="s">
        <v>646</v>
      </c>
      <c r="C735" s="6"/>
      <c r="D735" s="121" t="s">
        <v>1817</v>
      </c>
      <c r="E735" s="191" t="s">
        <v>663</v>
      </c>
      <c r="F735" s="100">
        <v>2000000</v>
      </c>
      <c r="G735" s="200">
        <v>2500000</v>
      </c>
      <c r="H735" s="100">
        <v>500000</v>
      </c>
      <c r="I735" s="101">
        <v>2500000</v>
      </c>
    </row>
    <row r="736" spans="1:9" ht="18" x14ac:dyDescent="0.4">
      <c r="A736" s="244">
        <v>22040000</v>
      </c>
      <c r="B736" s="245"/>
      <c r="C736" s="18"/>
      <c r="D736" s="245"/>
      <c r="E736" s="179" t="s">
        <v>263</v>
      </c>
      <c r="F736" s="100"/>
      <c r="G736" s="200"/>
      <c r="H736" s="100"/>
      <c r="I736" s="101"/>
    </row>
    <row r="737" spans="1:9" ht="18" x14ac:dyDescent="0.4">
      <c r="A737" s="244">
        <v>22040100</v>
      </c>
      <c r="B737" s="245"/>
      <c r="C737" s="18"/>
      <c r="D737" s="245"/>
      <c r="E737" s="179" t="s">
        <v>264</v>
      </c>
      <c r="F737" s="100"/>
      <c r="G737" s="200"/>
      <c r="H737" s="100"/>
      <c r="I737" s="101"/>
    </row>
    <row r="738" spans="1:9" s="201" customFormat="1" ht="21.75" customHeight="1" thickBot="1" x14ac:dyDescent="0.4">
      <c r="A738" s="432">
        <v>22040109</v>
      </c>
      <c r="B738" s="471" t="s">
        <v>646</v>
      </c>
      <c r="C738" s="41"/>
      <c r="D738" s="345" t="s">
        <v>1817</v>
      </c>
      <c r="E738" s="165" t="s">
        <v>2574</v>
      </c>
      <c r="F738" s="106">
        <v>54691136.359999999</v>
      </c>
      <c r="G738" s="478">
        <v>50000000</v>
      </c>
      <c r="H738" s="425">
        <v>20059000</v>
      </c>
      <c r="I738" s="426">
        <v>50000000</v>
      </c>
    </row>
    <row r="739" spans="1:9" ht="18.5" thickBot="1" x14ac:dyDescent="0.45">
      <c r="A739" s="434"/>
      <c r="B739" s="435"/>
      <c r="C739" s="436"/>
      <c r="D739" s="435"/>
      <c r="E739" s="437" t="s">
        <v>164</v>
      </c>
      <c r="F739" s="438">
        <f>SUM(F687:F723)</f>
        <v>12653124.671879999</v>
      </c>
      <c r="G739" s="438">
        <f>SUM(G687:G723)</f>
        <v>17184537.192000002</v>
      </c>
      <c r="H739" s="438">
        <f>SUM(H687:H723)</f>
        <v>11857567.803999998</v>
      </c>
      <c r="I739" s="439">
        <f>SUM(I687:I723)</f>
        <v>17332654.560000002</v>
      </c>
    </row>
    <row r="740" spans="1:9" ht="18.5" thickBot="1" x14ac:dyDescent="0.45">
      <c r="A740" s="446"/>
      <c r="B740" s="447"/>
      <c r="C740" s="448"/>
      <c r="D740" s="447"/>
      <c r="E740" s="452" t="s">
        <v>204</v>
      </c>
      <c r="F740" s="450">
        <f>SUM(F726:F738)</f>
        <v>111215204.18000001</v>
      </c>
      <c r="G740" s="450">
        <f>SUM(G726:G738)</f>
        <v>92100000</v>
      </c>
      <c r="H740" s="450">
        <f>SUM(H726:H738)</f>
        <v>56289000</v>
      </c>
      <c r="I740" s="450">
        <f>SUM(I726:I738)</f>
        <v>127100000</v>
      </c>
    </row>
    <row r="741" spans="1:9" ht="18.5" thickBot="1" x14ac:dyDescent="0.45">
      <c r="A741" s="291"/>
      <c r="B741" s="248"/>
      <c r="C741" s="32"/>
      <c r="D741" s="249"/>
      <c r="E741" s="199" t="s">
        <v>298</v>
      </c>
      <c r="F741" s="296">
        <f>F739+F740</f>
        <v>123868328.85188001</v>
      </c>
      <c r="G741" s="296">
        <f>G739+G740</f>
        <v>109284537.192</v>
      </c>
      <c r="H741" s="296">
        <f>H739+H740</f>
        <v>68146567.80399999</v>
      </c>
      <c r="I741" s="296">
        <f>I739+I740</f>
        <v>144432654.56</v>
      </c>
    </row>
    <row r="742" spans="1:9" ht="22.5" x14ac:dyDescent="0.45">
      <c r="A742" s="1440" t="s">
        <v>1792</v>
      </c>
      <c r="B742" s="1441"/>
      <c r="C742" s="1441"/>
      <c r="D742" s="1441"/>
      <c r="E742" s="1441"/>
      <c r="F742" s="1441"/>
      <c r="G742" s="1441"/>
      <c r="H742" s="1441"/>
      <c r="I742" s="1442"/>
    </row>
    <row r="743" spans="1:9" ht="22.5" x14ac:dyDescent="0.45">
      <c r="A743" s="1437" t="s">
        <v>484</v>
      </c>
      <c r="B743" s="1438"/>
      <c r="C743" s="1438"/>
      <c r="D743" s="1438"/>
      <c r="E743" s="1438"/>
      <c r="F743" s="1438"/>
      <c r="G743" s="1438"/>
      <c r="H743" s="1438"/>
      <c r="I743" s="1439"/>
    </row>
    <row r="744" spans="1:9" ht="22.5" x14ac:dyDescent="0.45">
      <c r="A744" s="1437" t="s">
        <v>3079</v>
      </c>
      <c r="B744" s="1438"/>
      <c r="C744" s="1438"/>
      <c r="D744" s="1438"/>
      <c r="E744" s="1438"/>
      <c r="F744" s="1438"/>
      <c r="G744" s="1438"/>
      <c r="H744" s="1438"/>
      <c r="I744" s="1439"/>
    </row>
    <row r="745" spans="1:9" ht="30" customHeight="1" thickBot="1" x14ac:dyDescent="0.45">
      <c r="A745" s="1434" t="s">
        <v>280</v>
      </c>
      <c r="B745" s="1435"/>
      <c r="C745" s="1435"/>
      <c r="D745" s="1435"/>
      <c r="E745" s="1435"/>
      <c r="F745" s="1435"/>
      <c r="G745" s="1435"/>
      <c r="H745" s="1435"/>
      <c r="I745" s="1436"/>
    </row>
    <row r="746" spans="1:9" ht="18.5" thickBot="1" x14ac:dyDescent="0.45">
      <c r="A746" s="1449" t="s">
        <v>397</v>
      </c>
      <c r="B746" s="1450"/>
      <c r="C746" s="1450"/>
      <c r="D746" s="1450"/>
      <c r="E746" s="1450"/>
      <c r="F746" s="1450"/>
      <c r="G746" s="1450"/>
      <c r="H746" s="1450"/>
      <c r="I746" s="1451"/>
    </row>
    <row r="747" spans="1:9" s="201" customFormat="1" ht="36.5" thickBot="1" x14ac:dyDescent="0.4">
      <c r="A747" s="4" t="s">
        <v>465</v>
      </c>
      <c r="B747" s="111" t="s">
        <v>458</v>
      </c>
      <c r="C747" s="4" t="s">
        <v>454</v>
      </c>
      <c r="D747" s="111" t="s">
        <v>457</v>
      </c>
      <c r="E747" s="210" t="s">
        <v>1</v>
      </c>
      <c r="F747" s="111" t="s">
        <v>3083</v>
      </c>
      <c r="G747" s="111" t="s">
        <v>3078</v>
      </c>
      <c r="H747" s="111" t="s">
        <v>3084</v>
      </c>
      <c r="I747" s="111" t="s">
        <v>3082</v>
      </c>
    </row>
    <row r="748" spans="1:9" ht="18" x14ac:dyDescent="0.4">
      <c r="A748" s="251">
        <v>20000000</v>
      </c>
      <c r="B748" s="252"/>
      <c r="C748" s="20"/>
      <c r="D748" s="252"/>
      <c r="E748" s="138" t="s">
        <v>163</v>
      </c>
      <c r="F748" s="253"/>
      <c r="G748" s="253"/>
      <c r="H748" s="253"/>
      <c r="I748" s="254"/>
    </row>
    <row r="749" spans="1:9" ht="18" x14ac:dyDescent="0.4">
      <c r="A749" s="230">
        <v>21000000</v>
      </c>
      <c r="B749" s="231"/>
      <c r="C749" s="14"/>
      <c r="D749" s="231"/>
      <c r="E749" s="115" t="s">
        <v>164</v>
      </c>
      <c r="F749" s="232"/>
      <c r="G749" s="232"/>
      <c r="H749" s="232"/>
      <c r="I749" s="233"/>
    </row>
    <row r="750" spans="1:9" ht="18" x14ac:dyDescent="0.4">
      <c r="A750" s="230">
        <v>21010000</v>
      </c>
      <c r="B750" s="231"/>
      <c r="C750" s="14"/>
      <c r="D750" s="231"/>
      <c r="E750" s="115" t="s">
        <v>165</v>
      </c>
      <c r="F750" s="232"/>
      <c r="G750" s="232"/>
      <c r="H750" s="232"/>
      <c r="I750" s="233"/>
    </row>
    <row r="751" spans="1:9" ht="18" x14ac:dyDescent="0.4">
      <c r="A751" s="234">
        <v>21010103</v>
      </c>
      <c r="B751" s="287" t="s">
        <v>646</v>
      </c>
      <c r="C751" s="15"/>
      <c r="D751" s="121" t="s">
        <v>1817</v>
      </c>
      <c r="E751" s="122" t="s">
        <v>168</v>
      </c>
      <c r="F751" s="237">
        <v>2657479.7592000002</v>
      </c>
      <c r="G751" s="305">
        <v>2711714.04</v>
      </c>
      <c r="H751" s="232">
        <v>1807809.36</v>
      </c>
      <c r="I751" s="233">
        <f>'NOMINAL ROLL'!D331</f>
        <v>3952202.5199999996</v>
      </c>
    </row>
    <row r="752" spans="1:9" ht="18" x14ac:dyDescent="0.4">
      <c r="A752" s="234">
        <v>21010104</v>
      </c>
      <c r="B752" s="287" t="s">
        <v>646</v>
      </c>
      <c r="C752" s="15"/>
      <c r="D752" s="121" t="s">
        <v>1817</v>
      </c>
      <c r="E752" s="122" t="s">
        <v>169</v>
      </c>
      <c r="F752" s="237">
        <v>2431682.8199999998</v>
      </c>
      <c r="G752" s="100">
        <v>2481309</v>
      </c>
      <c r="H752" s="232">
        <v>1654206</v>
      </c>
      <c r="I752" s="101">
        <f>'NOMINAL ROLL'!D324</f>
        <v>4188951.6</v>
      </c>
    </row>
    <row r="753" spans="1:9" ht="18" x14ac:dyDescent="0.4">
      <c r="A753" s="234">
        <v>21010105</v>
      </c>
      <c r="B753" s="287" t="s">
        <v>646</v>
      </c>
      <c r="C753" s="15"/>
      <c r="D753" s="121" t="s">
        <v>1817</v>
      </c>
      <c r="E753" s="122" t="s">
        <v>170</v>
      </c>
      <c r="F753" s="237">
        <v>411135.48</v>
      </c>
      <c r="G753" s="100">
        <v>419526</v>
      </c>
      <c r="H753" s="232">
        <v>279684</v>
      </c>
      <c r="I753" s="101">
        <f>'NOMINAL ROLL'!D309</f>
        <v>1118498.76</v>
      </c>
    </row>
    <row r="754" spans="1:9" ht="18" x14ac:dyDescent="0.4">
      <c r="A754" s="234">
        <v>21010106</v>
      </c>
      <c r="B754" s="287"/>
      <c r="C754" s="15"/>
      <c r="D754" s="123"/>
      <c r="E754" s="122" t="s">
        <v>171</v>
      </c>
      <c r="F754" s="100"/>
      <c r="G754" s="100"/>
      <c r="H754" s="100"/>
      <c r="I754" s="101"/>
    </row>
    <row r="755" spans="1:9" ht="18" x14ac:dyDescent="0.4">
      <c r="A755" s="294"/>
      <c r="B755" s="287"/>
      <c r="C755" s="15"/>
      <c r="D755" s="121"/>
      <c r="E755" s="156" t="s">
        <v>680</v>
      </c>
      <c r="F755" s="237"/>
      <c r="G755" s="100">
        <v>841882.35600000003</v>
      </c>
      <c r="H755" s="100"/>
      <c r="I755" s="845"/>
    </row>
    <row r="756" spans="1:9" ht="18" x14ac:dyDescent="0.4">
      <c r="A756" s="230">
        <v>21020000</v>
      </c>
      <c r="B756" s="231"/>
      <c r="C756" s="14"/>
      <c r="D756" s="114"/>
      <c r="E756" s="115" t="s">
        <v>177</v>
      </c>
      <c r="F756" s="100"/>
      <c r="G756" s="100"/>
      <c r="H756" s="100"/>
      <c r="I756" s="101"/>
    </row>
    <row r="757" spans="1:9" ht="18" x14ac:dyDescent="0.4">
      <c r="A757" s="230">
        <v>21020300</v>
      </c>
      <c r="B757" s="231"/>
      <c r="C757" s="14"/>
      <c r="D757" s="114"/>
      <c r="E757" s="115" t="s">
        <v>193</v>
      </c>
      <c r="F757" s="100"/>
      <c r="G757" s="100"/>
      <c r="H757" s="100"/>
      <c r="I757" s="101"/>
    </row>
    <row r="758" spans="1:9" ht="18" x14ac:dyDescent="0.4">
      <c r="A758" s="234">
        <v>21020301</v>
      </c>
      <c r="B758" s="287" t="s">
        <v>646</v>
      </c>
      <c r="C758" s="15"/>
      <c r="D758" s="121" t="s">
        <v>1817</v>
      </c>
      <c r="E758" s="156" t="s">
        <v>178</v>
      </c>
      <c r="F758" s="237">
        <v>930117.91571999993</v>
      </c>
      <c r="G758" s="100">
        <v>949099.91399999987</v>
      </c>
      <c r="H758" s="232">
        <v>632733.27599999995</v>
      </c>
      <c r="I758" s="101">
        <f>'NOMINAL ROLL'!E331</f>
        <v>1383270.882</v>
      </c>
    </row>
    <row r="759" spans="1:9" ht="18" x14ac:dyDescent="0.4">
      <c r="A759" s="234">
        <v>21020302</v>
      </c>
      <c r="B759" s="287" t="s">
        <v>646</v>
      </c>
      <c r="C759" s="15"/>
      <c r="D759" s="121" t="s">
        <v>1817</v>
      </c>
      <c r="E759" s="156" t="s">
        <v>179</v>
      </c>
      <c r="F759" s="237">
        <v>531495.95184000011</v>
      </c>
      <c r="G759" s="100">
        <v>542342.80800000008</v>
      </c>
      <c r="H759" s="232">
        <v>361561.87200000003</v>
      </c>
      <c r="I759" s="101">
        <f>'NOMINAL ROLL'!F331</f>
        <v>790440.50400000007</v>
      </c>
    </row>
    <row r="760" spans="1:9" ht="18" x14ac:dyDescent="0.4">
      <c r="A760" s="234">
        <v>21020303</v>
      </c>
      <c r="B760" s="287" t="s">
        <v>646</v>
      </c>
      <c r="C760" s="15"/>
      <c r="D760" s="121" t="s">
        <v>1817</v>
      </c>
      <c r="E760" s="156" t="s">
        <v>180</v>
      </c>
      <c r="F760" s="237">
        <v>34927.199999999997</v>
      </c>
      <c r="G760" s="100">
        <v>35640</v>
      </c>
      <c r="H760" s="232">
        <v>23760</v>
      </c>
      <c r="I760" s="101">
        <f>'NOMINAL ROLL'!G331</f>
        <v>45360</v>
      </c>
    </row>
    <row r="761" spans="1:9" ht="18" x14ac:dyDescent="0.4">
      <c r="A761" s="234">
        <v>21020304</v>
      </c>
      <c r="B761" s="287" t="s">
        <v>646</v>
      </c>
      <c r="C761" s="15"/>
      <c r="D761" s="121" t="s">
        <v>1817</v>
      </c>
      <c r="E761" s="156" t="s">
        <v>181</v>
      </c>
      <c r="F761" s="237">
        <v>132873.98796000003</v>
      </c>
      <c r="G761" s="100">
        <v>135585.70200000002</v>
      </c>
      <c r="H761" s="232">
        <v>90390.468000000008</v>
      </c>
      <c r="I761" s="101">
        <f>'NOMINAL ROLL'!H331</f>
        <v>197610.12600000002</v>
      </c>
    </row>
    <row r="762" spans="1:9" ht="18.5" x14ac:dyDescent="0.4">
      <c r="A762" s="1261">
        <v>21020307</v>
      </c>
      <c r="B762" s="1262" t="s">
        <v>646</v>
      </c>
      <c r="C762" s="1263"/>
      <c r="D762" s="1264" t="s">
        <v>1817</v>
      </c>
      <c r="E762" s="1265" t="s">
        <v>680</v>
      </c>
      <c r="F762" s="1266"/>
      <c r="G762" s="1267"/>
      <c r="H762" s="1268"/>
      <c r="I762" s="1269">
        <f>'NOMINAL ROLL'!M331</f>
        <v>2880000</v>
      </c>
    </row>
    <row r="763" spans="1:9" ht="18" x14ac:dyDescent="0.4">
      <c r="A763" s="234">
        <v>21020312</v>
      </c>
      <c r="B763" s="287"/>
      <c r="C763" s="15"/>
      <c r="D763" s="121"/>
      <c r="E763" s="156" t="s">
        <v>184</v>
      </c>
      <c r="F763" s="100"/>
      <c r="G763" s="100"/>
      <c r="H763" s="100"/>
      <c r="I763" s="101"/>
    </row>
    <row r="764" spans="1:9" ht="18" x14ac:dyDescent="0.4">
      <c r="A764" s="234">
        <v>21020315</v>
      </c>
      <c r="B764" s="287" t="s">
        <v>646</v>
      </c>
      <c r="C764" s="15"/>
      <c r="D764" s="121" t="s">
        <v>1817</v>
      </c>
      <c r="E764" s="156" t="s">
        <v>187</v>
      </c>
      <c r="F764" s="237">
        <v>226953.98796</v>
      </c>
      <c r="G764" s="100">
        <v>231585.70199999999</v>
      </c>
      <c r="H764" s="232">
        <v>154390.46799999999</v>
      </c>
      <c r="I764" s="101">
        <f>'NOMINAL ROLL'!I331</f>
        <v>317610.12599999999</v>
      </c>
    </row>
    <row r="765" spans="1:9" ht="18" x14ac:dyDescent="0.4">
      <c r="A765" s="234">
        <v>21020314</v>
      </c>
      <c r="B765" s="287"/>
      <c r="C765" s="15"/>
      <c r="D765" s="123"/>
      <c r="E765" s="156" t="s">
        <v>519</v>
      </c>
      <c r="F765" s="100"/>
      <c r="G765" s="100"/>
      <c r="H765" s="100"/>
      <c r="I765" s="101">
        <f>'NOMINAL ROLL'!K331</f>
        <v>275256</v>
      </c>
    </row>
    <row r="766" spans="1:9" ht="18" x14ac:dyDescent="0.4">
      <c r="A766" s="234">
        <v>21020305</v>
      </c>
      <c r="B766" s="287"/>
      <c r="C766" s="15"/>
      <c r="D766" s="123"/>
      <c r="E766" s="156" t="s">
        <v>520</v>
      </c>
      <c r="F766" s="100"/>
      <c r="G766" s="100"/>
      <c r="H766" s="100"/>
      <c r="I766" s="101"/>
    </row>
    <row r="767" spans="1:9" ht="18" x14ac:dyDescent="0.4">
      <c r="A767" s="234">
        <v>21020306</v>
      </c>
      <c r="B767" s="287" t="s">
        <v>646</v>
      </c>
      <c r="C767" s="15"/>
      <c r="D767" s="121" t="s">
        <v>1817</v>
      </c>
      <c r="E767" s="156" t="s">
        <v>521</v>
      </c>
      <c r="F767" s="100"/>
      <c r="G767" s="100"/>
      <c r="H767" s="100"/>
      <c r="I767" s="101">
        <f>'NOMINAL ROLL'!J331</f>
        <v>15120</v>
      </c>
    </row>
    <row r="768" spans="1:9" ht="18" x14ac:dyDescent="0.4">
      <c r="A768" s="230">
        <v>21020400</v>
      </c>
      <c r="B768" s="231"/>
      <c r="C768" s="14"/>
      <c r="D768" s="114"/>
      <c r="E768" s="115" t="s">
        <v>194</v>
      </c>
      <c r="F768" s="100"/>
      <c r="G768" s="100"/>
      <c r="H768" s="100"/>
      <c r="I768" s="101"/>
    </row>
    <row r="769" spans="1:9" ht="18" x14ac:dyDescent="0.4">
      <c r="A769" s="234">
        <v>21020401</v>
      </c>
      <c r="B769" s="287" t="s">
        <v>646</v>
      </c>
      <c r="C769" s="15"/>
      <c r="D769" s="121" t="s">
        <v>1817</v>
      </c>
      <c r="E769" s="156" t="s">
        <v>178</v>
      </c>
      <c r="F769" s="237">
        <v>851088.98699999996</v>
      </c>
      <c r="G769" s="100">
        <v>868458.14999999991</v>
      </c>
      <c r="H769" s="232">
        <v>578972.1</v>
      </c>
      <c r="I769" s="101">
        <f>'NOMINAL ROLL'!E324</f>
        <v>1466133.06</v>
      </c>
    </row>
    <row r="770" spans="1:9" ht="18" x14ac:dyDescent="0.4">
      <c r="A770" s="234">
        <v>21020402</v>
      </c>
      <c r="B770" s="287" t="s">
        <v>646</v>
      </c>
      <c r="C770" s="15"/>
      <c r="D770" s="121" t="s">
        <v>1817</v>
      </c>
      <c r="E770" s="156" t="s">
        <v>179</v>
      </c>
      <c r="F770" s="237">
        <v>486336.56399999995</v>
      </c>
      <c r="G770" s="100">
        <v>496261.79999999993</v>
      </c>
      <c r="H770" s="232">
        <v>330841.19999999995</v>
      </c>
      <c r="I770" s="101">
        <f>'NOMINAL ROLL'!F324</f>
        <v>837790.32</v>
      </c>
    </row>
    <row r="771" spans="1:9" ht="18" x14ac:dyDescent="0.4">
      <c r="A771" s="234">
        <v>21020403</v>
      </c>
      <c r="B771" s="287" t="s">
        <v>646</v>
      </c>
      <c r="C771" s="15"/>
      <c r="D771" s="121" t="s">
        <v>1817</v>
      </c>
      <c r="E771" s="156" t="s">
        <v>180</v>
      </c>
      <c r="F771" s="237">
        <v>51861.599999999999</v>
      </c>
      <c r="G771" s="100">
        <v>52920</v>
      </c>
      <c r="H771" s="232">
        <v>35280</v>
      </c>
      <c r="I771" s="101">
        <f>'NOMINAL ROLL'!G324</f>
        <v>105840</v>
      </c>
    </row>
    <row r="772" spans="1:9" ht="18" x14ac:dyDescent="0.4">
      <c r="A772" s="234">
        <v>21020404</v>
      </c>
      <c r="B772" s="287" t="s">
        <v>646</v>
      </c>
      <c r="C772" s="15"/>
      <c r="D772" s="121" t="s">
        <v>1817</v>
      </c>
      <c r="E772" s="156" t="s">
        <v>181</v>
      </c>
      <c r="F772" s="237">
        <v>121584.14099999999</v>
      </c>
      <c r="G772" s="100">
        <v>124065.44999999998</v>
      </c>
      <c r="H772" s="232">
        <v>82710.299999999988</v>
      </c>
      <c r="I772" s="101">
        <f>'NOMINAL ROLL'!H324</f>
        <v>209447.58</v>
      </c>
    </row>
    <row r="773" spans="1:9" ht="18.5" x14ac:dyDescent="0.4">
      <c r="A773" s="1261">
        <v>21020407</v>
      </c>
      <c r="B773" s="1262" t="s">
        <v>646</v>
      </c>
      <c r="C773" s="1263"/>
      <c r="D773" s="1264" t="s">
        <v>1817</v>
      </c>
      <c r="E773" s="1265" t="s">
        <v>680</v>
      </c>
      <c r="F773" s="1266"/>
      <c r="G773" s="1267"/>
      <c r="H773" s="1268"/>
      <c r="I773" s="1269">
        <f>'NOMINAL ROLL'!M324</f>
        <v>6720000</v>
      </c>
    </row>
    <row r="774" spans="1:9" ht="18" x14ac:dyDescent="0.4">
      <c r="A774" s="234">
        <v>21020412</v>
      </c>
      <c r="B774" s="287"/>
      <c r="C774" s="15"/>
      <c r="D774" s="121"/>
      <c r="E774" s="156" t="s">
        <v>184</v>
      </c>
      <c r="F774" s="100"/>
      <c r="G774" s="100"/>
      <c r="H774" s="100"/>
      <c r="I774" s="101"/>
    </row>
    <row r="775" spans="1:9" ht="18" x14ac:dyDescent="0.4">
      <c r="A775" s="234">
        <v>21020415</v>
      </c>
      <c r="B775" s="287" t="s">
        <v>646</v>
      </c>
      <c r="C775" s="15"/>
      <c r="D775" s="121" t="s">
        <v>1817</v>
      </c>
      <c r="E775" s="156" t="s">
        <v>187</v>
      </c>
      <c r="F775" s="237">
        <v>286224.141</v>
      </c>
      <c r="G775" s="100">
        <v>292065.45</v>
      </c>
      <c r="H775" s="232">
        <v>194710.30000000002</v>
      </c>
      <c r="I775" s="101">
        <f>'NOMINAL ROLL'!I324</f>
        <v>545447.58000000007</v>
      </c>
    </row>
    <row r="776" spans="1:9" ht="18" x14ac:dyDescent="0.4">
      <c r="A776" s="230">
        <v>21020500</v>
      </c>
      <c r="B776" s="231"/>
      <c r="C776" s="14"/>
      <c r="D776" s="114"/>
      <c r="E776" s="115" t="s">
        <v>195</v>
      </c>
      <c r="F776" s="100"/>
      <c r="G776" s="100"/>
      <c r="H776" s="100"/>
      <c r="I776" s="101"/>
    </row>
    <row r="777" spans="1:9" ht="18" x14ac:dyDescent="0.4">
      <c r="A777" s="234">
        <v>21020501</v>
      </c>
      <c r="B777" s="287" t="s">
        <v>646</v>
      </c>
      <c r="C777" s="15"/>
      <c r="D777" s="121" t="s">
        <v>1817</v>
      </c>
      <c r="E777" s="156" t="s">
        <v>178</v>
      </c>
      <c r="F777" s="237">
        <v>143897.41799999998</v>
      </c>
      <c r="G777" s="100">
        <v>146834.09999999998</v>
      </c>
      <c r="H777" s="232">
        <v>97889.39999999998</v>
      </c>
      <c r="I777" s="101">
        <f>'NOMINAL ROLL'!E309</f>
        <v>391474.56599999993</v>
      </c>
    </row>
    <row r="778" spans="1:9" ht="18" x14ac:dyDescent="0.4">
      <c r="A778" s="294">
        <v>21020502</v>
      </c>
      <c r="B778" s="287" t="s">
        <v>646</v>
      </c>
      <c r="C778" s="17"/>
      <c r="D778" s="121" t="s">
        <v>1817</v>
      </c>
      <c r="E778" s="156" t="s">
        <v>179</v>
      </c>
      <c r="F778" s="237">
        <v>82227.096000000005</v>
      </c>
      <c r="G778" s="100">
        <v>83905.200000000012</v>
      </c>
      <c r="H778" s="232">
        <v>55936.80000000001</v>
      </c>
      <c r="I778" s="101">
        <f>'NOMINAL ROLL'!F309</f>
        <v>223699.75200000004</v>
      </c>
    </row>
    <row r="779" spans="1:9" ht="18" x14ac:dyDescent="0.4">
      <c r="A779" s="294">
        <v>21020503</v>
      </c>
      <c r="B779" s="287" t="s">
        <v>646</v>
      </c>
      <c r="C779" s="17"/>
      <c r="D779" s="121" t="s">
        <v>1817</v>
      </c>
      <c r="E779" s="156" t="s">
        <v>180</v>
      </c>
      <c r="F779" s="237">
        <v>10584</v>
      </c>
      <c r="G779" s="100">
        <v>10800</v>
      </c>
      <c r="H779" s="232">
        <v>7200</v>
      </c>
      <c r="I779" s="101">
        <f>'NOMINAL ROLL'!G309</f>
        <v>43200</v>
      </c>
    </row>
    <row r="780" spans="1:9" ht="18" x14ac:dyDescent="0.4">
      <c r="A780" s="294">
        <v>21020504</v>
      </c>
      <c r="B780" s="287" t="s">
        <v>646</v>
      </c>
      <c r="C780" s="17"/>
      <c r="D780" s="121" t="s">
        <v>1817</v>
      </c>
      <c r="E780" s="156" t="s">
        <v>181</v>
      </c>
      <c r="F780" s="237">
        <v>20556.774000000001</v>
      </c>
      <c r="G780" s="100">
        <v>20976.300000000003</v>
      </c>
      <c r="H780" s="232">
        <v>13984.200000000003</v>
      </c>
      <c r="I780" s="101">
        <f>'NOMINAL ROLL'!H309</f>
        <v>55924.938000000009</v>
      </c>
    </row>
    <row r="781" spans="1:9" ht="18.5" x14ac:dyDescent="0.4">
      <c r="A781" s="1261">
        <v>21020507</v>
      </c>
      <c r="B781" s="1262" t="s">
        <v>646</v>
      </c>
      <c r="C781" s="1263"/>
      <c r="D781" s="1264" t="s">
        <v>1817</v>
      </c>
      <c r="E781" s="1265" t="s">
        <v>680</v>
      </c>
      <c r="F781" s="1266"/>
      <c r="G781" s="1267"/>
      <c r="H781" s="1268"/>
      <c r="I781" s="1269">
        <f>'NOMINAL ROLL'!M309</f>
        <v>3840000</v>
      </c>
    </row>
    <row r="782" spans="1:9" ht="18" x14ac:dyDescent="0.4">
      <c r="A782" s="294">
        <v>21020512</v>
      </c>
      <c r="B782" s="287"/>
      <c r="C782" s="17"/>
      <c r="D782" s="121"/>
      <c r="E782" s="156" t="s">
        <v>184</v>
      </c>
      <c r="F782" s="100"/>
      <c r="G782" s="100"/>
      <c r="H782" s="306"/>
      <c r="I782" s="101"/>
    </row>
    <row r="783" spans="1:9" ht="18" x14ac:dyDescent="0.4">
      <c r="A783" s="294">
        <v>21020515</v>
      </c>
      <c r="B783" s="287" t="s">
        <v>646</v>
      </c>
      <c r="C783" s="17"/>
      <c r="D783" s="121" t="s">
        <v>1817</v>
      </c>
      <c r="E783" s="156" t="s">
        <v>187</v>
      </c>
      <c r="F783" s="237">
        <v>147791.5068</v>
      </c>
      <c r="G783" s="100">
        <v>150807.66</v>
      </c>
      <c r="H783" s="232">
        <v>100538.44</v>
      </c>
      <c r="I783" s="101">
        <f>'NOMINAL ROLL'!I309</f>
        <v>575250.37799999991</v>
      </c>
    </row>
    <row r="784" spans="1:9" ht="18" x14ac:dyDescent="0.4">
      <c r="A784" s="244">
        <v>21030100</v>
      </c>
      <c r="B784" s="245"/>
      <c r="C784" s="18"/>
      <c r="D784" s="245"/>
      <c r="E784" s="179" t="s">
        <v>200</v>
      </c>
      <c r="F784" s="200"/>
      <c r="G784" s="100"/>
      <c r="H784" s="100"/>
      <c r="I784" s="101"/>
    </row>
    <row r="785" spans="1:9" ht="18" x14ac:dyDescent="0.4">
      <c r="A785" s="843">
        <v>22010100</v>
      </c>
      <c r="B785" s="844" t="s">
        <v>802</v>
      </c>
      <c r="C785" s="50"/>
      <c r="D785" s="611"/>
      <c r="E785" s="842" t="s">
        <v>3073</v>
      </c>
      <c r="F785" s="841"/>
      <c r="G785" s="125">
        <v>2730000</v>
      </c>
      <c r="H785" s="841"/>
      <c r="I785" s="846"/>
    </row>
    <row r="786" spans="1:9" ht="18" x14ac:dyDescent="0.4">
      <c r="A786" s="239">
        <v>21020600</v>
      </c>
      <c r="B786" s="240"/>
      <c r="C786" s="16"/>
      <c r="D786" s="121"/>
      <c r="E786" s="115" t="s">
        <v>196</v>
      </c>
      <c r="F786" s="100"/>
      <c r="G786" s="100"/>
      <c r="H786" s="100"/>
      <c r="I786" s="101"/>
    </row>
    <row r="787" spans="1:9" ht="18" x14ac:dyDescent="0.4">
      <c r="A787" s="307">
        <v>21020307</v>
      </c>
      <c r="B787" s="287" t="s">
        <v>646</v>
      </c>
      <c r="C787" s="17"/>
      <c r="D787" s="121" t="s">
        <v>1817</v>
      </c>
      <c r="E787" s="308" t="s">
        <v>685</v>
      </c>
      <c r="F787" s="100"/>
      <c r="G787" s="100">
        <v>1000000</v>
      </c>
      <c r="H787" s="100">
        <v>25000</v>
      </c>
      <c r="I787" s="101">
        <v>1000000</v>
      </c>
    </row>
    <row r="788" spans="1:9" ht="18" x14ac:dyDescent="0.4">
      <c r="A788" s="241">
        <v>21020605</v>
      </c>
      <c r="B788" s="287" t="s">
        <v>646</v>
      </c>
      <c r="C788" s="17"/>
      <c r="D788" s="121" t="s">
        <v>1817</v>
      </c>
      <c r="E788" s="309" t="s">
        <v>199</v>
      </c>
      <c r="F788" s="306"/>
      <c r="G788" s="100"/>
      <c r="H788" s="107"/>
      <c r="I788" s="101"/>
    </row>
    <row r="789" spans="1:9" ht="18" x14ac:dyDescent="0.4">
      <c r="A789" s="244">
        <v>22020000</v>
      </c>
      <c r="B789" s="245"/>
      <c r="C789" s="18"/>
      <c r="D789" s="121"/>
      <c r="E789" s="179" t="s">
        <v>204</v>
      </c>
      <c r="F789" s="100"/>
      <c r="G789" s="100"/>
      <c r="H789" s="107"/>
      <c r="I789" s="101"/>
    </row>
    <row r="790" spans="1:9" ht="18" x14ac:dyDescent="0.4">
      <c r="A790" s="244">
        <v>22020100</v>
      </c>
      <c r="B790" s="245"/>
      <c r="C790" s="18"/>
      <c r="D790" s="121"/>
      <c r="E790" s="179" t="s">
        <v>205</v>
      </c>
      <c r="F790" s="100"/>
      <c r="G790" s="100"/>
      <c r="H790" s="107"/>
      <c r="I790" s="101"/>
    </row>
    <row r="791" spans="1:9" ht="18" x14ac:dyDescent="0.4">
      <c r="A791" s="37">
        <v>22020101</v>
      </c>
      <c r="B791" s="287" t="s">
        <v>648</v>
      </c>
      <c r="C791" s="6"/>
      <c r="D791" s="121" t="s">
        <v>1817</v>
      </c>
      <c r="E791" s="310" t="s">
        <v>206</v>
      </c>
      <c r="F791" s="100"/>
      <c r="G791" s="200">
        <v>100000</v>
      </c>
      <c r="H791" s="100"/>
      <c r="I791" s="101">
        <v>100000</v>
      </c>
    </row>
    <row r="792" spans="1:9" ht="18" x14ac:dyDescent="0.4">
      <c r="A792" s="37">
        <v>22020102</v>
      </c>
      <c r="B792" s="287"/>
      <c r="C792" s="6"/>
      <c r="D792" s="121"/>
      <c r="E792" s="310" t="s">
        <v>207</v>
      </c>
      <c r="F792" s="100"/>
      <c r="G792" s="200"/>
      <c r="H792" s="100"/>
      <c r="I792" s="101"/>
    </row>
    <row r="793" spans="1:9" ht="18" x14ac:dyDescent="0.4">
      <c r="A793" s="37">
        <v>22020103</v>
      </c>
      <c r="B793" s="287"/>
      <c r="C793" s="6"/>
      <c r="D793" s="121"/>
      <c r="E793" s="310" t="s">
        <v>208</v>
      </c>
      <c r="F793" s="100"/>
      <c r="G793" s="200"/>
      <c r="H793" s="100"/>
      <c r="I793" s="101"/>
    </row>
    <row r="794" spans="1:9" ht="18" x14ac:dyDescent="0.4">
      <c r="A794" s="37">
        <v>22020104</v>
      </c>
      <c r="B794" s="287"/>
      <c r="C794" s="6"/>
      <c r="D794" s="121"/>
      <c r="E794" s="310" t="s">
        <v>209</v>
      </c>
      <c r="F794" s="100"/>
      <c r="G794" s="200"/>
      <c r="H794" s="100"/>
      <c r="I794" s="101"/>
    </row>
    <row r="795" spans="1:9" ht="18" x14ac:dyDescent="0.4">
      <c r="A795" s="244">
        <v>22020300</v>
      </c>
      <c r="B795" s="245"/>
      <c r="C795" s="18"/>
      <c r="D795" s="121"/>
      <c r="E795" s="179" t="s">
        <v>212</v>
      </c>
      <c r="F795" s="100"/>
      <c r="G795" s="200"/>
      <c r="H795" s="100"/>
      <c r="I795" s="101"/>
    </row>
    <row r="796" spans="1:9" s="201" customFormat="1" ht="21" customHeight="1" x14ac:dyDescent="0.35">
      <c r="A796" s="214">
        <v>22020311</v>
      </c>
      <c r="B796" s="195" t="s">
        <v>646</v>
      </c>
      <c r="C796" s="6"/>
      <c r="D796" s="121" t="s">
        <v>1817</v>
      </c>
      <c r="E796" s="243" t="s">
        <v>448</v>
      </c>
      <c r="F796" s="100">
        <v>69845454.540000007</v>
      </c>
      <c r="G796" s="200">
        <v>60000000</v>
      </c>
      <c r="H796" s="100">
        <v>60000000</v>
      </c>
      <c r="I796" s="101">
        <v>70000000</v>
      </c>
    </row>
    <row r="797" spans="1:9" ht="18" x14ac:dyDescent="0.4">
      <c r="A797" s="214">
        <v>22020313</v>
      </c>
      <c r="B797" s="287" t="s">
        <v>646</v>
      </c>
      <c r="C797" s="6"/>
      <c r="D797" s="121" t="s">
        <v>1817</v>
      </c>
      <c r="E797" s="243" t="s">
        <v>221</v>
      </c>
      <c r="F797" s="100">
        <v>3837000</v>
      </c>
      <c r="G797" s="200">
        <v>10000000</v>
      </c>
      <c r="H797" s="100"/>
      <c r="I797" s="101">
        <v>5000000</v>
      </c>
    </row>
    <row r="798" spans="1:9" ht="18" x14ac:dyDescent="0.4">
      <c r="A798" s="244">
        <v>22021000</v>
      </c>
      <c r="B798" s="245"/>
      <c r="C798" s="18"/>
      <c r="D798" s="121"/>
      <c r="E798" s="246" t="s">
        <v>341</v>
      </c>
      <c r="F798" s="100"/>
      <c r="G798" s="200"/>
      <c r="H798" s="100"/>
      <c r="I798" s="101"/>
    </row>
    <row r="799" spans="1:9" ht="18" x14ac:dyDescent="0.4">
      <c r="A799" s="214">
        <v>22021003</v>
      </c>
      <c r="B799" s="287" t="s">
        <v>646</v>
      </c>
      <c r="C799" s="6"/>
      <c r="D799" s="121" t="s">
        <v>1817</v>
      </c>
      <c r="E799" s="156" t="s">
        <v>251</v>
      </c>
      <c r="F799" s="100">
        <v>830000</v>
      </c>
      <c r="G799" s="200"/>
      <c r="H799" s="100"/>
      <c r="I799" s="101"/>
    </row>
    <row r="800" spans="1:9" ht="18" x14ac:dyDescent="0.4">
      <c r="A800" s="214">
        <v>22021005</v>
      </c>
      <c r="B800" s="287" t="s">
        <v>646</v>
      </c>
      <c r="C800" s="6"/>
      <c r="D800" s="121" t="s">
        <v>1817</v>
      </c>
      <c r="E800" s="156" t="s">
        <v>253</v>
      </c>
      <c r="F800" s="100">
        <v>2000000</v>
      </c>
      <c r="G800" s="200">
        <v>20000000</v>
      </c>
      <c r="H800" s="100">
        <v>10770000</v>
      </c>
      <c r="I800" s="101">
        <v>20000000</v>
      </c>
    </row>
    <row r="801" spans="1:9" ht="18" x14ac:dyDescent="0.4">
      <c r="A801" s="214">
        <v>22021007</v>
      </c>
      <c r="B801" s="287" t="s">
        <v>646</v>
      </c>
      <c r="C801" s="6"/>
      <c r="D801" s="121" t="s">
        <v>1817</v>
      </c>
      <c r="E801" s="156" t="s">
        <v>254</v>
      </c>
      <c r="F801" s="100">
        <v>52111418.090000004</v>
      </c>
      <c r="G801" s="200">
        <v>30000000</v>
      </c>
      <c r="H801" s="100">
        <v>29500000</v>
      </c>
      <c r="I801" s="101">
        <v>50000000</v>
      </c>
    </row>
    <row r="802" spans="1:9" ht="18" x14ac:dyDescent="0.4">
      <c r="A802" s="214">
        <v>22021015</v>
      </c>
      <c r="B802" s="287"/>
      <c r="C802" s="6"/>
      <c r="D802" s="121"/>
      <c r="E802" s="156" t="s">
        <v>259</v>
      </c>
      <c r="F802" s="100"/>
      <c r="G802" s="200"/>
      <c r="H802" s="100"/>
      <c r="I802" s="101"/>
    </row>
    <row r="803" spans="1:9" ht="18" x14ac:dyDescent="0.4">
      <c r="A803" s="214">
        <v>22021017</v>
      </c>
      <c r="B803" s="287" t="s">
        <v>646</v>
      </c>
      <c r="C803" s="6"/>
      <c r="D803" s="121" t="s">
        <v>1817</v>
      </c>
      <c r="E803" s="156" t="s">
        <v>663</v>
      </c>
      <c r="F803" s="100">
        <v>100000</v>
      </c>
      <c r="G803" s="200">
        <v>2000000</v>
      </c>
      <c r="H803" s="100">
        <v>540000</v>
      </c>
      <c r="I803" s="101">
        <v>1000000</v>
      </c>
    </row>
    <row r="804" spans="1:9" ht="18" x14ac:dyDescent="0.4">
      <c r="A804" s="276">
        <v>220206</v>
      </c>
      <c r="B804" s="287"/>
      <c r="C804" s="6"/>
      <c r="D804" s="121"/>
      <c r="E804" s="277" t="s">
        <v>686</v>
      </c>
      <c r="F804" s="100"/>
      <c r="G804" s="200"/>
      <c r="H804" s="100"/>
      <c r="I804" s="100"/>
    </row>
    <row r="805" spans="1:9" ht="18" x14ac:dyDescent="0.4">
      <c r="A805" s="588">
        <v>22020606</v>
      </c>
      <c r="B805" s="589" t="s">
        <v>646</v>
      </c>
      <c r="C805" s="590"/>
      <c r="D805" s="591" t="s">
        <v>1817</v>
      </c>
      <c r="E805" s="592" t="s">
        <v>687</v>
      </c>
      <c r="F805" s="587">
        <v>11999008.33</v>
      </c>
      <c r="G805" s="593">
        <v>30000000</v>
      </c>
      <c r="H805" s="587">
        <v>112986000</v>
      </c>
      <c r="I805" s="594">
        <v>110000000</v>
      </c>
    </row>
    <row r="806" spans="1:9" ht="18" x14ac:dyDescent="0.4">
      <c r="A806" s="244">
        <v>22040000</v>
      </c>
      <c r="B806" s="245"/>
      <c r="C806" s="18"/>
      <c r="D806" s="110"/>
      <c r="E806" s="179" t="s">
        <v>263</v>
      </c>
      <c r="F806" s="100"/>
      <c r="G806" s="200"/>
      <c r="H806" s="100"/>
      <c r="I806" s="101"/>
    </row>
    <row r="807" spans="1:9" ht="18" x14ac:dyDescent="0.4">
      <c r="A807" s="244">
        <v>22040100</v>
      </c>
      <c r="B807" s="245"/>
      <c r="C807" s="18"/>
      <c r="D807" s="110"/>
      <c r="E807" s="179" t="s">
        <v>264</v>
      </c>
      <c r="F807" s="100"/>
      <c r="G807" s="200"/>
      <c r="H807" s="100"/>
      <c r="I807" s="101"/>
    </row>
    <row r="808" spans="1:9" ht="18.5" thickBot="1" x14ac:dyDescent="0.45">
      <c r="A808" s="432">
        <v>22040109</v>
      </c>
      <c r="B808" s="428" t="s">
        <v>646</v>
      </c>
      <c r="C808" s="41"/>
      <c r="D808" s="345" t="s">
        <v>1817</v>
      </c>
      <c r="E808" s="165" t="s">
        <v>437</v>
      </c>
      <c r="F808" s="106">
        <v>3000000</v>
      </c>
      <c r="G808" s="470">
        <v>5000000</v>
      </c>
      <c r="H808" s="106">
        <v>3230000</v>
      </c>
      <c r="I808" s="109">
        <v>20000000</v>
      </c>
    </row>
    <row r="809" spans="1:9" ht="18.5" thickBot="1" x14ac:dyDescent="0.45">
      <c r="A809" s="434"/>
      <c r="B809" s="435"/>
      <c r="C809" s="436"/>
      <c r="D809" s="198"/>
      <c r="E809" s="437" t="s">
        <v>164</v>
      </c>
      <c r="F809" s="438">
        <f>SUM(F751:F788)</f>
        <v>9558819.33048</v>
      </c>
      <c r="G809" s="438">
        <f>SUM(G751:G788)</f>
        <v>14325779.631999997</v>
      </c>
      <c r="H809" s="438">
        <f>SUM(H751:H788)</f>
        <v>6527598.1840000013</v>
      </c>
      <c r="I809" s="439">
        <f>SUM(I751:I788)</f>
        <v>31178528.691999998</v>
      </c>
    </row>
    <row r="810" spans="1:9" ht="18.5" thickBot="1" x14ac:dyDescent="0.45">
      <c r="A810" s="446"/>
      <c r="B810" s="447"/>
      <c r="C810" s="448"/>
      <c r="D810" s="447"/>
      <c r="E810" s="452" t="s">
        <v>204</v>
      </c>
      <c r="F810" s="450">
        <f>SUM(F791:F808)</f>
        <v>143722880.96000001</v>
      </c>
      <c r="G810" s="450">
        <f>SUM(G791:G808)</f>
        <v>157100000</v>
      </c>
      <c r="H810" s="450">
        <f>SUM(H791:H808)</f>
        <v>217026000</v>
      </c>
      <c r="I810" s="450">
        <f>SUM(I791:I808)</f>
        <v>276100000</v>
      </c>
    </row>
    <row r="811" spans="1:9" ht="17.25" customHeight="1" thickBot="1" x14ac:dyDescent="0.45">
      <c r="A811" s="291"/>
      <c r="B811" s="248"/>
      <c r="C811" s="32"/>
      <c r="D811" s="249"/>
      <c r="E811" s="199" t="s">
        <v>298</v>
      </c>
      <c r="F811" s="296">
        <f>F809+F810</f>
        <v>153281700.29048002</v>
      </c>
      <c r="G811" s="296">
        <f>G809+G810</f>
        <v>171425779.632</v>
      </c>
      <c r="H811" s="296">
        <f>H809+H810</f>
        <v>223553598.18400002</v>
      </c>
      <c r="I811" s="296">
        <f>I809+I810</f>
        <v>307278528.69199997</v>
      </c>
    </row>
    <row r="812" spans="1:9" ht="22.5" x14ac:dyDescent="0.45">
      <c r="A812" s="1440" t="s">
        <v>1792</v>
      </c>
      <c r="B812" s="1441"/>
      <c r="C812" s="1441"/>
      <c r="D812" s="1441"/>
      <c r="E812" s="1441"/>
      <c r="F812" s="1441"/>
      <c r="G812" s="1441"/>
      <c r="H812" s="1441"/>
      <c r="I812" s="1442"/>
    </row>
    <row r="813" spans="1:9" ht="22.5" x14ac:dyDescent="0.45">
      <c r="A813" s="1437" t="s">
        <v>484</v>
      </c>
      <c r="B813" s="1438"/>
      <c r="C813" s="1438"/>
      <c r="D813" s="1438"/>
      <c r="E813" s="1438"/>
      <c r="F813" s="1438"/>
      <c r="G813" s="1438"/>
      <c r="H813" s="1438"/>
      <c r="I813" s="1439"/>
    </row>
    <row r="814" spans="1:9" ht="24" customHeight="1" x14ac:dyDescent="0.45">
      <c r="A814" s="1437" t="s">
        <v>3079</v>
      </c>
      <c r="B814" s="1438"/>
      <c r="C814" s="1438"/>
      <c r="D814" s="1438"/>
      <c r="E814" s="1438"/>
      <c r="F814" s="1438"/>
      <c r="G814" s="1438"/>
      <c r="H814" s="1438"/>
      <c r="I814" s="1439"/>
    </row>
    <row r="815" spans="1:9" ht="18.75" customHeight="1" thickBot="1" x14ac:dyDescent="0.45">
      <c r="A815" s="1434" t="s">
        <v>280</v>
      </c>
      <c r="B815" s="1435"/>
      <c r="C815" s="1435"/>
      <c r="D815" s="1435"/>
      <c r="E815" s="1435"/>
      <c r="F815" s="1435"/>
      <c r="G815" s="1435"/>
      <c r="H815" s="1435"/>
      <c r="I815" s="1436"/>
    </row>
    <row r="816" spans="1:9" ht="18.5" thickBot="1" x14ac:dyDescent="0.45">
      <c r="A816" s="1449" t="s">
        <v>398</v>
      </c>
      <c r="B816" s="1450"/>
      <c r="C816" s="1450"/>
      <c r="D816" s="1450"/>
      <c r="E816" s="1450"/>
      <c r="F816" s="1450"/>
      <c r="G816" s="1450"/>
      <c r="H816" s="1450"/>
      <c r="I816" s="1451"/>
    </row>
    <row r="817" spans="1:9" ht="36.5" thickBot="1" x14ac:dyDescent="0.45">
      <c r="A817" s="4" t="s">
        <v>465</v>
      </c>
      <c r="B817" s="304" t="s">
        <v>458</v>
      </c>
      <c r="C817" s="4" t="s">
        <v>454</v>
      </c>
      <c r="D817" s="304" t="s">
        <v>457</v>
      </c>
      <c r="E817" s="210" t="s">
        <v>1</v>
      </c>
      <c r="F817" s="111" t="s">
        <v>3083</v>
      </c>
      <c r="G817" s="111" t="s">
        <v>3078</v>
      </c>
      <c r="H817" s="111" t="s">
        <v>3084</v>
      </c>
      <c r="I817" s="111" t="s">
        <v>3082</v>
      </c>
    </row>
    <row r="818" spans="1:9" ht="18" x14ac:dyDescent="0.4">
      <c r="A818" s="251">
        <v>20000000</v>
      </c>
      <c r="B818" s="252"/>
      <c r="C818" s="20"/>
      <c r="D818" s="252"/>
      <c r="E818" s="138" t="s">
        <v>163</v>
      </c>
      <c r="F818" s="253"/>
      <c r="G818" s="253"/>
      <c r="H818" s="253"/>
      <c r="I818" s="254"/>
    </row>
    <row r="819" spans="1:9" ht="18" x14ac:dyDescent="0.4">
      <c r="A819" s="230">
        <v>21000000</v>
      </c>
      <c r="B819" s="231"/>
      <c r="C819" s="14"/>
      <c r="D819" s="231"/>
      <c r="E819" s="115" t="s">
        <v>164</v>
      </c>
      <c r="F819" s="232"/>
      <c r="G819" s="232"/>
      <c r="H819" s="232"/>
      <c r="I819" s="233"/>
    </row>
    <row r="820" spans="1:9" ht="18" x14ac:dyDescent="0.4">
      <c r="A820" s="230">
        <v>21010000</v>
      </c>
      <c r="B820" s="231"/>
      <c r="C820" s="14"/>
      <c r="D820" s="231"/>
      <c r="E820" s="115" t="s">
        <v>165</v>
      </c>
      <c r="F820" s="232"/>
      <c r="G820" s="232"/>
      <c r="H820" s="232"/>
      <c r="I820" s="233"/>
    </row>
    <row r="821" spans="1:9" ht="18" x14ac:dyDescent="0.4">
      <c r="A821" s="234">
        <v>21010103</v>
      </c>
      <c r="B821" s="287" t="s">
        <v>646</v>
      </c>
      <c r="C821" s="15"/>
      <c r="D821" s="121" t="s">
        <v>1817</v>
      </c>
      <c r="E821" s="122" t="s">
        <v>168</v>
      </c>
      <c r="F821" s="237">
        <f t="shared" ref="F821:F853" si="17">G821-(G821*2%)</f>
        <v>1708702.5984</v>
      </c>
      <c r="G821" s="100">
        <v>1743574.08</v>
      </c>
      <c r="H821" s="232">
        <f>G821/12*9</f>
        <v>1307680.56</v>
      </c>
      <c r="I821" s="101">
        <f>'NOMINAL ROLL'!D346</f>
        <v>2112275.52</v>
      </c>
    </row>
    <row r="822" spans="1:9" ht="18" x14ac:dyDescent="0.4">
      <c r="A822" s="234">
        <v>21010104</v>
      </c>
      <c r="B822" s="287" t="s">
        <v>646</v>
      </c>
      <c r="C822" s="15"/>
      <c r="D822" s="121" t="s">
        <v>1817</v>
      </c>
      <c r="E822" s="122" t="s">
        <v>169</v>
      </c>
      <c r="F822" s="237">
        <f t="shared" si="17"/>
        <v>1791936.86</v>
      </c>
      <c r="G822" s="100">
        <v>1828507</v>
      </c>
      <c r="H822" s="232">
        <f>G822/12*9</f>
        <v>1371380.25</v>
      </c>
      <c r="I822" s="101">
        <f>'NOMINAL ROLL'!D341</f>
        <v>2097342</v>
      </c>
    </row>
    <row r="823" spans="1:9" ht="18" x14ac:dyDescent="0.4">
      <c r="A823" s="234">
        <v>21010105</v>
      </c>
      <c r="B823" s="287" t="s">
        <v>646</v>
      </c>
      <c r="C823" s="15"/>
      <c r="D823" s="121" t="s">
        <v>1817</v>
      </c>
      <c r="E823" s="122" t="s">
        <v>170</v>
      </c>
      <c r="F823" s="237">
        <f t="shared" si="17"/>
        <v>205568.72</v>
      </c>
      <c r="G823" s="100">
        <v>209764</v>
      </c>
      <c r="H823" s="232">
        <f>G823/12*9</f>
        <v>157323</v>
      </c>
      <c r="I823" s="101">
        <f>'NOMINAL ROLL'!D334</f>
        <v>0</v>
      </c>
    </row>
    <row r="824" spans="1:9" ht="18" x14ac:dyDescent="0.4">
      <c r="A824" s="234">
        <v>21010106</v>
      </c>
      <c r="B824" s="287"/>
      <c r="C824" s="15"/>
      <c r="D824" s="121"/>
      <c r="E824" s="122" t="s">
        <v>171</v>
      </c>
      <c r="F824" s="237"/>
      <c r="G824" s="105"/>
      <c r="H824" s="100"/>
      <c r="I824" s="101"/>
    </row>
    <row r="825" spans="1:9" s="201" customFormat="1" ht="18" x14ac:dyDescent="0.3">
      <c r="A825" s="234"/>
      <c r="B825" s="195"/>
      <c r="C825" s="15"/>
      <c r="D825" s="121"/>
      <c r="E825" s="156" t="s">
        <v>680</v>
      </c>
      <c r="F825" s="237"/>
      <c r="G825" s="100">
        <v>567276.76199999999</v>
      </c>
      <c r="H825" s="232"/>
      <c r="I825" s="845"/>
    </row>
    <row r="826" spans="1:9" ht="18" x14ac:dyDescent="0.4">
      <c r="A826" s="230">
        <v>21020000</v>
      </c>
      <c r="B826" s="231"/>
      <c r="C826" s="14"/>
      <c r="D826" s="231"/>
      <c r="E826" s="115" t="s">
        <v>177</v>
      </c>
      <c r="F826" s="237"/>
      <c r="G826" s="100"/>
      <c r="H826" s="100"/>
      <c r="I826" s="101"/>
    </row>
    <row r="827" spans="1:9" ht="18" x14ac:dyDescent="0.4">
      <c r="A827" s="230">
        <v>21020300</v>
      </c>
      <c r="B827" s="231"/>
      <c r="C827" s="14"/>
      <c r="D827" s="231"/>
      <c r="E827" s="115" t="s">
        <v>193</v>
      </c>
      <c r="F827" s="237"/>
      <c r="G827" s="100"/>
      <c r="H827" s="100"/>
      <c r="I827" s="101"/>
    </row>
    <row r="828" spans="1:9" ht="18" x14ac:dyDescent="0.4">
      <c r="A828" s="234">
        <v>21020301</v>
      </c>
      <c r="B828" s="287" t="s">
        <v>646</v>
      </c>
      <c r="C828" s="15"/>
      <c r="D828" s="121" t="s">
        <v>1817</v>
      </c>
      <c r="E828" s="156" t="s">
        <v>178</v>
      </c>
      <c r="F828" s="237">
        <f t="shared" si="17"/>
        <v>598045.90943999996</v>
      </c>
      <c r="G828" s="100">
        <v>610250.92799999996</v>
      </c>
      <c r="H828" s="232">
        <f>G828/12*9</f>
        <v>457688.196</v>
      </c>
      <c r="I828" s="101">
        <f>'NOMINAL ROLL'!E346</f>
        <v>739296.43199999991</v>
      </c>
    </row>
    <row r="829" spans="1:9" ht="18" x14ac:dyDescent="0.4">
      <c r="A829" s="234">
        <v>21020302</v>
      </c>
      <c r="B829" s="287" t="s">
        <v>646</v>
      </c>
      <c r="C829" s="15"/>
      <c r="D829" s="121" t="s">
        <v>1817</v>
      </c>
      <c r="E829" s="156" t="s">
        <v>179</v>
      </c>
      <c r="F829" s="237">
        <f t="shared" si="17"/>
        <v>341740.51968000003</v>
      </c>
      <c r="G829" s="100">
        <v>348714.81600000005</v>
      </c>
      <c r="H829" s="232">
        <f>G829/12*9</f>
        <v>261536.11200000002</v>
      </c>
      <c r="I829" s="101">
        <f>'NOMINAL ROLL'!F346</f>
        <v>422455.10400000005</v>
      </c>
    </row>
    <row r="830" spans="1:9" ht="18" x14ac:dyDescent="0.4">
      <c r="A830" s="234">
        <v>21020303</v>
      </c>
      <c r="B830" s="287" t="s">
        <v>646</v>
      </c>
      <c r="C830" s="15"/>
      <c r="D830" s="121" t="s">
        <v>1817</v>
      </c>
      <c r="E830" s="156" t="s">
        <v>180</v>
      </c>
      <c r="F830" s="237">
        <f t="shared" si="17"/>
        <v>19051.2</v>
      </c>
      <c r="G830" s="100">
        <v>19440</v>
      </c>
      <c r="H830" s="232">
        <f>G830/12*9</f>
        <v>14580</v>
      </c>
      <c r="I830" s="101">
        <f>'NOMINAL ROLL'!G346</f>
        <v>19440</v>
      </c>
    </row>
    <row r="831" spans="1:9" ht="18" x14ac:dyDescent="0.4">
      <c r="A831" s="234">
        <v>21020304</v>
      </c>
      <c r="B831" s="287" t="s">
        <v>646</v>
      </c>
      <c r="C831" s="15"/>
      <c r="D831" s="121" t="s">
        <v>1817</v>
      </c>
      <c r="E831" s="156" t="s">
        <v>181</v>
      </c>
      <c r="F831" s="237">
        <f t="shared" si="17"/>
        <v>85435.129920000007</v>
      </c>
      <c r="G831" s="100">
        <v>87178.704000000012</v>
      </c>
      <c r="H831" s="232">
        <f>G831/12*9</f>
        <v>65384.028000000006</v>
      </c>
      <c r="I831" s="101">
        <f>'NOMINAL ROLL'!H346</f>
        <v>105613.77600000001</v>
      </c>
    </row>
    <row r="832" spans="1:9" ht="18.5" x14ac:dyDescent="0.4">
      <c r="A832" s="1299">
        <v>21020307</v>
      </c>
      <c r="B832" s="1300" t="s">
        <v>646</v>
      </c>
      <c r="C832" s="1301"/>
      <c r="D832" s="1302" t="s">
        <v>1817</v>
      </c>
      <c r="E832" s="1303" t="s">
        <v>680</v>
      </c>
      <c r="F832" s="1304"/>
      <c r="G832" s="1305"/>
      <c r="H832" s="1306"/>
      <c r="I832" s="1307">
        <f>'NOMINAL ROLL'!M346</f>
        <v>960000</v>
      </c>
    </row>
    <row r="833" spans="1:9" ht="18" x14ac:dyDescent="0.4">
      <c r="A833" s="234">
        <v>21020312</v>
      </c>
      <c r="B833" s="287"/>
      <c r="C833" s="15"/>
      <c r="D833" s="121"/>
      <c r="E833" s="156" t="s">
        <v>184</v>
      </c>
      <c r="F833" s="237"/>
      <c r="G833" s="100"/>
      <c r="H833" s="100"/>
      <c r="I833" s="101"/>
    </row>
    <row r="834" spans="1:9" ht="18" x14ac:dyDescent="0.4">
      <c r="A834" s="234">
        <v>21020315</v>
      </c>
      <c r="B834" s="287" t="s">
        <v>646</v>
      </c>
      <c r="C834" s="15"/>
      <c r="D834" s="121" t="s">
        <v>1817</v>
      </c>
      <c r="E834" s="156" t="s">
        <v>187</v>
      </c>
      <c r="F834" s="237">
        <f t="shared" si="17"/>
        <v>132475.12992000004</v>
      </c>
      <c r="G834" s="100">
        <v>135178.70400000003</v>
      </c>
      <c r="H834" s="232">
        <f>G834/12*9</f>
        <v>101384.02800000002</v>
      </c>
      <c r="I834" s="101">
        <f>'NOMINAL ROLL'!I341</f>
        <v>248867.1</v>
      </c>
    </row>
    <row r="835" spans="1:9" ht="18" x14ac:dyDescent="0.4">
      <c r="A835" s="234">
        <v>21020314</v>
      </c>
      <c r="B835" s="287"/>
      <c r="C835" s="15"/>
      <c r="D835" s="121"/>
      <c r="E835" s="156" t="s">
        <v>519</v>
      </c>
      <c r="F835" s="237"/>
      <c r="G835" s="105"/>
      <c r="H835" s="100"/>
      <c r="I835" s="101">
        <f>'NOMINAL ROLL'!K346</f>
        <v>275256</v>
      </c>
    </row>
    <row r="836" spans="1:9" ht="18" x14ac:dyDescent="0.4">
      <c r="A836" s="234">
        <v>21020305</v>
      </c>
      <c r="B836" s="287"/>
      <c r="C836" s="15"/>
      <c r="D836" s="121"/>
      <c r="E836" s="156" t="s">
        <v>520</v>
      </c>
      <c r="F836" s="237"/>
      <c r="G836" s="105"/>
      <c r="H836" s="100"/>
      <c r="I836" s="101"/>
    </row>
    <row r="837" spans="1:9" ht="18" x14ac:dyDescent="0.4">
      <c r="A837" s="234">
        <v>21020306</v>
      </c>
      <c r="B837" s="287"/>
      <c r="C837" s="15"/>
      <c r="D837" s="121"/>
      <c r="E837" s="156" t="s">
        <v>521</v>
      </c>
      <c r="F837" s="237"/>
      <c r="G837" s="105"/>
      <c r="H837" s="100"/>
      <c r="I837" s="101">
        <f>'NOMINAL ROLL'!J346</f>
        <v>15120</v>
      </c>
    </row>
    <row r="838" spans="1:9" ht="18" x14ac:dyDescent="0.4">
      <c r="A838" s="230">
        <v>21020400</v>
      </c>
      <c r="B838" s="231"/>
      <c r="C838" s="14"/>
      <c r="D838" s="231"/>
      <c r="E838" s="115" t="s">
        <v>194</v>
      </c>
      <c r="F838" s="237"/>
      <c r="G838" s="105"/>
      <c r="H838" s="100"/>
      <c r="I838" s="101"/>
    </row>
    <row r="839" spans="1:9" ht="18" x14ac:dyDescent="0.4">
      <c r="A839" s="234">
        <v>21020401</v>
      </c>
      <c r="B839" s="287" t="s">
        <v>646</v>
      </c>
      <c r="C839" s="15"/>
      <c r="D839" s="121" t="s">
        <v>1817</v>
      </c>
      <c r="E839" s="156" t="s">
        <v>178</v>
      </c>
      <c r="F839" s="237">
        <f t="shared" si="17"/>
        <v>627177.90099999995</v>
      </c>
      <c r="G839" s="100">
        <v>639977.44999999995</v>
      </c>
      <c r="H839" s="232">
        <f>G839/12*9</f>
        <v>479983.08749999997</v>
      </c>
      <c r="I839" s="101">
        <f>'NOMINAL ROLL'!E341</f>
        <v>734069.7</v>
      </c>
    </row>
    <row r="840" spans="1:9" ht="18" x14ac:dyDescent="0.4">
      <c r="A840" s="234">
        <v>21020402</v>
      </c>
      <c r="B840" s="287" t="s">
        <v>646</v>
      </c>
      <c r="C840" s="15"/>
      <c r="D840" s="121" t="s">
        <v>1817</v>
      </c>
      <c r="E840" s="156" t="s">
        <v>179</v>
      </c>
      <c r="F840" s="237">
        <f t="shared" si="17"/>
        <v>358387.37200000003</v>
      </c>
      <c r="G840" s="100">
        <v>365701.4</v>
      </c>
      <c r="H840" s="232">
        <f>G840/12*9</f>
        <v>274276.05000000005</v>
      </c>
      <c r="I840" s="101">
        <f>'NOMINAL ROLL'!F341</f>
        <v>419468.4</v>
      </c>
    </row>
    <row r="841" spans="1:9" ht="18" x14ac:dyDescent="0.4">
      <c r="A841" s="234">
        <v>21020403</v>
      </c>
      <c r="B841" s="287" t="s">
        <v>646</v>
      </c>
      <c r="C841" s="15"/>
      <c r="D841" s="121" t="s">
        <v>1817</v>
      </c>
      <c r="E841" s="156" t="s">
        <v>180</v>
      </c>
      <c r="F841" s="237">
        <f t="shared" si="17"/>
        <v>37044</v>
      </c>
      <c r="G841" s="100">
        <v>37800</v>
      </c>
      <c r="H841" s="232">
        <f>G841/12*9</f>
        <v>28350</v>
      </c>
      <c r="I841" s="101">
        <f>'NOMINAL ROLL'!G341</f>
        <v>45360</v>
      </c>
    </row>
    <row r="842" spans="1:9" ht="18" x14ac:dyDescent="0.4">
      <c r="A842" s="234">
        <v>21020404</v>
      </c>
      <c r="B842" s="287" t="s">
        <v>646</v>
      </c>
      <c r="C842" s="15"/>
      <c r="D842" s="121" t="s">
        <v>1817</v>
      </c>
      <c r="E842" s="156" t="s">
        <v>181</v>
      </c>
      <c r="F842" s="237">
        <f t="shared" si="17"/>
        <v>89596.843000000008</v>
      </c>
      <c r="G842" s="100">
        <v>91425.35</v>
      </c>
      <c r="H842" s="232">
        <f>G842/12*9</f>
        <v>68569.012500000012</v>
      </c>
      <c r="I842" s="101">
        <f>'NOMINAL ROLL'!H341</f>
        <v>104867.1</v>
      </c>
    </row>
    <row r="843" spans="1:9" ht="18.5" x14ac:dyDescent="0.4">
      <c r="A843" s="1261">
        <v>21020407</v>
      </c>
      <c r="B843" s="1262" t="s">
        <v>646</v>
      </c>
      <c r="C843" s="1263"/>
      <c r="D843" s="1264" t="s">
        <v>1817</v>
      </c>
      <c r="E843" s="1265" t="s">
        <v>680</v>
      </c>
      <c r="F843" s="1266"/>
      <c r="G843" s="1267"/>
      <c r="H843" s="1268"/>
      <c r="I843" s="1269">
        <f>'NOMINAL ROLL'!M341</f>
        <v>2880000</v>
      </c>
    </row>
    <row r="844" spans="1:9" ht="18" x14ac:dyDescent="0.4">
      <c r="A844" s="234">
        <v>21020412</v>
      </c>
      <c r="B844" s="287"/>
      <c r="C844" s="15"/>
      <c r="D844" s="121"/>
      <c r="E844" s="156" t="s">
        <v>184</v>
      </c>
      <c r="F844" s="237"/>
      <c r="G844" s="100"/>
      <c r="H844" s="100"/>
      <c r="I844" s="101"/>
    </row>
    <row r="845" spans="1:9" ht="18" x14ac:dyDescent="0.4">
      <c r="A845" s="234">
        <v>21020415</v>
      </c>
      <c r="B845" s="287" t="s">
        <v>646</v>
      </c>
      <c r="C845" s="15"/>
      <c r="D845" s="121" t="s">
        <v>1817</v>
      </c>
      <c r="E845" s="156" t="s">
        <v>187</v>
      </c>
      <c r="F845" s="237">
        <f t="shared" si="17"/>
        <v>207196.84299999999</v>
      </c>
      <c r="G845" s="100">
        <v>211425.35</v>
      </c>
      <c r="H845" s="232">
        <f>G845/12*9</f>
        <v>158569.01250000001</v>
      </c>
      <c r="I845" s="101">
        <f>'NOMINAL ROLL'!I341</f>
        <v>248867.1</v>
      </c>
    </row>
    <row r="846" spans="1:9" ht="18" x14ac:dyDescent="0.4">
      <c r="A846" s="230">
        <v>21020500</v>
      </c>
      <c r="B846" s="231"/>
      <c r="C846" s="14"/>
      <c r="D846" s="231"/>
      <c r="E846" s="115" t="s">
        <v>195</v>
      </c>
      <c r="F846" s="237"/>
      <c r="G846" s="100"/>
      <c r="H846" s="100"/>
      <c r="I846" s="101"/>
    </row>
    <row r="847" spans="1:9" ht="18" x14ac:dyDescent="0.4">
      <c r="A847" s="234">
        <v>21020501</v>
      </c>
      <c r="B847" s="287" t="s">
        <v>646</v>
      </c>
      <c r="C847" s="15"/>
      <c r="D847" s="121" t="s">
        <v>1817</v>
      </c>
      <c r="E847" s="156" t="s">
        <v>178</v>
      </c>
      <c r="F847" s="237">
        <f t="shared" si="17"/>
        <v>71949.051999999996</v>
      </c>
      <c r="G847" s="100">
        <v>73417.399999999994</v>
      </c>
      <c r="H847" s="232">
        <f t="shared" ref="H847:H853" si="18">G847/12*9</f>
        <v>55063.049999999996</v>
      </c>
      <c r="I847" s="101">
        <f>'NOMINAL ROLL'!E334</f>
        <v>0</v>
      </c>
    </row>
    <row r="848" spans="1:9" ht="18" x14ac:dyDescent="0.4">
      <c r="A848" s="294">
        <v>21020502</v>
      </c>
      <c r="B848" s="287" t="s">
        <v>646</v>
      </c>
      <c r="C848" s="15"/>
      <c r="D848" s="121" t="s">
        <v>1817</v>
      </c>
      <c r="E848" s="156" t="s">
        <v>179</v>
      </c>
      <c r="F848" s="237">
        <f t="shared" si="17"/>
        <v>41113.744000000006</v>
      </c>
      <c r="G848" s="100">
        <v>41952.800000000003</v>
      </c>
      <c r="H848" s="232">
        <f t="shared" si="18"/>
        <v>31464.600000000002</v>
      </c>
      <c r="I848" s="101">
        <f>'NOMINAL ROLL'!F334</f>
        <v>0</v>
      </c>
    </row>
    <row r="849" spans="1:9" ht="18" x14ac:dyDescent="0.4">
      <c r="A849" s="294">
        <v>21020503</v>
      </c>
      <c r="B849" s="287" t="s">
        <v>646</v>
      </c>
      <c r="C849" s="15"/>
      <c r="D849" s="121" t="s">
        <v>1817</v>
      </c>
      <c r="E849" s="156" t="s">
        <v>180</v>
      </c>
      <c r="F849" s="237">
        <f t="shared" si="17"/>
        <v>5292</v>
      </c>
      <c r="G849" s="100">
        <v>5400</v>
      </c>
      <c r="H849" s="232">
        <f t="shared" si="18"/>
        <v>4050</v>
      </c>
      <c r="I849" s="101">
        <f>'NOMINAL ROLL'!G334</f>
        <v>0</v>
      </c>
    </row>
    <row r="850" spans="1:9" ht="18" x14ac:dyDescent="0.4">
      <c r="A850" s="294">
        <v>21020504</v>
      </c>
      <c r="B850" s="287" t="s">
        <v>646</v>
      </c>
      <c r="C850" s="15"/>
      <c r="D850" s="121" t="s">
        <v>1817</v>
      </c>
      <c r="E850" s="156" t="s">
        <v>181</v>
      </c>
      <c r="F850" s="237">
        <f t="shared" si="17"/>
        <v>10278.436000000002</v>
      </c>
      <c r="G850" s="100">
        <v>10488.2</v>
      </c>
      <c r="H850" s="232">
        <f t="shared" si="18"/>
        <v>7866.1500000000005</v>
      </c>
      <c r="I850" s="101">
        <f>'NOMINAL ROLL'!H334</f>
        <v>0</v>
      </c>
    </row>
    <row r="851" spans="1:9" ht="18" x14ac:dyDescent="0.4">
      <c r="A851" s="294"/>
      <c r="B851" s="287"/>
      <c r="C851" s="15"/>
      <c r="D851" s="121"/>
      <c r="E851" s="156" t="s">
        <v>680</v>
      </c>
      <c r="F851" s="237"/>
      <c r="G851" s="100"/>
      <c r="H851" s="232"/>
      <c r="I851" s="101">
        <f>'NOMINAL ROLL'!M334</f>
        <v>0</v>
      </c>
    </row>
    <row r="852" spans="1:9" ht="18" x14ac:dyDescent="0.4">
      <c r="A852" s="294">
        <v>21020512</v>
      </c>
      <c r="B852" s="287"/>
      <c r="C852" s="17"/>
      <c r="D852" s="121"/>
      <c r="E852" s="156" t="s">
        <v>184</v>
      </c>
      <c r="F852" s="237"/>
      <c r="G852" s="100"/>
      <c r="H852" s="232">
        <f t="shared" si="18"/>
        <v>0</v>
      </c>
      <c r="I852" s="101"/>
    </row>
    <row r="853" spans="1:9" ht="18" x14ac:dyDescent="0.4">
      <c r="A853" s="294">
        <v>21020515</v>
      </c>
      <c r="B853" s="287" t="s">
        <v>646</v>
      </c>
      <c r="C853" s="15"/>
      <c r="D853" s="121" t="s">
        <v>1817</v>
      </c>
      <c r="E853" s="156" t="s">
        <v>187</v>
      </c>
      <c r="F853" s="237">
        <f t="shared" si="17"/>
        <v>73895.8024</v>
      </c>
      <c r="G853" s="100">
        <v>75403.88</v>
      </c>
      <c r="H853" s="232">
        <f t="shared" si="18"/>
        <v>56552.91</v>
      </c>
      <c r="I853" s="101">
        <f>'NOMINAL ROLL'!I334</f>
        <v>0</v>
      </c>
    </row>
    <row r="854" spans="1:9" ht="18" x14ac:dyDescent="0.4">
      <c r="A854" s="244">
        <v>21030100</v>
      </c>
      <c r="B854" s="245"/>
      <c r="C854" s="18"/>
      <c r="D854" s="245"/>
      <c r="E854" s="179" t="s">
        <v>200</v>
      </c>
      <c r="F854" s="200"/>
      <c r="G854" s="100"/>
      <c r="H854" s="100"/>
      <c r="I854" s="101"/>
    </row>
    <row r="855" spans="1:9" ht="18" x14ac:dyDescent="0.4">
      <c r="A855" s="843">
        <v>22010100</v>
      </c>
      <c r="B855" s="844" t="s">
        <v>802</v>
      </c>
      <c r="C855" s="50"/>
      <c r="D855" s="611"/>
      <c r="E855" s="842" t="s">
        <v>3073</v>
      </c>
      <c r="F855" s="841"/>
      <c r="G855" s="125">
        <v>1680000</v>
      </c>
      <c r="H855" s="841"/>
      <c r="I855" s="846"/>
    </row>
    <row r="856" spans="1:9" ht="18" x14ac:dyDescent="0.4">
      <c r="A856" s="239">
        <v>21020600</v>
      </c>
      <c r="B856" s="240"/>
      <c r="C856" s="16"/>
      <c r="D856" s="240"/>
      <c r="E856" s="115" t="s">
        <v>196</v>
      </c>
      <c r="F856" s="100"/>
      <c r="G856" s="100"/>
      <c r="H856" s="100"/>
      <c r="I856" s="101"/>
    </row>
    <row r="857" spans="1:9" ht="18" x14ac:dyDescent="0.4">
      <c r="A857" s="294">
        <v>21020602</v>
      </c>
      <c r="B857" s="287" t="s">
        <v>646</v>
      </c>
      <c r="C857" s="15"/>
      <c r="D857" s="121" t="s">
        <v>1817</v>
      </c>
      <c r="E857" s="122" t="s">
        <v>197</v>
      </c>
      <c r="F857" s="100">
        <v>546000</v>
      </c>
      <c r="G857" s="100">
        <v>1000000</v>
      </c>
      <c r="H857" s="107">
        <v>385000</v>
      </c>
      <c r="I857" s="101">
        <v>1000000</v>
      </c>
    </row>
    <row r="858" spans="1:9" ht="18" x14ac:dyDescent="0.4">
      <c r="A858" s="294">
        <v>21020605</v>
      </c>
      <c r="B858" s="287" t="s">
        <v>646</v>
      </c>
      <c r="C858" s="15"/>
      <c r="D858" s="121" t="s">
        <v>1817</v>
      </c>
      <c r="E858" s="122" t="s">
        <v>199</v>
      </c>
      <c r="F858" s="100"/>
      <c r="G858" s="100"/>
      <c r="H858" s="107"/>
      <c r="I858" s="101"/>
    </row>
    <row r="859" spans="1:9" ht="18" x14ac:dyDescent="0.4">
      <c r="A859" s="244">
        <v>22020000</v>
      </c>
      <c r="B859" s="245"/>
      <c r="C859" s="18"/>
      <c r="D859" s="245"/>
      <c r="E859" s="179" t="s">
        <v>204</v>
      </c>
      <c r="F859" s="100"/>
      <c r="G859" s="100"/>
      <c r="H859" s="107"/>
      <c r="I859" s="101"/>
    </row>
    <row r="860" spans="1:9" ht="18" x14ac:dyDescent="0.4">
      <c r="A860" s="244">
        <v>22020100</v>
      </c>
      <c r="B860" s="245"/>
      <c r="C860" s="18"/>
      <c r="D860" s="245"/>
      <c r="E860" s="179" t="s">
        <v>205</v>
      </c>
      <c r="F860" s="100"/>
      <c r="G860" s="100"/>
      <c r="H860" s="107"/>
      <c r="I860" s="101"/>
    </row>
    <row r="861" spans="1:9" ht="18" x14ac:dyDescent="0.4">
      <c r="A861" s="214">
        <v>22020102</v>
      </c>
      <c r="B861" s="287" t="s">
        <v>646</v>
      </c>
      <c r="C861" s="15"/>
      <c r="D861" s="121" t="s">
        <v>1817</v>
      </c>
      <c r="E861" s="243" t="s">
        <v>207</v>
      </c>
      <c r="F861" s="100"/>
      <c r="G861" s="100">
        <v>50000</v>
      </c>
      <c r="H861" s="107"/>
      <c r="I861" s="101">
        <v>100000</v>
      </c>
    </row>
    <row r="862" spans="1:9" ht="18" x14ac:dyDescent="0.4">
      <c r="A862" s="244">
        <v>22020300</v>
      </c>
      <c r="B862" s="245"/>
      <c r="C862" s="18"/>
      <c r="D862" s="245"/>
      <c r="E862" s="179" t="s">
        <v>212</v>
      </c>
      <c r="F862" s="100"/>
      <c r="G862" s="100"/>
      <c r="H862" s="107"/>
      <c r="I862" s="101"/>
    </row>
    <row r="863" spans="1:9" ht="18" x14ac:dyDescent="0.4">
      <c r="A863" s="214">
        <v>22020313</v>
      </c>
      <c r="B863" s="287" t="s">
        <v>646</v>
      </c>
      <c r="C863" s="15"/>
      <c r="D863" s="121" t="s">
        <v>1817</v>
      </c>
      <c r="E863" s="243" t="s">
        <v>221</v>
      </c>
      <c r="F863" s="100">
        <v>1000000</v>
      </c>
      <c r="G863" s="100">
        <v>10000000</v>
      </c>
      <c r="H863" s="107">
        <v>3660000</v>
      </c>
      <c r="I863" s="101">
        <v>10000000</v>
      </c>
    </row>
    <row r="864" spans="1:9" ht="20.25" customHeight="1" x14ac:dyDescent="0.4">
      <c r="A864" s="244">
        <v>22020700</v>
      </c>
      <c r="B864" s="245"/>
      <c r="C864" s="18"/>
      <c r="D864" s="245"/>
      <c r="E864" s="179" t="s">
        <v>235</v>
      </c>
      <c r="F864" s="100"/>
      <c r="G864" s="100"/>
      <c r="H864" s="107"/>
      <c r="I864" s="101"/>
    </row>
    <row r="865" spans="1:9" s="201" customFormat="1" ht="18" x14ac:dyDescent="0.35">
      <c r="A865" s="214">
        <v>22020702</v>
      </c>
      <c r="B865" s="195"/>
      <c r="C865" s="6"/>
      <c r="D865" s="123"/>
      <c r="E865" s="156" t="s">
        <v>236</v>
      </c>
      <c r="F865" s="100"/>
      <c r="G865" s="100"/>
      <c r="H865" s="107"/>
      <c r="I865" s="101"/>
    </row>
    <row r="866" spans="1:9" ht="18" x14ac:dyDescent="0.4">
      <c r="A866" s="244">
        <v>22021000</v>
      </c>
      <c r="B866" s="245"/>
      <c r="C866" s="18"/>
      <c r="D866" s="245"/>
      <c r="E866" s="179" t="s">
        <v>248</v>
      </c>
      <c r="F866" s="100"/>
      <c r="G866" s="100"/>
      <c r="H866" s="107"/>
      <c r="I866" s="101"/>
    </row>
    <row r="867" spans="1:9" ht="18" x14ac:dyDescent="0.4">
      <c r="A867" s="214">
        <v>22021003</v>
      </c>
      <c r="B867" s="287"/>
      <c r="C867" s="6"/>
      <c r="D867" s="121"/>
      <c r="E867" s="156" t="s">
        <v>251</v>
      </c>
      <c r="F867" s="100"/>
      <c r="G867" s="100"/>
      <c r="H867" s="107"/>
      <c r="I867" s="101"/>
    </row>
    <row r="868" spans="1:9" ht="18" x14ac:dyDescent="0.4">
      <c r="A868" s="214">
        <v>22021004</v>
      </c>
      <c r="B868" s="287" t="s">
        <v>646</v>
      </c>
      <c r="C868" s="15"/>
      <c r="D868" s="121" t="s">
        <v>1817</v>
      </c>
      <c r="E868" s="156" t="s">
        <v>252</v>
      </c>
      <c r="F868" s="100">
        <v>68181.179999999993</v>
      </c>
      <c r="G868" s="100">
        <v>1000000</v>
      </c>
      <c r="H868" s="107">
        <v>300000</v>
      </c>
      <c r="I868" s="101">
        <v>1000000</v>
      </c>
    </row>
    <row r="869" spans="1:9" ht="18" x14ac:dyDescent="0.4">
      <c r="A869" s="214">
        <v>22021009</v>
      </c>
      <c r="B869" s="287" t="s">
        <v>646</v>
      </c>
      <c r="C869" s="15"/>
      <c r="D869" s="121" t="s">
        <v>1817</v>
      </c>
      <c r="E869" s="156" t="s">
        <v>255</v>
      </c>
      <c r="F869" s="100">
        <v>2019273.13</v>
      </c>
      <c r="G869" s="100">
        <v>2000000</v>
      </c>
      <c r="H869" s="107">
        <v>675000</v>
      </c>
      <c r="I869" s="101">
        <v>2000000</v>
      </c>
    </row>
    <row r="870" spans="1:9" ht="18" x14ac:dyDescent="0.4">
      <c r="A870" s="214">
        <v>22021017</v>
      </c>
      <c r="B870" s="287"/>
      <c r="C870" s="6"/>
      <c r="D870" s="121"/>
      <c r="E870" s="156" t="s">
        <v>261</v>
      </c>
      <c r="F870" s="100"/>
      <c r="G870" s="100"/>
      <c r="H870" s="107"/>
      <c r="I870" s="101"/>
    </row>
    <row r="871" spans="1:9" ht="18" x14ac:dyDescent="0.4">
      <c r="A871" s="244">
        <v>22040000</v>
      </c>
      <c r="B871" s="245"/>
      <c r="C871" s="18"/>
      <c r="D871" s="245"/>
      <c r="E871" s="179" t="s">
        <v>263</v>
      </c>
      <c r="F871" s="100"/>
      <c r="G871" s="100"/>
      <c r="H871" s="107"/>
      <c r="I871" s="101"/>
    </row>
    <row r="872" spans="1:9" ht="18" x14ac:dyDescent="0.4">
      <c r="A872" s="244">
        <v>22040100</v>
      </c>
      <c r="B872" s="245"/>
      <c r="C872" s="18"/>
      <c r="D872" s="245"/>
      <c r="E872" s="179" t="s">
        <v>264</v>
      </c>
      <c r="F872" s="100"/>
      <c r="G872" s="100"/>
      <c r="H872" s="107"/>
      <c r="I872" s="101"/>
    </row>
    <row r="873" spans="1:9" ht="18.5" thickBot="1" x14ac:dyDescent="0.45">
      <c r="A873" s="432">
        <v>22040109</v>
      </c>
      <c r="B873" s="428" t="s">
        <v>646</v>
      </c>
      <c r="C873" s="429"/>
      <c r="D873" s="345" t="s">
        <v>1817</v>
      </c>
      <c r="E873" s="165" t="s">
        <v>265</v>
      </c>
      <c r="F873" s="106">
        <v>1380000</v>
      </c>
      <c r="G873" s="106">
        <v>2000000</v>
      </c>
      <c r="H873" s="108">
        <v>835000</v>
      </c>
      <c r="I873" s="109">
        <v>2000000</v>
      </c>
    </row>
    <row r="874" spans="1:9" ht="18.5" thickBot="1" x14ac:dyDescent="0.45">
      <c r="A874" s="434"/>
      <c r="B874" s="435"/>
      <c r="C874" s="436"/>
      <c r="D874" s="435"/>
      <c r="E874" s="437" t="s">
        <v>164</v>
      </c>
      <c r="F874" s="438">
        <f>SUM(F821:F858)</f>
        <v>6950888.0607600017</v>
      </c>
      <c r="G874" s="438">
        <f>SUM(G821:G858)</f>
        <v>9782876.824000001</v>
      </c>
      <c r="H874" s="438">
        <f>SUM(H821:H858)</f>
        <v>5286700.0465000002</v>
      </c>
      <c r="I874" s="438">
        <f>SUM(I821:I858)</f>
        <v>12428298.231999999</v>
      </c>
    </row>
    <row r="875" spans="1:9" ht="18.5" thickBot="1" x14ac:dyDescent="0.45">
      <c r="A875" s="446"/>
      <c r="B875" s="447"/>
      <c r="C875" s="448"/>
      <c r="D875" s="447"/>
      <c r="E875" s="452" t="s">
        <v>204</v>
      </c>
      <c r="F875" s="450">
        <f>SUM(F861:F873)</f>
        <v>4467454.3099999996</v>
      </c>
      <c r="G875" s="450">
        <f>SUM(G861:G873)</f>
        <v>15050000</v>
      </c>
      <c r="H875" s="450">
        <f>SUM(H861:H873)</f>
        <v>5470000</v>
      </c>
      <c r="I875" s="450">
        <f>SUM(I861:I873)</f>
        <v>15100000</v>
      </c>
    </row>
    <row r="876" spans="1:9" ht="18.5" thickBot="1" x14ac:dyDescent="0.45">
      <c r="A876" s="291"/>
      <c r="B876" s="248"/>
      <c r="C876" s="32"/>
      <c r="D876" s="249"/>
      <c r="E876" s="199" t="s">
        <v>298</v>
      </c>
      <c r="F876" s="296">
        <f>F874+F875</f>
        <v>11418342.370760001</v>
      </c>
      <c r="G876" s="296">
        <f>G874+G875</f>
        <v>24832876.824000001</v>
      </c>
      <c r="H876" s="296">
        <f>H874+H875</f>
        <v>10756700.046500001</v>
      </c>
      <c r="I876" s="296">
        <f>I874+I875</f>
        <v>27528298.232000001</v>
      </c>
    </row>
    <row r="877" spans="1:9" ht="22.5" x14ac:dyDescent="0.45">
      <c r="A877" s="1440" t="s">
        <v>1792</v>
      </c>
      <c r="B877" s="1441"/>
      <c r="C877" s="1441"/>
      <c r="D877" s="1441"/>
      <c r="E877" s="1441"/>
      <c r="F877" s="1441"/>
      <c r="G877" s="1441"/>
      <c r="H877" s="1441"/>
      <c r="I877" s="1442"/>
    </row>
    <row r="878" spans="1:9" ht="22.5" x14ac:dyDescent="0.45">
      <c r="A878" s="1437" t="s">
        <v>484</v>
      </c>
      <c r="B878" s="1438"/>
      <c r="C878" s="1438"/>
      <c r="D878" s="1438"/>
      <c r="E878" s="1438"/>
      <c r="F878" s="1438"/>
      <c r="G878" s="1438"/>
      <c r="H878" s="1438"/>
      <c r="I878" s="1439"/>
    </row>
    <row r="879" spans="1:9" ht="22.5" x14ac:dyDescent="0.45">
      <c r="A879" s="1437" t="s">
        <v>3079</v>
      </c>
      <c r="B879" s="1438"/>
      <c r="C879" s="1438"/>
      <c r="D879" s="1438"/>
      <c r="E879" s="1438"/>
      <c r="F879" s="1438"/>
      <c r="G879" s="1438"/>
      <c r="H879" s="1438"/>
      <c r="I879" s="1439"/>
    </row>
    <row r="880" spans="1:9" ht="18.75" customHeight="1" thickBot="1" x14ac:dyDescent="0.45">
      <c r="A880" s="1434" t="s">
        <v>280</v>
      </c>
      <c r="B880" s="1435"/>
      <c r="C880" s="1435"/>
      <c r="D880" s="1435"/>
      <c r="E880" s="1435"/>
      <c r="F880" s="1435"/>
      <c r="G880" s="1435"/>
      <c r="H880" s="1435"/>
      <c r="I880" s="1436"/>
    </row>
    <row r="881" spans="1:9" ht="18.5" thickBot="1" x14ac:dyDescent="0.45">
      <c r="A881" s="1449" t="s">
        <v>399</v>
      </c>
      <c r="B881" s="1450"/>
      <c r="C881" s="1450"/>
      <c r="D881" s="1450"/>
      <c r="E881" s="1450"/>
      <c r="F881" s="1450"/>
      <c r="G881" s="1450"/>
      <c r="H881" s="1450"/>
      <c r="I881" s="1451"/>
    </row>
    <row r="882" spans="1:9" s="201" customFormat="1" ht="36.5" thickBot="1" x14ac:dyDescent="0.4">
      <c r="A882" s="4" t="s">
        <v>465</v>
      </c>
      <c r="B882" s="111" t="s">
        <v>458</v>
      </c>
      <c r="C882" s="4" t="s">
        <v>454</v>
      </c>
      <c r="D882" s="111" t="s">
        <v>457</v>
      </c>
      <c r="E882" s="210" t="s">
        <v>1</v>
      </c>
      <c r="F882" s="111" t="s">
        <v>3083</v>
      </c>
      <c r="G882" s="111" t="s">
        <v>3078</v>
      </c>
      <c r="H882" s="111" t="s">
        <v>3084</v>
      </c>
      <c r="I882" s="111" t="s">
        <v>3082</v>
      </c>
    </row>
    <row r="883" spans="1:9" ht="17.25" customHeight="1" x14ac:dyDescent="0.4">
      <c r="A883" s="251">
        <v>20000000</v>
      </c>
      <c r="B883" s="252"/>
      <c r="C883" s="20"/>
      <c r="D883" s="252"/>
      <c r="E883" s="138" t="s">
        <v>163</v>
      </c>
      <c r="F883" s="253"/>
      <c r="G883" s="253"/>
      <c r="H883" s="253"/>
      <c r="I883" s="254"/>
    </row>
    <row r="884" spans="1:9" ht="18" x14ac:dyDescent="0.4">
      <c r="A884" s="230">
        <v>21000000</v>
      </c>
      <c r="B884" s="231"/>
      <c r="C884" s="14"/>
      <c r="D884" s="231"/>
      <c r="E884" s="115" t="s">
        <v>164</v>
      </c>
      <c r="F884" s="232"/>
      <c r="G884" s="232"/>
      <c r="H884" s="232"/>
      <c r="I884" s="233"/>
    </row>
    <row r="885" spans="1:9" ht="18" x14ac:dyDescent="0.4">
      <c r="A885" s="230">
        <v>21010000</v>
      </c>
      <c r="B885" s="231"/>
      <c r="C885" s="14"/>
      <c r="D885" s="231"/>
      <c r="E885" s="115" t="s">
        <v>165</v>
      </c>
      <c r="F885" s="232"/>
      <c r="G885" s="232"/>
      <c r="H885" s="232"/>
      <c r="I885" s="233"/>
    </row>
    <row r="886" spans="1:9" ht="18" x14ac:dyDescent="0.4">
      <c r="A886" s="234">
        <v>21010103</v>
      </c>
      <c r="B886" s="287"/>
      <c r="C886" s="15"/>
      <c r="D886" s="160"/>
      <c r="E886" s="122" t="s">
        <v>168</v>
      </c>
      <c r="F886" s="100"/>
      <c r="G886" s="100"/>
      <c r="H886" s="100"/>
      <c r="I886" s="101"/>
    </row>
    <row r="887" spans="1:9" ht="18" x14ac:dyDescent="0.4">
      <c r="A887" s="234">
        <v>21010104</v>
      </c>
      <c r="B887" s="287" t="s">
        <v>646</v>
      </c>
      <c r="C887" s="15"/>
      <c r="D887" s="121" t="s">
        <v>1817</v>
      </c>
      <c r="E887" s="122" t="s">
        <v>169</v>
      </c>
      <c r="F887" s="237">
        <f>G887-(G887*2%)</f>
        <v>560304.22</v>
      </c>
      <c r="G887" s="100">
        <v>571739</v>
      </c>
      <c r="H887" s="232">
        <f>G887/12*8</f>
        <v>381159.33333333331</v>
      </c>
      <c r="I887" s="101">
        <f>'NOMINAL ROLL'!D354</f>
        <v>571739</v>
      </c>
    </row>
    <row r="888" spans="1:9" ht="18" x14ac:dyDescent="0.4">
      <c r="A888" s="234">
        <v>21010105</v>
      </c>
      <c r="B888" s="287"/>
      <c r="C888" s="15"/>
      <c r="D888" s="160"/>
      <c r="E888" s="122" t="s">
        <v>170</v>
      </c>
      <c r="F888" s="100"/>
      <c r="G888" s="100"/>
      <c r="H888" s="100"/>
      <c r="I888" s="101">
        <f>'NOMINAL ROLL'!D351</f>
        <v>282794.76</v>
      </c>
    </row>
    <row r="889" spans="1:9" ht="18" x14ac:dyDescent="0.4">
      <c r="A889" s="234">
        <v>21010106</v>
      </c>
      <c r="B889" s="287"/>
      <c r="C889" s="15"/>
      <c r="D889" s="121"/>
      <c r="E889" s="122" t="s">
        <v>171</v>
      </c>
      <c r="F889" s="100"/>
      <c r="G889" s="100"/>
      <c r="H889" s="100"/>
      <c r="I889" s="101"/>
    </row>
    <row r="890" spans="1:9" ht="18" x14ac:dyDescent="0.4">
      <c r="A890" s="234"/>
      <c r="B890" s="195" t="s">
        <v>646</v>
      </c>
      <c r="C890" s="15"/>
      <c r="D890" s="121" t="s">
        <v>1817</v>
      </c>
      <c r="E890" s="156" t="s">
        <v>680</v>
      </c>
      <c r="F890" s="100"/>
      <c r="G890" s="100">
        <v>85760.849999999991</v>
      </c>
      <c r="H890" s="232"/>
      <c r="I890" s="845"/>
    </row>
    <row r="891" spans="1:9" ht="18" x14ac:dyDescent="0.4">
      <c r="A891" s="230">
        <v>21020000</v>
      </c>
      <c r="B891" s="231"/>
      <c r="C891" s="14"/>
      <c r="D891" s="231"/>
      <c r="E891" s="115" t="s">
        <v>177</v>
      </c>
      <c r="F891" s="100"/>
      <c r="G891" s="100"/>
      <c r="H891" s="232"/>
      <c r="I891" s="849"/>
    </row>
    <row r="892" spans="1:9" ht="18" x14ac:dyDescent="0.4">
      <c r="A892" s="230">
        <v>21020300</v>
      </c>
      <c r="B892" s="231"/>
      <c r="C892" s="14"/>
      <c r="D892" s="231"/>
      <c r="E892" s="115" t="s">
        <v>193</v>
      </c>
      <c r="F892" s="100"/>
      <c r="G892" s="100"/>
      <c r="H892" s="232"/>
      <c r="I892" s="849"/>
    </row>
    <row r="893" spans="1:9" ht="18" x14ac:dyDescent="0.4">
      <c r="A893" s="234">
        <v>21020301</v>
      </c>
      <c r="B893" s="287" t="s">
        <v>646</v>
      </c>
      <c r="C893" s="15"/>
      <c r="D893" s="121" t="s">
        <v>1817</v>
      </c>
      <c r="E893" s="156" t="s">
        <v>178</v>
      </c>
      <c r="F893" s="100"/>
      <c r="G893" s="100"/>
      <c r="H893" s="232"/>
      <c r="I893" s="849"/>
    </row>
    <row r="894" spans="1:9" ht="18" x14ac:dyDescent="0.4">
      <c r="A894" s="234">
        <v>21020302</v>
      </c>
      <c r="B894" s="287" t="s">
        <v>646</v>
      </c>
      <c r="C894" s="15"/>
      <c r="D894" s="121" t="s">
        <v>1817</v>
      </c>
      <c r="E894" s="156" t="s">
        <v>179</v>
      </c>
      <c r="F894" s="100"/>
      <c r="G894" s="100"/>
      <c r="H894" s="232"/>
      <c r="I894" s="849"/>
    </row>
    <row r="895" spans="1:9" ht="18" x14ac:dyDescent="0.4">
      <c r="A895" s="234">
        <v>21020303</v>
      </c>
      <c r="B895" s="287" t="s">
        <v>646</v>
      </c>
      <c r="C895" s="15"/>
      <c r="D895" s="121" t="s">
        <v>1817</v>
      </c>
      <c r="E895" s="156" t="s">
        <v>180</v>
      </c>
      <c r="F895" s="100"/>
      <c r="G895" s="100"/>
      <c r="H895" s="232"/>
      <c r="I895" s="849"/>
    </row>
    <row r="896" spans="1:9" ht="18" x14ac:dyDescent="0.4">
      <c r="A896" s="234">
        <v>21020304</v>
      </c>
      <c r="B896" s="287" t="s">
        <v>646</v>
      </c>
      <c r="C896" s="15"/>
      <c r="D896" s="121" t="s">
        <v>1817</v>
      </c>
      <c r="E896" s="156" t="s">
        <v>181</v>
      </c>
      <c r="F896" s="100"/>
      <c r="G896" s="100"/>
      <c r="H896" s="232"/>
      <c r="I896" s="849"/>
    </row>
    <row r="897" spans="1:9" ht="18" x14ac:dyDescent="0.4">
      <c r="A897" s="234">
        <v>21020312</v>
      </c>
      <c r="B897" s="287"/>
      <c r="C897" s="15"/>
      <c r="D897" s="121"/>
      <c r="E897" s="156" t="s">
        <v>184</v>
      </c>
      <c r="F897" s="100"/>
      <c r="G897" s="100"/>
      <c r="H897" s="232"/>
      <c r="I897" s="849"/>
    </row>
    <row r="898" spans="1:9" ht="18" x14ac:dyDescent="0.4">
      <c r="A898" s="234">
        <v>21020315</v>
      </c>
      <c r="B898" s="287" t="s">
        <v>646</v>
      </c>
      <c r="C898" s="15"/>
      <c r="D898" s="121" t="s">
        <v>1817</v>
      </c>
      <c r="E898" s="156" t="s">
        <v>187</v>
      </c>
      <c r="F898" s="100"/>
      <c r="G898" s="100"/>
      <c r="H898" s="232"/>
      <c r="I898" s="849"/>
    </row>
    <row r="899" spans="1:9" ht="18" x14ac:dyDescent="0.4">
      <c r="A899" s="234">
        <v>21020314</v>
      </c>
      <c r="B899" s="287"/>
      <c r="C899" s="15"/>
      <c r="D899" s="121"/>
      <c r="E899" s="156" t="s">
        <v>519</v>
      </c>
      <c r="F899" s="100"/>
      <c r="G899" s="100"/>
      <c r="H899" s="232"/>
      <c r="I899" s="849"/>
    </row>
    <row r="900" spans="1:9" ht="18" x14ac:dyDescent="0.4">
      <c r="A900" s="234">
        <v>21020305</v>
      </c>
      <c r="B900" s="287"/>
      <c r="C900" s="15"/>
      <c r="D900" s="121"/>
      <c r="E900" s="156" t="s">
        <v>520</v>
      </c>
      <c r="F900" s="100"/>
      <c r="G900" s="100"/>
      <c r="H900" s="232"/>
      <c r="I900" s="849"/>
    </row>
    <row r="901" spans="1:9" ht="18" x14ac:dyDescent="0.4">
      <c r="A901" s="234">
        <v>21020306</v>
      </c>
      <c r="B901" s="287"/>
      <c r="C901" s="15"/>
      <c r="D901" s="121"/>
      <c r="E901" s="156" t="s">
        <v>521</v>
      </c>
      <c r="F901" s="100"/>
      <c r="G901" s="100"/>
      <c r="H901" s="232"/>
      <c r="I901" s="849"/>
    </row>
    <row r="902" spans="1:9" ht="18" x14ac:dyDescent="0.4">
      <c r="A902" s="230">
        <v>21020300</v>
      </c>
      <c r="B902" s="231"/>
      <c r="C902" s="14"/>
      <c r="D902" s="231"/>
      <c r="E902" s="115" t="s">
        <v>194</v>
      </c>
      <c r="F902" s="100"/>
      <c r="G902" s="100"/>
      <c r="H902" s="100"/>
      <c r="I902" s="101"/>
    </row>
    <row r="903" spans="1:9" ht="18" x14ac:dyDescent="0.4">
      <c r="A903" s="234">
        <v>21020301</v>
      </c>
      <c r="B903" s="287" t="s">
        <v>646</v>
      </c>
      <c r="C903" s="15"/>
      <c r="D903" s="121" t="s">
        <v>1817</v>
      </c>
      <c r="E903" s="156" t="s">
        <v>178</v>
      </c>
      <c r="F903" s="237">
        <f>G903-(G903*2%)</f>
        <v>196106.47699999998</v>
      </c>
      <c r="G903" s="100">
        <v>200108.65</v>
      </c>
      <c r="H903" s="232">
        <f>G903/12*8</f>
        <v>133405.76666666666</v>
      </c>
      <c r="I903" s="101">
        <f>'NOMINAL ROLL'!E354</f>
        <v>200108.65</v>
      </c>
    </row>
    <row r="904" spans="1:9" ht="18" x14ac:dyDescent="0.4">
      <c r="A904" s="234">
        <v>21020302</v>
      </c>
      <c r="B904" s="287" t="s">
        <v>646</v>
      </c>
      <c r="C904" s="15"/>
      <c r="D904" s="121" t="s">
        <v>1817</v>
      </c>
      <c r="E904" s="156" t="s">
        <v>179</v>
      </c>
      <c r="F904" s="237">
        <f>G904-(G904*2%)</f>
        <v>112060.844</v>
      </c>
      <c r="G904" s="100">
        <v>114347.8</v>
      </c>
      <c r="H904" s="232">
        <f>G904/12*8</f>
        <v>76231.866666666669</v>
      </c>
      <c r="I904" s="101">
        <f>'NOMINAL ROLL'!F354</f>
        <v>114347.8</v>
      </c>
    </row>
    <row r="905" spans="1:9" ht="18" x14ac:dyDescent="0.4">
      <c r="A905" s="234">
        <v>21020303</v>
      </c>
      <c r="B905" s="287" t="s">
        <v>646</v>
      </c>
      <c r="C905" s="15"/>
      <c r="D905" s="121" t="s">
        <v>1817</v>
      </c>
      <c r="E905" s="156" t="s">
        <v>180</v>
      </c>
      <c r="F905" s="237">
        <f>G905-(G905*2%)</f>
        <v>14817.6</v>
      </c>
      <c r="G905" s="100">
        <v>15120</v>
      </c>
      <c r="H905" s="232">
        <f>G905/12*8</f>
        <v>10080</v>
      </c>
      <c r="I905" s="101">
        <f>'NOMINAL ROLL'!G354</f>
        <v>15120</v>
      </c>
    </row>
    <row r="906" spans="1:9" ht="18" x14ac:dyDescent="0.4">
      <c r="A906" s="234">
        <v>21020304</v>
      </c>
      <c r="B906" s="287" t="s">
        <v>646</v>
      </c>
      <c r="C906" s="15"/>
      <c r="D906" s="121" t="s">
        <v>1817</v>
      </c>
      <c r="E906" s="156" t="s">
        <v>181</v>
      </c>
      <c r="F906" s="237">
        <f>G906-(G906*2%)</f>
        <v>28015.210999999999</v>
      </c>
      <c r="G906" s="100">
        <v>28586.95</v>
      </c>
      <c r="H906" s="232">
        <f>G906/12*8</f>
        <v>19057.966666666667</v>
      </c>
      <c r="I906" s="101">
        <f>'NOMINAL ROLL'!H354</f>
        <v>28586.95</v>
      </c>
    </row>
    <row r="907" spans="1:9" ht="21" customHeight="1" x14ac:dyDescent="0.4">
      <c r="A907" s="1298">
        <v>21020307</v>
      </c>
      <c r="B907" s="589" t="s">
        <v>646</v>
      </c>
      <c r="C907" s="595"/>
      <c r="D907" s="591" t="s">
        <v>1817</v>
      </c>
      <c r="E907" s="1265" t="s">
        <v>680</v>
      </c>
      <c r="F907" s="1266"/>
      <c r="G907" s="1267"/>
      <c r="H907" s="1268"/>
      <c r="I907" s="1269">
        <f>'NOMINAL ROLL'!M354</f>
        <v>960000</v>
      </c>
    </row>
    <row r="908" spans="1:9" ht="18" x14ac:dyDescent="0.4">
      <c r="A908" s="234">
        <v>21020312</v>
      </c>
      <c r="B908" s="287"/>
      <c r="C908" s="15"/>
      <c r="D908" s="518"/>
      <c r="E908" s="156" t="s">
        <v>184</v>
      </c>
      <c r="F908" s="100"/>
      <c r="G908" s="100"/>
      <c r="H908" s="100"/>
      <c r="I908" s="101"/>
    </row>
    <row r="909" spans="1:9" ht="18" x14ac:dyDescent="0.4">
      <c r="A909" s="234">
        <v>21020315</v>
      </c>
      <c r="B909" s="287" t="s">
        <v>646</v>
      </c>
      <c r="C909" s="15"/>
      <c r="D909" s="121" t="s">
        <v>1817</v>
      </c>
      <c r="E909" s="156" t="s">
        <v>187</v>
      </c>
      <c r="F909" s="237">
        <f>G909-(G909*2%)</f>
        <v>75055.210999999996</v>
      </c>
      <c r="G909" s="100">
        <v>76586.95</v>
      </c>
      <c r="H909" s="232">
        <f>G909/12*8</f>
        <v>51057.966666666667</v>
      </c>
      <c r="I909" s="101">
        <f>'NOMINAL ROLL'!I354</f>
        <v>76586.95</v>
      </c>
    </row>
    <row r="910" spans="1:9" ht="18" x14ac:dyDescent="0.4">
      <c r="A910" s="234">
        <v>21020314</v>
      </c>
      <c r="B910" s="287"/>
      <c r="C910" s="15"/>
      <c r="D910" s="121"/>
      <c r="E910" s="156" t="s">
        <v>519</v>
      </c>
      <c r="F910" s="100"/>
      <c r="G910" s="100"/>
      <c r="H910" s="100"/>
      <c r="I910" s="101"/>
    </row>
    <row r="911" spans="1:9" ht="18" x14ac:dyDescent="0.4">
      <c r="A911" s="234">
        <v>21020305</v>
      </c>
      <c r="B911" s="287"/>
      <c r="C911" s="15"/>
      <c r="D911" s="121"/>
      <c r="E911" s="156" t="s">
        <v>520</v>
      </c>
      <c r="F911" s="100"/>
      <c r="G911" s="100"/>
      <c r="H911" s="100"/>
      <c r="I911" s="101"/>
    </row>
    <row r="912" spans="1:9" ht="18" x14ac:dyDescent="0.4">
      <c r="A912" s="234">
        <v>21020306</v>
      </c>
      <c r="B912" s="287"/>
      <c r="C912" s="15"/>
      <c r="D912" s="121"/>
      <c r="E912" s="156" t="s">
        <v>521</v>
      </c>
      <c r="F912" s="100"/>
      <c r="G912" s="100"/>
      <c r="H912" s="100"/>
      <c r="I912" s="101"/>
    </row>
    <row r="913" spans="1:9" ht="18" x14ac:dyDescent="0.4">
      <c r="A913" s="244">
        <v>21030100</v>
      </c>
      <c r="B913" s="245"/>
      <c r="C913" s="18"/>
      <c r="D913" s="245"/>
      <c r="E913" s="179" t="s">
        <v>200</v>
      </c>
      <c r="F913" s="200"/>
      <c r="G913" s="100"/>
      <c r="H913" s="100"/>
      <c r="I913" s="101"/>
    </row>
    <row r="914" spans="1:9" ht="18" x14ac:dyDescent="0.4">
      <c r="A914" s="843">
        <v>22010100</v>
      </c>
      <c r="B914" s="844" t="s">
        <v>802</v>
      </c>
      <c r="C914" s="50"/>
      <c r="D914" s="611"/>
      <c r="E914" s="842" t="s">
        <v>3073</v>
      </c>
      <c r="F914" s="841"/>
      <c r="G914" s="125">
        <v>420000</v>
      </c>
      <c r="H914" s="841"/>
      <c r="I914" s="846"/>
    </row>
    <row r="915" spans="1:9" ht="18" x14ac:dyDescent="0.4">
      <c r="A915" s="239">
        <v>21020600</v>
      </c>
      <c r="B915" s="240"/>
      <c r="C915" s="16"/>
      <c r="D915" s="240"/>
      <c r="E915" s="115" t="s">
        <v>196</v>
      </c>
      <c r="F915" s="100"/>
      <c r="G915" s="100"/>
      <c r="H915" s="100"/>
      <c r="I915" s="101"/>
    </row>
    <row r="916" spans="1:9" ht="18" x14ac:dyDescent="0.4">
      <c r="A916" s="294">
        <v>21020605</v>
      </c>
      <c r="B916" s="287"/>
      <c r="C916" s="15"/>
      <c r="D916" s="121"/>
      <c r="E916" s="122" t="s">
        <v>199</v>
      </c>
      <c r="F916" s="100"/>
      <c r="G916" s="100"/>
      <c r="H916" s="100"/>
      <c r="I916" s="101"/>
    </row>
    <row r="917" spans="1:9" ht="18" x14ac:dyDescent="0.4">
      <c r="A917" s="244">
        <v>22020000</v>
      </c>
      <c r="B917" s="245"/>
      <c r="C917" s="18"/>
      <c r="D917" s="245"/>
      <c r="E917" s="179" t="s">
        <v>204</v>
      </c>
      <c r="F917" s="100"/>
      <c r="G917" s="100"/>
      <c r="H917" s="100"/>
      <c r="I917" s="101"/>
    </row>
    <row r="918" spans="1:9" ht="18" x14ac:dyDescent="0.4">
      <c r="A918" s="244">
        <v>22020100</v>
      </c>
      <c r="B918" s="287"/>
      <c r="C918" s="18"/>
      <c r="D918" s="245"/>
      <c r="E918" s="179" t="s">
        <v>205</v>
      </c>
      <c r="F918" s="100"/>
      <c r="G918" s="100"/>
      <c r="H918" s="100"/>
      <c r="I918" s="101"/>
    </row>
    <row r="919" spans="1:9" ht="18" x14ac:dyDescent="0.4">
      <c r="A919" s="214">
        <v>22020101</v>
      </c>
      <c r="B919" s="287" t="s">
        <v>646</v>
      </c>
      <c r="C919" s="15"/>
      <c r="D919" s="121" t="s">
        <v>1817</v>
      </c>
      <c r="E919" s="243" t="s">
        <v>206</v>
      </c>
      <c r="F919" s="100"/>
      <c r="G919" s="101">
        <v>100000</v>
      </c>
      <c r="H919" s="107"/>
      <c r="I919" s="101">
        <v>100000</v>
      </c>
    </row>
    <row r="920" spans="1:9" ht="18" x14ac:dyDescent="0.4">
      <c r="A920" s="214">
        <v>22020104</v>
      </c>
      <c r="B920" s="287"/>
      <c r="C920" s="6"/>
      <c r="D920" s="121"/>
      <c r="E920" s="243" t="s">
        <v>209</v>
      </c>
      <c r="F920" s="100"/>
      <c r="G920" s="101"/>
      <c r="H920" s="107"/>
      <c r="I920" s="101"/>
    </row>
    <row r="921" spans="1:9" ht="18" x14ac:dyDescent="0.4">
      <c r="A921" s="244">
        <v>22020300</v>
      </c>
      <c r="B921" s="245"/>
      <c r="C921" s="18"/>
      <c r="D921" s="245"/>
      <c r="E921" s="179" t="s">
        <v>212</v>
      </c>
      <c r="F921" s="100"/>
      <c r="G921" s="101"/>
      <c r="H921" s="107"/>
      <c r="I921" s="101"/>
    </row>
    <row r="922" spans="1:9" ht="18" x14ac:dyDescent="0.4">
      <c r="A922" s="214">
        <v>22020310</v>
      </c>
      <c r="B922" s="287" t="s">
        <v>646</v>
      </c>
      <c r="C922" s="15"/>
      <c r="D922" s="121" t="s">
        <v>1817</v>
      </c>
      <c r="E922" s="243" t="s">
        <v>219</v>
      </c>
      <c r="F922" s="100">
        <v>1000000</v>
      </c>
      <c r="G922" s="101">
        <v>1000000</v>
      </c>
      <c r="H922" s="107">
        <v>430000</v>
      </c>
      <c r="I922" s="101">
        <v>1000000</v>
      </c>
    </row>
    <row r="923" spans="1:9" ht="18" x14ac:dyDescent="0.4">
      <c r="A923" s="400">
        <v>22021313</v>
      </c>
      <c r="B923" s="287" t="s">
        <v>646</v>
      </c>
      <c r="C923" s="6"/>
      <c r="D923" s="121" t="s">
        <v>1817</v>
      </c>
      <c r="E923" s="243" t="s">
        <v>221</v>
      </c>
      <c r="F923" s="100"/>
      <c r="G923" s="101">
        <v>1000000</v>
      </c>
      <c r="H923" s="107">
        <v>234000</v>
      </c>
      <c r="I923" s="101">
        <v>1000000</v>
      </c>
    </row>
    <row r="924" spans="1:9" ht="18" x14ac:dyDescent="0.4">
      <c r="A924" s="244">
        <v>22040000</v>
      </c>
      <c r="B924" s="245"/>
      <c r="C924" s="18"/>
      <c r="D924" s="245"/>
      <c r="E924" s="179" t="s">
        <v>263</v>
      </c>
      <c r="F924" s="106"/>
      <c r="G924" s="109"/>
      <c r="H924" s="108"/>
      <c r="I924" s="109"/>
    </row>
    <row r="925" spans="1:9" ht="18" x14ac:dyDescent="0.4">
      <c r="A925" s="244">
        <v>22040100</v>
      </c>
      <c r="B925" s="245"/>
      <c r="C925" s="18"/>
      <c r="D925" s="245"/>
      <c r="E925" s="179" t="s">
        <v>264</v>
      </c>
      <c r="F925" s="100"/>
      <c r="G925" s="101"/>
      <c r="H925" s="100"/>
      <c r="I925" s="101"/>
    </row>
    <row r="926" spans="1:9" ht="18.5" thickBot="1" x14ac:dyDescent="0.45">
      <c r="A926" s="432">
        <v>22040109</v>
      </c>
      <c r="B926" s="428" t="s">
        <v>646</v>
      </c>
      <c r="C926" s="429"/>
      <c r="D926" s="345" t="s">
        <v>1817</v>
      </c>
      <c r="E926" s="165" t="s">
        <v>265</v>
      </c>
      <c r="F926" s="106">
        <v>3000000</v>
      </c>
      <c r="G926" s="109">
        <v>2000000</v>
      </c>
      <c r="H926" s="108">
        <v>945000</v>
      </c>
      <c r="I926" s="109">
        <v>2000000</v>
      </c>
    </row>
    <row r="927" spans="1:9" ht="18.5" thickBot="1" x14ac:dyDescent="0.45">
      <c r="A927" s="434"/>
      <c r="B927" s="435"/>
      <c r="C927" s="436"/>
      <c r="D927" s="435"/>
      <c r="E927" s="451" t="s">
        <v>164</v>
      </c>
      <c r="F927" s="438">
        <f>SUM(F887:F916)</f>
        <v>986359.56299999997</v>
      </c>
      <c r="G927" s="438">
        <f>SUM(G887:G916)</f>
        <v>1512250.2</v>
      </c>
      <c r="H927" s="438">
        <f>SUM(H887:H916)</f>
        <v>670992.9</v>
      </c>
      <c r="I927" s="439">
        <f>SUM(I887:I916)</f>
        <v>2249284.1100000003</v>
      </c>
    </row>
    <row r="928" spans="1:9" ht="18.5" thickBot="1" x14ac:dyDescent="0.45">
      <c r="A928" s="446"/>
      <c r="B928" s="447"/>
      <c r="C928" s="448"/>
      <c r="D928" s="447"/>
      <c r="E928" s="449" t="s">
        <v>204</v>
      </c>
      <c r="F928" s="450">
        <f>SUM(F919:F926)</f>
        <v>4000000</v>
      </c>
      <c r="G928" s="450">
        <f>SUM(G919:G926)</f>
        <v>4100000</v>
      </c>
      <c r="H928" s="450">
        <f>SUM(H919:H926)</f>
        <v>1609000</v>
      </c>
      <c r="I928" s="450">
        <f>SUM(I919:I926)</f>
        <v>4100000</v>
      </c>
    </row>
    <row r="929" spans="1:9" ht="20.25" customHeight="1" thickBot="1" x14ac:dyDescent="0.45">
      <c r="A929" s="291"/>
      <c r="B929" s="248"/>
      <c r="C929" s="32"/>
      <c r="D929" s="249"/>
      <c r="E929" s="280" t="s">
        <v>298</v>
      </c>
      <c r="F929" s="296">
        <f>F927+F928</f>
        <v>4986359.5630000001</v>
      </c>
      <c r="G929" s="296">
        <f>G927+G928</f>
        <v>5612250.2000000002</v>
      </c>
      <c r="H929" s="296">
        <f>H927+H928</f>
        <v>2279992.9</v>
      </c>
      <c r="I929" s="296">
        <f>I927+I928</f>
        <v>6349284.1100000003</v>
      </c>
    </row>
    <row r="930" spans="1:9" ht="22.5" x14ac:dyDescent="0.45">
      <c r="A930" s="1440" t="s">
        <v>1792</v>
      </c>
      <c r="B930" s="1441"/>
      <c r="C930" s="1441"/>
      <c r="D930" s="1441"/>
      <c r="E930" s="1441"/>
      <c r="F930" s="1441"/>
      <c r="G930" s="1441"/>
      <c r="H930" s="1441"/>
      <c r="I930" s="1442"/>
    </row>
    <row r="931" spans="1:9" ht="22.5" x14ac:dyDescent="0.45">
      <c r="A931" s="1437" t="s">
        <v>484</v>
      </c>
      <c r="B931" s="1438"/>
      <c r="C931" s="1438"/>
      <c r="D931" s="1438"/>
      <c r="E931" s="1438"/>
      <c r="F931" s="1438"/>
      <c r="G931" s="1438"/>
      <c r="H931" s="1438"/>
      <c r="I931" s="1439"/>
    </row>
    <row r="932" spans="1:9" ht="22.5" x14ac:dyDescent="0.45">
      <c r="A932" s="1437" t="s">
        <v>3079</v>
      </c>
      <c r="B932" s="1438"/>
      <c r="C932" s="1438"/>
      <c r="D932" s="1438"/>
      <c r="E932" s="1438"/>
      <c r="F932" s="1438"/>
      <c r="G932" s="1438"/>
      <c r="H932" s="1438"/>
      <c r="I932" s="1439"/>
    </row>
    <row r="933" spans="1:9" ht="18.75" customHeight="1" thickBot="1" x14ac:dyDescent="0.5">
      <c r="A933" s="1461" t="s">
        <v>280</v>
      </c>
      <c r="B933" s="1462"/>
      <c r="C933" s="1462"/>
      <c r="D933" s="1462"/>
      <c r="E933" s="1462"/>
      <c r="F933" s="1462"/>
      <c r="G933" s="1462"/>
      <c r="H933" s="1462"/>
      <c r="I933" s="1463"/>
    </row>
    <row r="934" spans="1:9" ht="18.5" thickBot="1" x14ac:dyDescent="0.45">
      <c r="A934" s="1449" t="s">
        <v>400</v>
      </c>
      <c r="B934" s="1450"/>
      <c r="C934" s="1450"/>
      <c r="D934" s="1450"/>
      <c r="E934" s="1450"/>
      <c r="F934" s="1450"/>
      <c r="G934" s="1450"/>
      <c r="H934" s="1450"/>
      <c r="I934" s="1451"/>
    </row>
    <row r="935" spans="1:9" s="201" customFormat="1" ht="36.5" thickBot="1" x14ac:dyDescent="0.4">
      <c r="A935" s="561" t="s">
        <v>465</v>
      </c>
      <c r="B935" s="347" t="s">
        <v>458</v>
      </c>
      <c r="C935" s="561" t="s">
        <v>454</v>
      </c>
      <c r="D935" s="347" t="s">
        <v>457</v>
      </c>
      <c r="E935" s="562" t="s">
        <v>1</v>
      </c>
      <c r="F935" s="347" t="s">
        <v>3083</v>
      </c>
      <c r="G935" s="347" t="s">
        <v>3078</v>
      </c>
      <c r="H935" s="347" t="s">
        <v>3084</v>
      </c>
      <c r="I935" s="347" t="s">
        <v>3082</v>
      </c>
    </row>
    <row r="936" spans="1:9" ht="18" x14ac:dyDescent="0.4">
      <c r="A936" s="251">
        <v>20000000</v>
      </c>
      <c r="B936" s="252"/>
      <c r="C936" s="20"/>
      <c r="D936" s="252"/>
      <c r="E936" s="138" t="s">
        <v>163</v>
      </c>
      <c r="F936" s="253"/>
      <c r="G936" s="253"/>
      <c r="H936" s="253"/>
      <c r="I936" s="254"/>
    </row>
    <row r="937" spans="1:9" ht="18" x14ac:dyDescent="0.4">
      <c r="A937" s="230">
        <v>21000000</v>
      </c>
      <c r="B937" s="231"/>
      <c r="C937" s="14"/>
      <c r="D937" s="231"/>
      <c r="E937" s="115" t="s">
        <v>164</v>
      </c>
      <c r="F937" s="232"/>
      <c r="G937" s="232"/>
      <c r="H937" s="232"/>
      <c r="I937" s="233"/>
    </row>
    <row r="938" spans="1:9" ht="18" x14ac:dyDescent="0.4">
      <c r="A938" s="230">
        <v>21010000</v>
      </c>
      <c r="B938" s="231"/>
      <c r="C938" s="14"/>
      <c r="D938" s="231"/>
      <c r="E938" s="115" t="s">
        <v>165</v>
      </c>
      <c r="F938" s="232"/>
      <c r="G938" s="232"/>
      <c r="H938" s="232"/>
      <c r="I938" s="233"/>
    </row>
    <row r="939" spans="1:9" ht="18" x14ac:dyDescent="0.4">
      <c r="A939" s="234">
        <v>21010103</v>
      </c>
      <c r="B939" s="235"/>
      <c r="C939" s="15"/>
      <c r="D939" s="121"/>
      <c r="E939" s="122" t="s">
        <v>168</v>
      </c>
      <c r="F939" s="100"/>
      <c r="G939" s="100"/>
      <c r="H939" s="100"/>
      <c r="I939" s="101"/>
    </row>
    <row r="940" spans="1:9" ht="18" x14ac:dyDescent="0.4">
      <c r="A940" s="234">
        <v>21010104</v>
      </c>
      <c r="B940" s="235" t="s">
        <v>646</v>
      </c>
      <c r="C940" s="15"/>
      <c r="D940" s="121" t="s">
        <v>1817</v>
      </c>
      <c r="E940" s="122" t="s">
        <v>169</v>
      </c>
      <c r="F940" s="237">
        <f>G940-(G940*2%)</f>
        <v>1593926.9975999997</v>
      </c>
      <c r="G940" s="100">
        <v>1626456.1199999996</v>
      </c>
      <c r="H940" s="232">
        <f>G940/12*8</f>
        <v>1084304.0799999998</v>
      </c>
      <c r="I940" s="101">
        <f>'NOMINAL ROLL'!D360</f>
        <v>2498243.1599999997</v>
      </c>
    </row>
    <row r="941" spans="1:9" ht="18" x14ac:dyDescent="0.4">
      <c r="A941" s="234">
        <v>21010105</v>
      </c>
      <c r="B941" s="235"/>
      <c r="C941" s="15"/>
      <c r="D941" s="121"/>
      <c r="E941" s="122" t="s">
        <v>170</v>
      </c>
      <c r="F941" s="100"/>
      <c r="G941" s="100"/>
      <c r="H941" s="100"/>
      <c r="I941" s="101"/>
    </row>
    <row r="942" spans="1:9" ht="18" x14ac:dyDescent="0.4">
      <c r="A942" s="234">
        <v>21010106</v>
      </c>
      <c r="B942" s="235"/>
      <c r="C942" s="15"/>
      <c r="D942" s="121"/>
      <c r="E942" s="122" t="s">
        <v>171</v>
      </c>
      <c r="F942" s="100"/>
      <c r="G942" s="100"/>
      <c r="H942" s="100"/>
      <c r="I942" s="101"/>
    </row>
    <row r="943" spans="1:9" ht="18" x14ac:dyDescent="0.4">
      <c r="A943" s="234"/>
      <c r="B943" s="235"/>
      <c r="C943" s="15"/>
      <c r="D943" s="121"/>
      <c r="E943" s="156" t="s">
        <v>680</v>
      </c>
      <c r="F943" s="100"/>
      <c r="G943" s="100">
        <v>243968.41799999995</v>
      </c>
      <c r="H943" s="232"/>
      <c r="I943" s="846"/>
    </row>
    <row r="944" spans="1:9" ht="20.25" customHeight="1" x14ac:dyDescent="0.4">
      <c r="A944" s="230">
        <v>21020300</v>
      </c>
      <c r="B944" s="231"/>
      <c r="C944" s="14"/>
      <c r="D944" s="231"/>
      <c r="E944" s="115" t="s">
        <v>193</v>
      </c>
      <c r="F944" s="100"/>
      <c r="G944" s="100"/>
      <c r="H944" s="100"/>
      <c r="I944" s="101"/>
    </row>
    <row r="945" spans="1:9" ht="18" x14ac:dyDescent="0.4">
      <c r="A945" s="234">
        <v>21020301</v>
      </c>
      <c r="B945" s="235" t="s">
        <v>646</v>
      </c>
      <c r="C945" s="15"/>
      <c r="D945" s="121" t="s">
        <v>1817</v>
      </c>
      <c r="E945" s="156" t="s">
        <v>178</v>
      </c>
      <c r="F945" s="237">
        <f>G945-(G945*2%)</f>
        <v>557874.44915999973</v>
      </c>
      <c r="G945" s="100">
        <v>569259.64199999976</v>
      </c>
      <c r="H945" s="232">
        <f>G945/12*8</f>
        <v>379506.42799999984</v>
      </c>
      <c r="I945" s="101">
        <f>'NOMINAL ROLL'!E360</f>
        <v>874385.10599999968</v>
      </c>
    </row>
    <row r="946" spans="1:9" ht="18" x14ac:dyDescent="0.4">
      <c r="A946" s="234">
        <v>21020302</v>
      </c>
      <c r="B946" s="235" t="s">
        <v>646</v>
      </c>
      <c r="C946" s="15"/>
      <c r="D946" s="121" t="s">
        <v>1817</v>
      </c>
      <c r="E946" s="156" t="s">
        <v>179</v>
      </c>
      <c r="F946" s="237">
        <f>G946-(G946*2%)</f>
        <v>318785.39951999992</v>
      </c>
      <c r="G946" s="100">
        <v>325291.22399999993</v>
      </c>
      <c r="H946" s="232">
        <f>G946/12*8</f>
        <v>216860.81599999996</v>
      </c>
      <c r="I946" s="101">
        <f>'NOMINAL ROLL'!F360</f>
        <v>499648.63199999998</v>
      </c>
    </row>
    <row r="947" spans="1:9" ht="18" x14ac:dyDescent="0.4">
      <c r="A947" s="234">
        <v>21020303</v>
      </c>
      <c r="B947" s="235" t="s">
        <v>646</v>
      </c>
      <c r="C947" s="15"/>
      <c r="D947" s="121" t="s">
        <v>1817</v>
      </c>
      <c r="E947" s="156" t="s">
        <v>180</v>
      </c>
      <c r="F947" s="237">
        <f>G947-(G947*2%)</f>
        <v>23284.799999999999</v>
      </c>
      <c r="G947" s="100">
        <v>23760</v>
      </c>
      <c r="H947" s="232">
        <f>G947/12*8</f>
        <v>15840</v>
      </c>
      <c r="I947" s="101">
        <f>'NOMINAL ROLL'!G360</f>
        <v>33480</v>
      </c>
    </row>
    <row r="948" spans="1:9" ht="18" x14ac:dyDescent="0.4">
      <c r="A948" s="234">
        <v>21020304</v>
      </c>
      <c r="B948" s="235" t="s">
        <v>646</v>
      </c>
      <c r="C948" s="15"/>
      <c r="D948" s="121" t="s">
        <v>1817</v>
      </c>
      <c r="E948" s="156" t="s">
        <v>181</v>
      </c>
      <c r="F948" s="237">
        <f>G948-(G948*2%)</f>
        <v>79696.34987999998</v>
      </c>
      <c r="G948" s="100">
        <v>81322.805999999982</v>
      </c>
      <c r="H948" s="232">
        <f>G948/12*8</f>
        <v>54215.203999999991</v>
      </c>
      <c r="I948" s="101">
        <f>'NOMINAL ROLL'!H360</f>
        <v>124912.158</v>
      </c>
    </row>
    <row r="949" spans="1:9" ht="21" customHeight="1" x14ac:dyDescent="0.4">
      <c r="A949" s="1261">
        <v>21020307</v>
      </c>
      <c r="B949" s="1264"/>
      <c r="C949" s="1263"/>
      <c r="D949" s="1264"/>
      <c r="E949" s="1265" t="s">
        <v>680</v>
      </c>
      <c r="F949" s="1266"/>
      <c r="G949" s="1267"/>
      <c r="H949" s="1268"/>
      <c r="I949" s="1269">
        <f>'NOMINAL ROLL'!M360</f>
        <v>1920000</v>
      </c>
    </row>
    <row r="950" spans="1:9" ht="18" x14ac:dyDescent="0.4">
      <c r="A950" s="234">
        <v>21020312</v>
      </c>
      <c r="B950" s="235"/>
      <c r="C950" s="15"/>
      <c r="D950" s="121"/>
      <c r="E950" s="156" t="s">
        <v>184</v>
      </c>
      <c r="F950" s="100"/>
      <c r="G950" s="100"/>
      <c r="H950" s="100"/>
      <c r="I950" s="101"/>
    </row>
    <row r="951" spans="1:9" ht="18" x14ac:dyDescent="0.4">
      <c r="A951" s="234">
        <v>21020315</v>
      </c>
      <c r="B951" s="235" t="s">
        <v>646</v>
      </c>
      <c r="C951" s="15"/>
      <c r="D951" s="121" t="s">
        <v>1817</v>
      </c>
      <c r="E951" s="156" t="s">
        <v>187</v>
      </c>
      <c r="F951" s="237">
        <f>G951-(G951*2%)</f>
        <v>150256.34987999999</v>
      </c>
      <c r="G951" s="100">
        <v>153322.80599999998</v>
      </c>
      <c r="H951" s="232">
        <f>G951/12*8</f>
        <v>102215.20399999998</v>
      </c>
      <c r="I951" s="101">
        <f>'NOMINAL ROLL'!I354</f>
        <v>76586.95</v>
      </c>
    </row>
    <row r="952" spans="1:9" ht="18" x14ac:dyDescent="0.4">
      <c r="A952" s="234">
        <v>21020314</v>
      </c>
      <c r="B952" s="235"/>
      <c r="C952" s="15"/>
      <c r="D952" s="121"/>
      <c r="E952" s="156" t="s">
        <v>519</v>
      </c>
      <c r="F952" s="100"/>
      <c r="G952" s="100"/>
      <c r="H952" s="100"/>
      <c r="I952" s="101"/>
    </row>
    <row r="953" spans="1:9" ht="18" x14ac:dyDescent="0.4">
      <c r="A953" s="234">
        <v>21020305</v>
      </c>
      <c r="B953" s="235"/>
      <c r="C953" s="15"/>
      <c r="D953" s="121"/>
      <c r="E953" s="156" t="s">
        <v>520</v>
      </c>
      <c r="F953" s="100"/>
      <c r="G953" s="100"/>
      <c r="H953" s="100"/>
      <c r="I953" s="101"/>
    </row>
    <row r="954" spans="1:9" ht="18" x14ac:dyDescent="0.4">
      <c r="A954" s="234">
        <v>21020306</v>
      </c>
      <c r="B954" s="235"/>
      <c r="C954" s="15"/>
      <c r="D954" s="121"/>
      <c r="E954" s="156" t="s">
        <v>521</v>
      </c>
      <c r="F954" s="100"/>
      <c r="G954" s="100"/>
      <c r="H954" s="100"/>
      <c r="I954" s="101"/>
    </row>
    <row r="955" spans="1:9" ht="18" x14ac:dyDescent="0.4">
      <c r="A955" s="230">
        <v>21020400</v>
      </c>
      <c r="B955" s="231"/>
      <c r="C955" s="14"/>
      <c r="D955" s="231"/>
      <c r="E955" s="115" t="s">
        <v>194</v>
      </c>
      <c r="F955" s="100"/>
      <c r="G955" s="100"/>
      <c r="H955" s="100"/>
      <c r="I955" s="101"/>
    </row>
    <row r="956" spans="1:9" ht="18" x14ac:dyDescent="0.4">
      <c r="A956" s="234">
        <v>21020401</v>
      </c>
      <c r="B956" s="235"/>
      <c r="C956" s="15"/>
      <c r="D956" s="121"/>
      <c r="E956" s="156" t="s">
        <v>178</v>
      </c>
      <c r="F956" s="100"/>
      <c r="G956" s="100"/>
      <c r="H956" s="100"/>
      <c r="I956" s="101"/>
    </row>
    <row r="957" spans="1:9" ht="18" x14ac:dyDescent="0.4">
      <c r="A957" s="234">
        <v>21020402</v>
      </c>
      <c r="B957" s="235"/>
      <c r="C957" s="15"/>
      <c r="D957" s="121"/>
      <c r="E957" s="156" t="s">
        <v>179</v>
      </c>
      <c r="F957" s="100"/>
      <c r="G957" s="100"/>
      <c r="H957" s="100"/>
      <c r="I957" s="101"/>
    </row>
    <row r="958" spans="1:9" ht="18" x14ac:dyDescent="0.4">
      <c r="A958" s="234">
        <v>21020403</v>
      </c>
      <c r="B958" s="235"/>
      <c r="C958" s="15"/>
      <c r="D958" s="121"/>
      <c r="E958" s="156" t="s">
        <v>180</v>
      </c>
      <c r="F958" s="100"/>
      <c r="G958" s="100"/>
      <c r="H958" s="100"/>
      <c r="I958" s="101"/>
    </row>
    <row r="959" spans="1:9" ht="18" x14ac:dyDescent="0.4">
      <c r="A959" s="234">
        <v>21020404</v>
      </c>
      <c r="B959" s="235"/>
      <c r="C959" s="15"/>
      <c r="D959" s="121"/>
      <c r="E959" s="156" t="s">
        <v>181</v>
      </c>
      <c r="F959" s="100"/>
      <c r="G959" s="100"/>
      <c r="H959" s="100"/>
      <c r="I959" s="101"/>
    </row>
    <row r="960" spans="1:9" ht="18" x14ac:dyDescent="0.4">
      <c r="A960" s="234">
        <v>21020412</v>
      </c>
      <c r="B960" s="235"/>
      <c r="C960" s="15"/>
      <c r="D960" s="121"/>
      <c r="E960" s="156" t="s">
        <v>184</v>
      </c>
      <c r="F960" s="100"/>
      <c r="G960" s="100"/>
      <c r="H960" s="100"/>
      <c r="I960" s="101"/>
    </row>
    <row r="961" spans="1:9" ht="18" x14ac:dyDescent="0.4">
      <c r="A961" s="234">
        <v>21020415</v>
      </c>
      <c r="B961" s="235"/>
      <c r="C961" s="15"/>
      <c r="D961" s="121"/>
      <c r="E961" s="156" t="s">
        <v>187</v>
      </c>
      <c r="F961" s="100"/>
      <c r="G961" s="100"/>
      <c r="H961" s="100"/>
      <c r="I961" s="101"/>
    </row>
    <row r="962" spans="1:9" ht="18" x14ac:dyDescent="0.4">
      <c r="A962" s="244">
        <v>21030100</v>
      </c>
      <c r="B962" s="245"/>
      <c r="C962" s="18"/>
      <c r="D962" s="245"/>
      <c r="E962" s="179" t="s">
        <v>200</v>
      </c>
      <c r="F962" s="100"/>
      <c r="G962" s="100"/>
      <c r="H962" s="100"/>
      <c r="I962" s="101"/>
    </row>
    <row r="963" spans="1:9" ht="18" x14ac:dyDescent="0.4">
      <c r="A963" s="1271">
        <v>22010100</v>
      </c>
      <c r="B963" s="844" t="s">
        <v>802</v>
      </c>
      <c r="C963" s="50"/>
      <c r="D963" s="611"/>
      <c r="E963" s="842" t="s">
        <v>3073</v>
      </c>
      <c r="F963" s="841"/>
      <c r="G963" s="124">
        <v>630000</v>
      </c>
      <c r="H963" s="841"/>
      <c r="I963" s="846"/>
    </row>
    <row r="964" spans="1:9" ht="18" x14ac:dyDescent="0.4">
      <c r="A964" s="239">
        <v>21020600</v>
      </c>
      <c r="B964" s="240"/>
      <c r="C964" s="16"/>
      <c r="D964" s="240"/>
      <c r="E964" s="115" t="s">
        <v>196</v>
      </c>
      <c r="F964" s="100"/>
      <c r="G964" s="100"/>
      <c r="H964" s="100"/>
      <c r="I964" s="101"/>
    </row>
    <row r="965" spans="1:9" ht="18" x14ac:dyDescent="0.4">
      <c r="A965" s="294">
        <v>21020605</v>
      </c>
      <c r="B965" s="235"/>
      <c r="C965" s="17"/>
      <c r="D965" s="121"/>
      <c r="E965" s="122" t="s">
        <v>199</v>
      </c>
      <c r="F965" s="100"/>
      <c r="G965" s="100"/>
      <c r="H965" s="100"/>
      <c r="I965" s="101"/>
    </row>
    <row r="966" spans="1:9" ht="18" x14ac:dyDescent="0.4">
      <c r="A966" s="244">
        <v>22020000</v>
      </c>
      <c r="B966" s="245"/>
      <c r="C966" s="18"/>
      <c r="D966" s="245"/>
      <c r="E966" s="179" t="s">
        <v>204</v>
      </c>
      <c r="F966" s="100"/>
      <c r="G966" s="100"/>
      <c r="H966" s="100"/>
      <c r="I966" s="101"/>
    </row>
    <row r="967" spans="1:9" ht="18" x14ac:dyDescent="0.4">
      <c r="A967" s="244">
        <v>22020100</v>
      </c>
      <c r="B967" s="245"/>
      <c r="C967" s="18"/>
      <c r="D967" s="245"/>
      <c r="E967" s="179" t="s">
        <v>205</v>
      </c>
      <c r="F967" s="100"/>
      <c r="G967" s="100"/>
      <c r="H967" s="100"/>
      <c r="I967" s="101"/>
    </row>
    <row r="968" spans="1:9" ht="18" x14ac:dyDescent="0.4">
      <c r="A968" s="573">
        <v>22020101</v>
      </c>
      <c r="B968" s="235" t="s">
        <v>646</v>
      </c>
      <c r="C968" s="15"/>
      <c r="D968" s="121" t="s">
        <v>1817</v>
      </c>
      <c r="E968" s="310" t="s">
        <v>206</v>
      </c>
      <c r="F968" s="100"/>
      <c r="G968" s="100">
        <v>100000</v>
      </c>
      <c r="H968" s="100"/>
      <c r="I968" s="101">
        <v>100000</v>
      </c>
    </row>
    <row r="969" spans="1:9" ht="18" x14ac:dyDescent="0.4">
      <c r="A969" s="573">
        <v>22020102</v>
      </c>
      <c r="B969" s="235"/>
      <c r="C969" s="6"/>
      <c r="D969" s="205"/>
      <c r="E969" s="310" t="s">
        <v>207</v>
      </c>
      <c r="F969" s="100"/>
      <c r="G969" s="100"/>
      <c r="H969" s="100"/>
      <c r="I969" s="101"/>
    </row>
    <row r="970" spans="1:9" ht="18" x14ac:dyDescent="0.4">
      <c r="A970" s="573">
        <v>22020103</v>
      </c>
      <c r="B970" s="235"/>
      <c r="C970" s="6"/>
      <c r="D970" s="205"/>
      <c r="E970" s="310" t="s">
        <v>208</v>
      </c>
      <c r="F970" s="100"/>
      <c r="G970" s="100"/>
      <c r="H970" s="100"/>
      <c r="I970" s="101"/>
    </row>
    <row r="971" spans="1:9" ht="18" x14ac:dyDescent="0.4">
      <c r="A971" s="573">
        <v>22020104</v>
      </c>
      <c r="B971" s="235"/>
      <c r="C971" s="6"/>
      <c r="D971" s="205"/>
      <c r="E971" s="310" t="s">
        <v>209</v>
      </c>
      <c r="F971" s="100"/>
      <c r="G971" s="100"/>
      <c r="H971" s="100"/>
      <c r="I971" s="101"/>
    </row>
    <row r="972" spans="1:9" ht="18" x14ac:dyDescent="0.4">
      <c r="A972" s="244">
        <v>22020300</v>
      </c>
      <c r="B972" s="245"/>
      <c r="C972" s="18"/>
      <c r="D972" s="245"/>
      <c r="E972" s="179" t="s">
        <v>212</v>
      </c>
      <c r="F972" s="100"/>
      <c r="G972" s="100"/>
      <c r="H972" s="100"/>
      <c r="I972" s="101"/>
    </row>
    <row r="973" spans="1:9" ht="18" x14ac:dyDescent="0.4">
      <c r="A973" s="214">
        <v>22020311</v>
      </c>
      <c r="B973" s="235" t="s">
        <v>646</v>
      </c>
      <c r="C973" s="15"/>
      <c r="D973" s="121" t="s">
        <v>1817</v>
      </c>
      <c r="E973" s="243" t="s">
        <v>220</v>
      </c>
      <c r="F973" s="100">
        <v>2000000</v>
      </c>
      <c r="G973" s="100">
        <v>3000000</v>
      </c>
      <c r="H973" s="100">
        <v>1324000</v>
      </c>
      <c r="I973" s="101">
        <v>3000000</v>
      </c>
    </row>
    <row r="974" spans="1:9" ht="18" x14ac:dyDescent="0.4">
      <c r="A974" s="214">
        <v>22020313</v>
      </c>
      <c r="B974" s="235"/>
      <c r="C974" s="6"/>
      <c r="D974" s="121"/>
      <c r="E974" s="243" t="s">
        <v>221</v>
      </c>
      <c r="F974" s="100"/>
      <c r="G974" s="100"/>
      <c r="H974" s="100"/>
      <c r="I974" s="101"/>
    </row>
    <row r="975" spans="1:9" ht="18" x14ac:dyDescent="0.4">
      <c r="A975" s="244">
        <v>22021000</v>
      </c>
      <c r="B975" s="245"/>
      <c r="C975" s="18"/>
      <c r="D975" s="245"/>
      <c r="E975" s="179" t="s">
        <v>248</v>
      </c>
      <c r="F975" s="100"/>
      <c r="G975" s="100"/>
      <c r="H975" s="100"/>
      <c r="I975" s="101"/>
    </row>
    <row r="976" spans="1:9" ht="18" x14ac:dyDescent="0.4">
      <c r="A976" s="214">
        <v>22021003</v>
      </c>
      <c r="B976" s="235"/>
      <c r="C976" s="6"/>
      <c r="D976" s="121"/>
      <c r="E976" s="156" t="s">
        <v>251</v>
      </c>
      <c r="F976" s="100"/>
      <c r="G976" s="100"/>
      <c r="H976" s="100"/>
      <c r="I976" s="101"/>
    </row>
    <row r="977" spans="1:9" ht="18" x14ac:dyDescent="0.4">
      <c r="A977" s="214">
        <v>22021017</v>
      </c>
      <c r="B977" s="235"/>
      <c r="C977" s="15"/>
      <c r="D977" s="121"/>
      <c r="E977" s="156" t="s">
        <v>261</v>
      </c>
      <c r="F977" s="100"/>
      <c r="G977" s="100"/>
      <c r="H977" s="100"/>
      <c r="I977" s="101"/>
    </row>
    <row r="978" spans="1:9" ht="18" x14ac:dyDescent="0.4">
      <c r="A978" s="244">
        <v>22040000</v>
      </c>
      <c r="B978" s="245"/>
      <c r="C978" s="18"/>
      <c r="D978" s="245"/>
      <c r="E978" s="179" t="s">
        <v>263</v>
      </c>
      <c r="F978" s="100"/>
      <c r="G978" s="100"/>
      <c r="H978" s="100"/>
      <c r="I978" s="101"/>
    </row>
    <row r="979" spans="1:9" ht="18" x14ac:dyDescent="0.4">
      <c r="A979" s="244">
        <v>22040100</v>
      </c>
      <c r="B979" s="245"/>
      <c r="C979" s="18"/>
      <c r="D979" s="245"/>
      <c r="E979" s="179" t="s">
        <v>264</v>
      </c>
      <c r="F979" s="100"/>
      <c r="G979" s="100"/>
      <c r="H979" s="100"/>
      <c r="I979" s="101"/>
    </row>
    <row r="980" spans="1:9" ht="18.5" thickBot="1" x14ac:dyDescent="0.45">
      <c r="A980" s="1113">
        <v>22040109</v>
      </c>
      <c r="B980" s="575" t="s">
        <v>646</v>
      </c>
      <c r="C980" s="576"/>
      <c r="D980" s="538" t="s">
        <v>1817</v>
      </c>
      <c r="E980" s="543" t="s">
        <v>265</v>
      </c>
      <c r="F980" s="539">
        <v>2700000</v>
      </c>
      <c r="G980" s="539">
        <v>3000000</v>
      </c>
      <c r="H980" s="539">
        <v>1491200</v>
      </c>
      <c r="I980" s="540">
        <v>3000000</v>
      </c>
    </row>
    <row r="981" spans="1:9" ht="18.5" thickBot="1" x14ac:dyDescent="0.45">
      <c r="A981" s="1106"/>
      <c r="B981" s="486"/>
      <c r="C981" s="487"/>
      <c r="D981" s="486"/>
      <c r="E981" s="488" t="s">
        <v>164</v>
      </c>
      <c r="F981" s="509">
        <f>SUM(F939:F965)</f>
        <v>2723824.3460399993</v>
      </c>
      <c r="G981" s="509">
        <f>SUM(G939:G965)</f>
        <v>3653381.0159999994</v>
      </c>
      <c r="H981" s="509">
        <f>SUM(H939:H965)</f>
        <v>1852941.7319999994</v>
      </c>
      <c r="I981" s="1270">
        <f>SUM(I939:I965)</f>
        <v>6027256.0059999991</v>
      </c>
    </row>
    <row r="982" spans="1:9" ht="18.5" thickBot="1" x14ac:dyDescent="0.45">
      <c r="A982" s="446"/>
      <c r="B982" s="447"/>
      <c r="C982" s="448"/>
      <c r="D982" s="447"/>
      <c r="E982" s="452" t="s">
        <v>204</v>
      </c>
      <c r="F982" s="450">
        <f>SUM(F968:F980)</f>
        <v>4700000</v>
      </c>
      <c r="G982" s="450">
        <f>SUM(G968:G980)</f>
        <v>6100000</v>
      </c>
      <c r="H982" s="450">
        <f>SUM(H968:H980)</f>
        <v>2815200</v>
      </c>
      <c r="I982" s="450">
        <f>SUM(I968:I980)</f>
        <v>6100000</v>
      </c>
    </row>
    <row r="983" spans="1:9" ht="19.5" customHeight="1" thickBot="1" x14ac:dyDescent="0.45">
      <c r="A983" s="291"/>
      <c r="B983" s="248"/>
      <c r="C983" s="32"/>
      <c r="D983" s="249"/>
      <c r="E983" s="199" t="s">
        <v>298</v>
      </c>
      <c r="F983" s="207">
        <f>F981+F982</f>
        <v>7423824.3460399993</v>
      </c>
      <c r="G983" s="207">
        <f>G981+G982</f>
        <v>9753381.0159999989</v>
      </c>
      <c r="H983" s="207">
        <f>H981+H982</f>
        <v>4668141.7319999989</v>
      </c>
      <c r="I983" s="207">
        <f>I981+I982</f>
        <v>12127256.005999999</v>
      </c>
    </row>
    <row r="984" spans="1:9" ht="22.5" x14ac:dyDescent="0.45">
      <c r="A984" s="1440" t="s">
        <v>1792</v>
      </c>
      <c r="B984" s="1441"/>
      <c r="C984" s="1441"/>
      <c r="D984" s="1441"/>
      <c r="E984" s="1441"/>
      <c r="F984" s="1441"/>
      <c r="G984" s="1441"/>
      <c r="H984" s="1441"/>
      <c r="I984" s="1442"/>
    </row>
    <row r="985" spans="1:9" ht="22.5" x14ac:dyDescent="0.45">
      <c r="A985" s="1437" t="s">
        <v>484</v>
      </c>
      <c r="B985" s="1438"/>
      <c r="C985" s="1438"/>
      <c r="D985" s="1438"/>
      <c r="E985" s="1438"/>
      <c r="F985" s="1438"/>
      <c r="G985" s="1438"/>
      <c r="H985" s="1438"/>
      <c r="I985" s="1439"/>
    </row>
    <row r="986" spans="1:9" ht="22.5" x14ac:dyDescent="0.45">
      <c r="A986" s="1437" t="s">
        <v>3079</v>
      </c>
      <c r="B986" s="1438"/>
      <c r="C986" s="1438"/>
      <c r="D986" s="1438"/>
      <c r="E986" s="1438"/>
      <c r="F986" s="1438"/>
      <c r="G986" s="1438"/>
      <c r="H986" s="1438"/>
      <c r="I986" s="1439"/>
    </row>
    <row r="987" spans="1:9" ht="18.75" customHeight="1" thickBot="1" x14ac:dyDescent="0.5">
      <c r="A987" s="1461" t="s">
        <v>280</v>
      </c>
      <c r="B987" s="1462"/>
      <c r="C987" s="1462"/>
      <c r="D987" s="1462"/>
      <c r="E987" s="1462"/>
      <c r="F987" s="1462"/>
      <c r="G987" s="1462"/>
      <c r="H987" s="1462"/>
      <c r="I987" s="1463"/>
    </row>
    <row r="988" spans="1:9" ht="18.5" thickBot="1" x14ac:dyDescent="0.45">
      <c r="A988" s="1458" t="s">
        <v>401</v>
      </c>
      <c r="B988" s="1459"/>
      <c r="C988" s="1459"/>
      <c r="D988" s="1459"/>
      <c r="E988" s="1459"/>
      <c r="F988" s="1459"/>
      <c r="G988" s="1459"/>
      <c r="H988" s="1459"/>
      <c r="I988" s="1460"/>
    </row>
    <row r="989" spans="1:9" s="201" customFormat="1" ht="36.5" thickBot="1" x14ac:dyDescent="0.4">
      <c r="A989" s="4" t="s">
        <v>465</v>
      </c>
      <c r="B989" s="111" t="s">
        <v>458</v>
      </c>
      <c r="C989" s="4" t="s">
        <v>454</v>
      </c>
      <c r="D989" s="111" t="s">
        <v>457</v>
      </c>
      <c r="E989" s="210" t="s">
        <v>1</v>
      </c>
      <c r="F989" s="111" t="s">
        <v>3083</v>
      </c>
      <c r="G989" s="111" t="s">
        <v>3078</v>
      </c>
      <c r="H989" s="111" t="s">
        <v>3084</v>
      </c>
      <c r="I989" s="111" t="s">
        <v>3082</v>
      </c>
    </row>
    <row r="990" spans="1:9" ht="28" customHeight="1" x14ac:dyDescent="0.4">
      <c r="A990" s="251">
        <v>20000000</v>
      </c>
      <c r="B990" s="252"/>
      <c r="C990" s="20"/>
      <c r="D990" s="252"/>
      <c r="E990" s="138" t="s">
        <v>163</v>
      </c>
      <c r="F990" s="253"/>
      <c r="G990" s="253"/>
      <c r="H990" s="253"/>
      <c r="I990" s="254"/>
    </row>
    <row r="991" spans="1:9" ht="18" x14ac:dyDescent="0.4">
      <c r="A991" s="230">
        <v>21000000</v>
      </c>
      <c r="B991" s="231"/>
      <c r="C991" s="14"/>
      <c r="D991" s="231"/>
      <c r="E991" s="115" t="s">
        <v>164</v>
      </c>
      <c r="F991" s="232"/>
      <c r="G991" s="232"/>
      <c r="H991" s="232"/>
      <c r="I991" s="233"/>
    </row>
    <row r="992" spans="1:9" ht="18" x14ac:dyDescent="0.4">
      <c r="A992" s="230">
        <v>21010000</v>
      </c>
      <c r="B992" s="231"/>
      <c r="C992" s="14"/>
      <c r="D992" s="231"/>
      <c r="E992" s="115" t="s">
        <v>165</v>
      </c>
      <c r="F992" s="232"/>
      <c r="G992" s="232"/>
      <c r="H992" s="232"/>
      <c r="I992" s="233"/>
    </row>
    <row r="993" spans="1:9" ht="18" x14ac:dyDescent="0.4">
      <c r="A993" s="234">
        <v>21010103</v>
      </c>
      <c r="B993" s="287"/>
      <c r="C993" s="15"/>
      <c r="D993" s="121"/>
      <c r="E993" s="122" t="s">
        <v>168</v>
      </c>
      <c r="F993" s="100"/>
      <c r="G993" s="100"/>
      <c r="H993" s="100"/>
      <c r="I993" s="101"/>
    </row>
    <row r="994" spans="1:9" ht="18" x14ac:dyDescent="0.4">
      <c r="A994" s="234">
        <v>21010104</v>
      </c>
      <c r="B994" s="235" t="s">
        <v>646</v>
      </c>
      <c r="C994" s="15"/>
      <c r="D994" s="121" t="s">
        <v>1817</v>
      </c>
      <c r="E994" s="122" t="s">
        <v>169</v>
      </c>
      <c r="F994" s="479"/>
      <c r="G994" s="100"/>
      <c r="H994" s="100"/>
      <c r="I994" s="101">
        <f>'NOMINAL ROLL'!D367</f>
        <v>235904</v>
      </c>
    </row>
    <row r="995" spans="1:9" ht="18" x14ac:dyDescent="0.4">
      <c r="A995" s="234">
        <v>21010105</v>
      </c>
      <c r="B995" s="287"/>
      <c r="C995" s="15"/>
      <c r="D995" s="121"/>
      <c r="E995" s="122" t="s">
        <v>170</v>
      </c>
      <c r="F995" s="479"/>
      <c r="G995" s="100"/>
      <c r="H995" s="100"/>
      <c r="I995" s="101"/>
    </row>
    <row r="996" spans="1:9" ht="18" x14ac:dyDescent="0.4">
      <c r="A996" s="234">
        <v>21010106</v>
      </c>
      <c r="B996" s="287"/>
      <c r="C996" s="15"/>
      <c r="D996" s="121"/>
      <c r="E996" s="122" t="s">
        <v>171</v>
      </c>
      <c r="F996" s="479"/>
      <c r="G996" s="100"/>
      <c r="H996" s="100"/>
      <c r="I996" s="101"/>
    </row>
    <row r="997" spans="1:9" ht="18" x14ac:dyDescent="0.4">
      <c r="A997" s="234"/>
      <c r="B997" s="287"/>
      <c r="C997" s="15"/>
      <c r="D997" s="121"/>
      <c r="E997" s="156" t="s">
        <v>680</v>
      </c>
      <c r="F997" s="479"/>
      <c r="G997" s="100"/>
      <c r="H997" s="100"/>
      <c r="I997" s="101"/>
    </row>
    <row r="998" spans="1:9" ht="16.5" customHeight="1" x14ac:dyDescent="0.4">
      <c r="A998" s="230">
        <v>21020000</v>
      </c>
      <c r="B998" s="231"/>
      <c r="C998" s="14"/>
      <c r="D998" s="231"/>
      <c r="E998" s="115" t="s">
        <v>193</v>
      </c>
      <c r="F998" s="479"/>
      <c r="G998" s="100"/>
      <c r="H998" s="100"/>
      <c r="I998" s="101"/>
    </row>
    <row r="999" spans="1:9" ht="18" x14ac:dyDescent="0.4">
      <c r="A999" s="234">
        <v>21020301</v>
      </c>
      <c r="B999" s="287"/>
      <c r="C999" s="15"/>
      <c r="D999" s="121"/>
      <c r="E999" s="156" t="s">
        <v>178</v>
      </c>
      <c r="F999" s="479"/>
      <c r="G999" s="100"/>
      <c r="H999" s="100"/>
      <c r="I999" s="101"/>
    </row>
    <row r="1000" spans="1:9" ht="18" x14ac:dyDescent="0.4">
      <c r="A1000" s="234">
        <v>21020302</v>
      </c>
      <c r="B1000" s="287"/>
      <c r="C1000" s="15"/>
      <c r="D1000" s="121"/>
      <c r="E1000" s="156" t="s">
        <v>179</v>
      </c>
      <c r="F1000" s="479"/>
      <c r="G1000" s="100"/>
      <c r="H1000" s="100"/>
      <c r="I1000" s="101"/>
    </row>
    <row r="1001" spans="1:9" ht="18" x14ac:dyDescent="0.4">
      <c r="A1001" s="234">
        <v>21020303</v>
      </c>
      <c r="B1001" s="287"/>
      <c r="C1001" s="15"/>
      <c r="D1001" s="121"/>
      <c r="E1001" s="156" t="s">
        <v>180</v>
      </c>
      <c r="F1001" s="479"/>
      <c r="G1001" s="100"/>
      <c r="H1001" s="100"/>
      <c r="I1001" s="101"/>
    </row>
    <row r="1002" spans="1:9" ht="18" x14ac:dyDescent="0.4">
      <c r="A1002" s="234">
        <v>21020304</v>
      </c>
      <c r="B1002" s="287"/>
      <c r="C1002" s="15"/>
      <c r="D1002" s="121"/>
      <c r="E1002" s="156" t="s">
        <v>181</v>
      </c>
      <c r="F1002" s="479"/>
      <c r="G1002" s="100"/>
      <c r="H1002" s="100"/>
      <c r="I1002" s="101"/>
    </row>
    <row r="1003" spans="1:9" ht="18" x14ac:dyDescent="0.4">
      <c r="A1003" s="234">
        <v>21020312</v>
      </c>
      <c r="B1003" s="287"/>
      <c r="C1003" s="15"/>
      <c r="D1003" s="121"/>
      <c r="E1003" s="156" t="s">
        <v>184</v>
      </c>
      <c r="F1003" s="479"/>
      <c r="G1003" s="100"/>
      <c r="H1003" s="100"/>
      <c r="I1003" s="101"/>
    </row>
    <row r="1004" spans="1:9" ht="18" x14ac:dyDescent="0.4">
      <c r="A1004" s="234">
        <v>21020315</v>
      </c>
      <c r="B1004" s="287"/>
      <c r="C1004" s="15"/>
      <c r="D1004" s="121"/>
      <c r="E1004" s="156" t="s">
        <v>187</v>
      </c>
      <c r="F1004" s="479"/>
      <c r="G1004" s="100"/>
      <c r="H1004" s="100"/>
      <c r="I1004" s="101"/>
    </row>
    <row r="1005" spans="1:9" ht="18" x14ac:dyDescent="0.4">
      <c r="A1005" s="234">
        <v>21020314</v>
      </c>
      <c r="B1005" s="287"/>
      <c r="C1005" s="15"/>
      <c r="D1005" s="121"/>
      <c r="E1005" s="156" t="s">
        <v>519</v>
      </c>
      <c r="F1005" s="479"/>
      <c r="G1005" s="100"/>
      <c r="H1005" s="100"/>
      <c r="I1005" s="101"/>
    </row>
    <row r="1006" spans="1:9" ht="18" x14ac:dyDescent="0.4">
      <c r="A1006" s="234">
        <v>21020305</v>
      </c>
      <c r="B1006" s="287"/>
      <c r="C1006" s="15"/>
      <c r="D1006" s="121"/>
      <c r="E1006" s="156" t="s">
        <v>520</v>
      </c>
      <c r="F1006" s="479"/>
      <c r="G1006" s="100"/>
      <c r="H1006" s="100"/>
      <c r="I1006" s="101"/>
    </row>
    <row r="1007" spans="1:9" ht="18" x14ac:dyDescent="0.4">
      <c r="A1007" s="234">
        <v>21020306</v>
      </c>
      <c r="B1007" s="287"/>
      <c r="C1007" s="15"/>
      <c r="D1007" s="121"/>
      <c r="E1007" s="156" t="s">
        <v>521</v>
      </c>
      <c r="F1007" s="479"/>
      <c r="G1007" s="100"/>
      <c r="H1007" s="100"/>
      <c r="I1007" s="101"/>
    </row>
    <row r="1008" spans="1:9" ht="18" x14ac:dyDescent="0.4">
      <c r="A1008" s="230">
        <v>21020400</v>
      </c>
      <c r="B1008" s="231"/>
      <c r="C1008" s="14"/>
      <c r="D1008" s="231"/>
      <c r="E1008" s="115" t="s">
        <v>194</v>
      </c>
      <c r="F1008" s="479"/>
      <c r="G1008" s="100"/>
      <c r="H1008" s="100"/>
      <c r="I1008" s="101"/>
    </row>
    <row r="1009" spans="1:9" ht="18" x14ac:dyDescent="0.4">
      <c r="A1009" s="234">
        <v>21020401</v>
      </c>
      <c r="B1009" s="235" t="s">
        <v>646</v>
      </c>
      <c r="C1009" s="15"/>
      <c r="D1009" s="121" t="s">
        <v>1817</v>
      </c>
      <c r="E1009" s="156" t="s">
        <v>178</v>
      </c>
      <c r="F1009" s="100"/>
      <c r="G1009" s="100"/>
      <c r="H1009" s="100"/>
      <c r="I1009" s="101">
        <f>'NOMINAL ROLL'!E367</f>
        <v>82566.399999999994</v>
      </c>
    </row>
    <row r="1010" spans="1:9" ht="18" x14ac:dyDescent="0.4">
      <c r="A1010" s="234">
        <v>21020402</v>
      </c>
      <c r="B1010" s="235" t="s">
        <v>646</v>
      </c>
      <c r="C1010" s="15"/>
      <c r="D1010" s="121" t="s">
        <v>1817</v>
      </c>
      <c r="E1010" s="156" t="s">
        <v>179</v>
      </c>
      <c r="F1010" s="100"/>
      <c r="G1010" s="100"/>
      <c r="H1010" s="100"/>
      <c r="I1010" s="101">
        <f>'NOMINAL ROLL'!F367</f>
        <v>47180.800000000003</v>
      </c>
    </row>
    <row r="1011" spans="1:9" ht="18" x14ac:dyDescent="0.4">
      <c r="A1011" s="234">
        <v>21020403</v>
      </c>
      <c r="B1011" s="235" t="s">
        <v>646</v>
      </c>
      <c r="C1011" s="15"/>
      <c r="D1011" s="121" t="s">
        <v>1817</v>
      </c>
      <c r="E1011" s="156" t="s">
        <v>180</v>
      </c>
      <c r="F1011" s="100"/>
      <c r="G1011" s="100"/>
      <c r="H1011" s="100"/>
      <c r="I1011" s="101">
        <f>'NOMINAL ROLL'!H367</f>
        <v>11795.2</v>
      </c>
    </row>
    <row r="1012" spans="1:9" ht="18" x14ac:dyDescent="0.4">
      <c r="A1012" s="234">
        <v>21020404</v>
      </c>
      <c r="B1012" s="235" t="s">
        <v>646</v>
      </c>
      <c r="C1012" s="15"/>
      <c r="D1012" s="121" t="s">
        <v>1817</v>
      </c>
      <c r="E1012" s="156" t="s">
        <v>181</v>
      </c>
      <c r="F1012" s="100"/>
      <c r="G1012" s="100"/>
      <c r="H1012" s="100"/>
      <c r="I1012" s="101">
        <f>'NOMINAL ROLL'!G367</f>
        <v>5400</v>
      </c>
    </row>
    <row r="1013" spans="1:9" ht="18" x14ac:dyDescent="0.4">
      <c r="A1013" s="234">
        <v>21020412</v>
      </c>
      <c r="B1013" s="287"/>
      <c r="C1013" s="15"/>
      <c r="D1013" s="121"/>
      <c r="E1013" s="156" t="s">
        <v>184</v>
      </c>
      <c r="F1013" s="100"/>
      <c r="G1013" s="100"/>
      <c r="H1013" s="100"/>
      <c r="I1013" s="101"/>
    </row>
    <row r="1014" spans="1:9" ht="18" x14ac:dyDescent="0.4">
      <c r="A1014" s="234">
        <v>21020415</v>
      </c>
      <c r="B1014" s="235" t="s">
        <v>646</v>
      </c>
      <c r="C1014" s="15"/>
      <c r="D1014" s="121" t="s">
        <v>1817</v>
      </c>
      <c r="E1014" s="156" t="s">
        <v>187</v>
      </c>
      <c r="F1014" s="100"/>
      <c r="G1014" s="100"/>
      <c r="H1014" s="100"/>
      <c r="I1014" s="101">
        <f>'NOMINAL ROLL'!I367</f>
        <v>76710.880000000005</v>
      </c>
    </row>
    <row r="1015" spans="1:9" ht="21.75" customHeight="1" x14ac:dyDescent="0.4">
      <c r="A1015" s="1261">
        <v>21020407</v>
      </c>
      <c r="B1015" s="1264" t="s">
        <v>646</v>
      </c>
      <c r="C1015" s="1263"/>
      <c r="D1015" s="1264" t="s">
        <v>1817</v>
      </c>
      <c r="E1015" s="1265" t="s">
        <v>680</v>
      </c>
      <c r="F1015" s="1267"/>
      <c r="G1015" s="1267"/>
      <c r="H1015" s="1267"/>
      <c r="I1015" s="1269">
        <f>'NOMINAL ROLL'!M367</f>
        <v>480000</v>
      </c>
    </row>
    <row r="1016" spans="1:9" ht="18" x14ac:dyDescent="0.4">
      <c r="A1016" s="230">
        <v>21020500</v>
      </c>
      <c r="B1016" s="231"/>
      <c r="C1016" s="14"/>
      <c r="D1016" s="231"/>
      <c r="E1016" s="115" t="s">
        <v>195</v>
      </c>
      <c r="F1016" s="100"/>
      <c r="G1016" s="100"/>
      <c r="H1016" s="100"/>
      <c r="I1016" s="101"/>
    </row>
    <row r="1017" spans="1:9" ht="18" x14ac:dyDescent="0.4">
      <c r="A1017" s="234">
        <v>21020501</v>
      </c>
      <c r="B1017" s="287"/>
      <c r="C1017" s="15"/>
      <c r="D1017" s="121"/>
      <c r="E1017" s="156" t="s">
        <v>178</v>
      </c>
      <c r="F1017" s="100"/>
      <c r="G1017" s="100"/>
      <c r="H1017" s="100"/>
      <c r="I1017" s="101"/>
    </row>
    <row r="1018" spans="1:9" ht="18" x14ac:dyDescent="0.4">
      <c r="A1018" s="294">
        <v>21020502</v>
      </c>
      <c r="B1018" s="287"/>
      <c r="C1018" s="17"/>
      <c r="D1018" s="121"/>
      <c r="E1018" s="156" t="s">
        <v>179</v>
      </c>
      <c r="F1018" s="100"/>
      <c r="G1018" s="100"/>
      <c r="H1018" s="100"/>
      <c r="I1018" s="101"/>
    </row>
    <row r="1019" spans="1:9" ht="18" x14ac:dyDescent="0.4">
      <c r="A1019" s="294">
        <v>21020503</v>
      </c>
      <c r="B1019" s="287"/>
      <c r="C1019" s="17"/>
      <c r="D1019" s="121"/>
      <c r="E1019" s="156" t="s">
        <v>180</v>
      </c>
      <c r="F1019" s="100"/>
      <c r="G1019" s="100"/>
      <c r="H1019" s="100"/>
      <c r="I1019" s="101"/>
    </row>
    <row r="1020" spans="1:9" ht="18" x14ac:dyDescent="0.4">
      <c r="A1020" s="294">
        <v>21020504</v>
      </c>
      <c r="B1020" s="287"/>
      <c r="C1020" s="17"/>
      <c r="D1020" s="121"/>
      <c r="E1020" s="156" t="s">
        <v>181</v>
      </c>
      <c r="F1020" s="100"/>
      <c r="G1020" s="100"/>
      <c r="H1020" s="100"/>
      <c r="I1020" s="101"/>
    </row>
    <row r="1021" spans="1:9" ht="18" x14ac:dyDescent="0.4">
      <c r="A1021" s="294">
        <v>21020512</v>
      </c>
      <c r="B1021" s="287"/>
      <c r="C1021" s="17"/>
      <c r="D1021" s="121"/>
      <c r="E1021" s="156" t="s">
        <v>184</v>
      </c>
      <c r="F1021" s="100"/>
      <c r="G1021" s="100"/>
      <c r="H1021" s="100"/>
      <c r="I1021" s="101"/>
    </row>
    <row r="1022" spans="1:9" ht="18" x14ac:dyDescent="0.4">
      <c r="A1022" s="294">
        <v>21020515</v>
      </c>
      <c r="B1022" s="287"/>
      <c r="C1022" s="17"/>
      <c r="D1022" s="121"/>
      <c r="E1022" s="156" t="s">
        <v>187</v>
      </c>
      <c r="F1022" s="100"/>
      <c r="G1022" s="100"/>
      <c r="H1022" s="100"/>
      <c r="I1022" s="101"/>
    </row>
    <row r="1023" spans="1:9" ht="18" x14ac:dyDescent="0.4">
      <c r="A1023" s="239">
        <v>21020600</v>
      </c>
      <c r="B1023" s="240"/>
      <c r="C1023" s="16"/>
      <c r="D1023" s="240"/>
      <c r="E1023" s="115" t="s">
        <v>196</v>
      </c>
      <c r="F1023" s="100"/>
      <c r="G1023" s="100"/>
      <c r="H1023" s="100"/>
      <c r="I1023" s="101"/>
    </row>
    <row r="1024" spans="1:9" ht="18" x14ac:dyDescent="0.4">
      <c r="A1024" s="294">
        <v>21020605</v>
      </c>
      <c r="B1024" s="287"/>
      <c r="C1024" s="17"/>
      <c r="D1024" s="121"/>
      <c r="E1024" s="122" t="s">
        <v>199</v>
      </c>
      <c r="F1024" s="100"/>
      <c r="G1024" s="100"/>
      <c r="H1024" s="100"/>
      <c r="I1024" s="101"/>
    </row>
    <row r="1025" spans="1:9" ht="18" x14ac:dyDescent="0.4">
      <c r="A1025" s="244">
        <v>22020000</v>
      </c>
      <c r="B1025" s="245"/>
      <c r="C1025" s="18"/>
      <c r="D1025" s="245"/>
      <c r="E1025" s="179" t="s">
        <v>204</v>
      </c>
      <c r="F1025" s="100"/>
      <c r="G1025" s="100"/>
      <c r="H1025" s="100"/>
      <c r="I1025" s="101"/>
    </row>
    <row r="1026" spans="1:9" ht="18" x14ac:dyDescent="0.4">
      <c r="A1026" s="244">
        <v>22020100</v>
      </c>
      <c r="B1026" s="245"/>
      <c r="C1026" s="18"/>
      <c r="D1026" s="245"/>
      <c r="E1026" s="179" t="s">
        <v>205</v>
      </c>
      <c r="F1026" s="100"/>
      <c r="G1026" s="100"/>
      <c r="H1026" s="100"/>
      <c r="I1026" s="101"/>
    </row>
    <row r="1027" spans="1:9" ht="18" x14ac:dyDescent="0.4">
      <c r="A1027" s="37">
        <v>22020101</v>
      </c>
      <c r="B1027" s="287"/>
      <c r="C1027" s="6"/>
      <c r="D1027" s="204"/>
      <c r="E1027" s="310" t="s">
        <v>206</v>
      </c>
      <c r="F1027" s="100"/>
      <c r="G1027" s="100"/>
      <c r="H1027" s="100"/>
      <c r="I1027" s="101"/>
    </row>
    <row r="1028" spans="1:9" ht="18" x14ac:dyDescent="0.4">
      <c r="A1028" s="37">
        <v>22020102</v>
      </c>
      <c r="B1028" s="287"/>
      <c r="C1028" s="6"/>
      <c r="D1028" s="204"/>
      <c r="E1028" s="310" t="s">
        <v>207</v>
      </c>
      <c r="F1028" s="100"/>
      <c r="G1028" s="100"/>
      <c r="H1028" s="100"/>
      <c r="I1028" s="101"/>
    </row>
    <row r="1029" spans="1:9" ht="18" x14ac:dyDescent="0.4">
      <c r="A1029" s="37">
        <v>22020103</v>
      </c>
      <c r="B1029" s="287"/>
      <c r="C1029" s="6"/>
      <c r="D1029" s="204"/>
      <c r="E1029" s="310" t="s">
        <v>208</v>
      </c>
      <c r="F1029" s="100"/>
      <c r="G1029" s="100"/>
      <c r="H1029" s="100"/>
      <c r="I1029" s="101"/>
    </row>
    <row r="1030" spans="1:9" ht="18" x14ac:dyDescent="0.4">
      <c r="A1030" s="37">
        <v>22020104</v>
      </c>
      <c r="B1030" s="287"/>
      <c r="C1030" s="6"/>
      <c r="D1030" s="204"/>
      <c r="E1030" s="310" t="s">
        <v>209</v>
      </c>
      <c r="F1030" s="100"/>
      <c r="G1030" s="100"/>
      <c r="H1030" s="100"/>
      <c r="I1030" s="101"/>
    </row>
    <row r="1031" spans="1:9" ht="18" x14ac:dyDescent="0.4">
      <c r="A1031" s="276">
        <v>220203</v>
      </c>
      <c r="B1031" s="311"/>
      <c r="C1031" s="38"/>
      <c r="D1031" s="204"/>
      <c r="E1031" s="277" t="s">
        <v>688</v>
      </c>
      <c r="F1031" s="100"/>
      <c r="G1031" s="100"/>
      <c r="H1031" s="100"/>
      <c r="I1031" s="101"/>
    </row>
    <row r="1032" spans="1:9" ht="18" x14ac:dyDescent="0.4">
      <c r="A1032" s="214">
        <v>22020311</v>
      </c>
      <c r="B1032" s="287" t="s">
        <v>646</v>
      </c>
      <c r="C1032" s="15"/>
      <c r="D1032" s="121" t="s">
        <v>1817</v>
      </c>
      <c r="E1032" s="243" t="s">
        <v>220</v>
      </c>
      <c r="F1032" s="100">
        <v>2000000</v>
      </c>
      <c r="G1032" s="101">
        <v>1000000</v>
      </c>
      <c r="H1032" s="100">
        <v>855000</v>
      </c>
      <c r="I1032" s="101">
        <v>1000000</v>
      </c>
    </row>
    <row r="1033" spans="1:9" ht="18" x14ac:dyDescent="0.4">
      <c r="A1033" s="244">
        <v>22021000</v>
      </c>
      <c r="B1033" s="245"/>
      <c r="C1033" s="18"/>
      <c r="D1033" s="245"/>
      <c r="E1033" s="179" t="s">
        <v>248</v>
      </c>
      <c r="F1033" s="100"/>
      <c r="G1033" s="100"/>
      <c r="H1033" s="100"/>
      <c r="I1033" s="101"/>
    </row>
    <row r="1034" spans="1:9" ht="18.5" thickBot="1" x14ac:dyDescent="0.45">
      <c r="A1034" s="432">
        <v>22021017</v>
      </c>
      <c r="B1034" s="428"/>
      <c r="C1034" s="41"/>
      <c r="D1034" s="345"/>
      <c r="E1034" s="165" t="s">
        <v>261</v>
      </c>
      <c r="F1034" s="106"/>
      <c r="G1034" s="109"/>
      <c r="H1034" s="106"/>
      <c r="I1034" s="109"/>
    </row>
    <row r="1035" spans="1:9" ht="18.5" thickBot="1" x14ac:dyDescent="0.45">
      <c r="A1035" s="434"/>
      <c r="B1035" s="435"/>
      <c r="C1035" s="436"/>
      <c r="D1035" s="435"/>
      <c r="E1035" s="451" t="s">
        <v>164</v>
      </c>
      <c r="F1035" s="438">
        <f>SUM(F993:F1024)</f>
        <v>0</v>
      </c>
      <c r="G1035" s="438">
        <f>SUM(G993:G1024)</f>
        <v>0</v>
      </c>
      <c r="H1035" s="438">
        <f>SUM(H993:H1024)</f>
        <v>0</v>
      </c>
      <c r="I1035" s="439">
        <f>SUM(I993:I1024)</f>
        <v>939557.28</v>
      </c>
    </row>
    <row r="1036" spans="1:9" ht="18.5" thickBot="1" x14ac:dyDescent="0.45">
      <c r="A1036" s="446"/>
      <c r="B1036" s="447"/>
      <c r="C1036" s="448"/>
      <c r="D1036" s="447"/>
      <c r="E1036" s="449" t="s">
        <v>204</v>
      </c>
      <c r="F1036" s="450">
        <f>SUM(F1027:F1034)</f>
        <v>2000000</v>
      </c>
      <c r="G1036" s="450">
        <f>SUM(G1027:G1034)</f>
        <v>1000000</v>
      </c>
      <c r="H1036" s="450">
        <f>SUM(H1027:H1034)</f>
        <v>855000</v>
      </c>
      <c r="I1036" s="450">
        <f>SUM(I1027:I1034)</f>
        <v>1000000</v>
      </c>
    </row>
    <row r="1037" spans="1:9" ht="20.25" customHeight="1" thickBot="1" x14ac:dyDescent="0.45">
      <c r="A1037" s="291"/>
      <c r="B1037" s="248"/>
      <c r="C1037" s="32"/>
      <c r="D1037" s="249"/>
      <c r="E1037" s="280" t="s">
        <v>298</v>
      </c>
      <c r="F1037" s="296">
        <f>F1035+F1036</f>
        <v>2000000</v>
      </c>
      <c r="G1037" s="296">
        <f>G1035+G1036</f>
        <v>1000000</v>
      </c>
      <c r="H1037" s="296">
        <f>H1035+H1036</f>
        <v>855000</v>
      </c>
      <c r="I1037" s="296">
        <f>I1035+I1036</f>
        <v>1939557.28</v>
      </c>
    </row>
    <row r="1038" spans="1:9" ht="22.5" x14ac:dyDescent="0.45">
      <c r="A1038" s="1440" t="s">
        <v>1792</v>
      </c>
      <c r="B1038" s="1441"/>
      <c r="C1038" s="1441"/>
      <c r="D1038" s="1441"/>
      <c r="E1038" s="1441"/>
      <c r="F1038" s="1441"/>
      <c r="G1038" s="1441"/>
      <c r="H1038" s="1441"/>
      <c r="I1038" s="1442"/>
    </row>
    <row r="1039" spans="1:9" ht="22.5" x14ac:dyDescent="0.45">
      <c r="A1039" s="1437" t="s">
        <v>484</v>
      </c>
      <c r="B1039" s="1438"/>
      <c r="C1039" s="1438"/>
      <c r="D1039" s="1438"/>
      <c r="E1039" s="1438"/>
      <c r="F1039" s="1438"/>
      <c r="G1039" s="1438"/>
      <c r="H1039" s="1438"/>
      <c r="I1039" s="1439"/>
    </row>
    <row r="1040" spans="1:9" ht="22.5" x14ac:dyDescent="0.45">
      <c r="A1040" s="1437" t="s">
        <v>3079</v>
      </c>
      <c r="B1040" s="1438"/>
      <c r="C1040" s="1438"/>
      <c r="D1040" s="1438"/>
      <c r="E1040" s="1438"/>
      <c r="F1040" s="1438"/>
      <c r="G1040" s="1438"/>
      <c r="H1040" s="1438"/>
      <c r="I1040" s="1439"/>
    </row>
    <row r="1041" spans="1:9" ht="18.75" customHeight="1" thickBot="1" x14ac:dyDescent="0.5">
      <c r="A1041" s="1461" t="s">
        <v>280</v>
      </c>
      <c r="B1041" s="1462"/>
      <c r="C1041" s="1462"/>
      <c r="D1041" s="1462"/>
      <c r="E1041" s="1462"/>
      <c r="F1041" s="1462"/>
      <c r="G1041" s="1462"/>
      <c r="H1041" s="1462"/>
      <c r="I1041" s="1463"/>
    </row>
    <row r="1042" spans="1:9" ht="18.5" thickBot="1" x14ac:dyDescent="0.45">
      <c r="A1042" s="1458" t="s">
        <v>438</v>
      </c>
      <c r="B1042" s="1459"/>
      <c r="C1042" s="1459"/>
      <c r="D1042" s="1459"/>
      <c r="E1042" s="1459"/>
      <c r="F1042" s="1459"/>
      <c r="G1042" s="1459"/>
      <c r="H1042" s="1459"/>
      <c r="I1042" s="1460"/>
    </row>
    <row r="1043" spans="1:9" s="201" customFormat="1" ht="39.75" customHeight="1" thickBot="1" x14ac:dyDescent="0.4">
      <c r="A1043" s="4" t="s">
        <v>465</v>
      </c>
      <c r="B1043" s="111" t="s">
        <v>458</v>
      </c>
      <c r="C1043" s="4" t="s">
        <v>454</v>
      </c>
      <c r="D1043" s="111" t="s">
        <v>457</v>
      </c>
      <c r="E1043" s="210" t="s">
        <v>1</v>
      </c>
      <c r="F1043" s="111" t="s">
        <v>3083</v>
      </c>
      <c r="G1043" s="111" t="s">
        <v>3078</v>
      </c>
      <c r="H1043" s="111" t="s">
        <v>3084</v>
      </c>
      <c r="I1043" s="111" t="s">
        <v>3082</v>
      </c>
    </row>
    <row r="1044" spans="1:9" ht="28" customHeight="1" x14ac:dyDescent="0.4">
      <c r="A1044" s="251">
        <v>20000000</v>
      </c>
      <c r="B1044" s="252"/>
      <c r="C1044" s="20"/>
      <c r="D1044" s="252"/>
      <c r="E1044" s="138" t="s">
        <v>163</v>
      </c>
      <c r="F1044" s="253"/>
      <c r="G1044" s="253"/>
      <c r="H1044" s="253"/>
      <c r="I1044" s="254"/>
    </row>
    <row r="1045" spans="1:9" ht="18" x14ac:dyDescent="0.4">
      <c r="A1045" s="230">
        <v>21000000</v>
      </c>
      <c r="B1045" s="231"/>
      <c r="C1045" s="14"/>
      <c r="D1045" s="231"/>
      <c r="E1045" s="115" t="s">
        <v>164</v>
      </c>
      <c r="F1045" s="232"/>
      <c r="G1045" s="232"/>
      <c r="H1045" s="232"/>
      <c r="I1045" s="233"/>
    </row>
    <row r="1046" spans="1:9" ht="18" x14ac:dyDescent="0.4">
      <c r="A1046" s="230">
        <v>21010000</v>
      </c>
      <c r="B1046" s="231"/>
      <c r="C1046" s="14"/>
      <c r="D1046" s="231"/>
      <c r="E1046" s="115" t="s">
        <v>165</v>
      </c>
      <c r="F1046" s="232"/>
      <c r="G1046" s="232"/>
      <c r="H1046" s="232"/>
      <c r="I1046" s="233"/>
    </row>
    <row r="1047" spans="1:9" ht="18" x14ac:dyDescent="0.4">
      <c r="A1047" s="234">
        <v>21010103</v>
      </c>
      <c r="B1047" s="287"/>
      <c r="C1047" s="15"/>
      <c r="D1047" s="121"/>
      <c r="E1047" s="122" t="s">
        <v>168</v>
      </c>
      <c r="F1047" s="100"/>
      <c r="G1047" s="100"/>
      <c r="H1047" s="100"/>
      <c r="I1047" s="101"/>
    </row>
    <row r="1048" spans="1:9" ht="18" x14ac:dyDescent="0.4">
      <c r="A1048" s="234">
        <v>21010104</v>
      </c>
      <c r="B1048" s="287" t="s">
        <v>646</v>
      </c>
      <c r="C1048" s="15"/>
      <c r="D1048" s="121" t="s">
        <v>1817</v>
      </c>
      <c r="E1048" s="122" t="s">
        <v>169</v>
      </c>
      <c r="F1048" s="237">
        <f>G1048-(G1048*2%)</f>
        <v>1203686.96</v>
      </c>
      <c r="G1048" s="100">
        <v>1228252</v>
      </c>
      <c r="H1048" s="232">
        <f>G1048/12*8</f>
        <v>818834.66666666663</v>
      </c>
      <c r="I1048" s="101">
        <f>'NOMINAL ROLL'!D364</f>
        <v>992348</v>
      </c>
    </row>
    <row r="1049" spans="1:9" ht="18" x14ac:dyDescent="0.4">
      <c r="A1049" s="234">
        <v>21010105</v>
      </c>
      <c r="B1049" s="287"/>
      <c r="C1049" s="15"/>
      <c r="D1049" s="121"/>
      <c r="E1049" s="122" t="s">
        <v>170</v>
      </c>
      <c r="F1049" s="100"/>
      <c r="G1049" s="100"/>
      <c r="H1049" s="232"/>
      <c r="I1049" s="101"/>
    </row>
    <row r="1050" spans="1:9" ht="18" x14ac:dyDescent="0.4">
      <c r="A1050" s="234">
        <v>21010106</v>
      </c>
      <c r="B1050" s="287"/>
      <c r="C1050" s="15"/>
      <c r="D1050" s="121"/>
      <c r="E1050" s="122" t="s">
        <v>171</v>
      </c>
      <c r="F1050" s="100"/>
      <c r="G1050" s="100"/>
      <c r="H1050" s="100"/>
      <c r="I1050" s="101"/>
    </row>
    <row r="1051" spans="1:9" ht="18" x14ac:dyDescent="0.4">
      <c r="A1051" s="234"/>
      <c r="B1051" s="287"/>
      <c r="C1051" s="15"/>
      <c r="D1051" s="121"/>
      <c r="E1051" s="156" t="s">
        <v>680</v>
      </c>
      <c r="F1051" s="100"/>
      <c r="G1051" s="845">
        <f>SUM(G1047:G1050)*15%</f>
        <v>184237.8</v>
      </c>
      <c r="H1051" s="232"/>
      <c r="I1051" s="845"/>
    </row>
    <row r="1052" spans="1:9" ht="18" x14ac:dyDescent="0.4">
      <c r="A1052" s="230">
        <v>21020000</v>
      </c>
      <c r="B1052" s="231"/>
      <c r="C1052" s="14"/>
      <c r="D1052" s="231"/>
      <c r="E1052" s="115" t="s">
        <v>177</v>
      </c>
      <c r="F1052" s="100"/>
      <c r="G1052" s="100"/>
      <c r="H1052" s="100"/>
      <c r="I1052" s="101"/>
    </row>
    <row r="1053" spans="1:9" ht="22.5" customHeight="1" x14ac:dyDescent="0.4">
      <c r="A1053" s="230">
        <v>21020300</v>
      </c>
      <c r="B1053" s="231"/>
      <c r="C1053" s="14"/>
      <c r="D1053" s="231"/>
      <c r="E1053" s="115" t="s">
        <v>193</v>
      </c>
      <c r="F1053" s="100"/>
      <c r="G1053" s="100"/>
      <c r="H1053" s="100"/>
      <c r="I1053" s="101"/>
    </row>
    <row r="1054" spans="1:9" ht="18" x14ac:dyDescent="0.4">
      <c r="A1054" s="234">
        <v>21020301</v>
      </c>
      <c r="B1054" s="287" t="s">
        <v>646</v>
      </c>
      <c r="C1054" s="15"/>
      <c r="D1054" s="121" t="s">
        <v>1817</v>
      </c>
      <c r="E1054" s="156" t="s">
        <v>178</v>
      </c>
      <c r="F1054" s="237">
        <f>G1054-(G1054*2%)</f>
        <v>421290.43599999993</v>
      </c>
      <c r="G1054" s="100">
        <v>429888.19999999995</v>
      </c>
      <c r="H1054" s="232">
        <f>G1054/12*8</f>
        <v>286592.1333333333</v>
      </c>
      <c r="I1054" s="101">
        <f>'NOMINAL ROLL'!E364</f>
        <v>347321.8</v>
      </c>
    </row>
    <row r="1055" spans="1:9" ht="18" x14ac:dyDescent="0.4">
      <c r="A1055" s="234">
        <v>21020302</v>
      </c>
      <c r="B1055" s="287" t="s">
        <v>646</v>
      </c>
      <c r="C1055" s="15"/>
      <c r="D1055" s="121" t="s">
        <v>1817</v>
      </c>
      <c r="E1055" s="156" t="s">
        <v>179</v>
      </c>
      <c r="F1055" s="237">
        <f>G1055-(G1055*2%)</f>
        <v>240737.39200000002</v>
      </c>
      <c r="G1055" s="100">
        <v>245650.40000000002</v>
      </c>
      <c r="H1055" s="232">
        <f>G1055/12*8</f>
        <v>163766.93333333335</v>
      </c>
      <c r="I1055" s="101">
        <f>'NOMINAL ROLL'!F364</f>
        <v>198469.6</v>
      </c>
    </row>
    <row r="1056" spans="1:9" ht="18" x14ac:dyDescent="0.4">
      <c r="A1056" s="234">
        <v>21020303</v>
      </c>
      <c r="B1056" s="287" t="s">
        <v>646</v>
      </c>
      <c r="C1056" s="15"/>
      <c r="D1056" s="121" t="s">
        <v>1817</v>
      </c>
      <c r="E1056" s="156" t="s">
        <v>180</v>
      </c>
      <c r="F1056" s="237">
        <f>G1056-(G1056*2%)</f>
        <v>21168</v>
      </c>
      <c r="G1056" s="100">
        <v>21600</v>
      </c>
      <c r="H1056" s="232">
        <f>G1056/12*8</f>
        <v>14400</v>
      </c>
      <c r="I1056" s="101">
        <f>'NOMINAL ROLL'!G364</f>
        <v>16200</v>
      </c>
    </row>
    <row r="1057" spans="1:9" ht="18" x14ac:dyDescent="0.4">
      <c r="A1057" s="234">
        <v>21020304</v>
      </c>
      <c r="B1057" s="287" t="s">
        <v>646</v>
      </c>
      <c r="C1057" s="15"/>
      <c r="D1057" s="121" t="s">
        <v>1817</v>
      </c>
      <c r="E1057" s="156" t="s">
        <v>181</v>
      </c>
      <c r="F1057" s="237">
        <f>G1057-(G1057*2%)</f>
        <v>60184.348000000005</v>
      </c>
      <c r="G1057" s="100">
        <v>61412.600000000006</v>
      </c>
      <c r="H1057" s="232">
        <f>G1057/12*8</f>
        <v>40941.733333333337</v>
      </c>
      <c r="I1057" s="101">
        <f>'NOMINAL ROLL'!H364</f>
        <v>49617.4</v>
      </c>
    </row>
    <row r="1058" spans="1:9" s="1273" customFormat="1" ht="24.75" customHeight="1" x14ac:dyDescent="0.45">
      <c r="A1058" s="1261">
        <v>21020307</v>
      </c>
      <c r="B1058" s="1262" t="s">
        <v>646</v>
      </c>
      <c r="C1058" s="1263"/>
      <c r="D1058" s="1264" t="s">
        <v>1817</v>
      </c>
      <c r="E1058" s="1265" t="s">
        <v>680</v>
      </c>
      <c r="F1058" s="1266"/>
      <c r="G1058" s="1267"/>
      <c r="H1058" s="1268"/>
      <c r="I1058" s="1269">
        <f>'NOMINAL ROLL'!M364</f>
        <v>960000</v>
      </c>
    </row>
    <row r="1059" spans="1:9" ht="18" x14ac:dyDescent="0.4">
      <c r="A1059" s="234">
        <v>21020312</v>
      </c>
      <c r="B1059" s="287"/>
      <c r="C1059" s="15"/>
      <c r="D1059" s="121"/>
      <c r="E1059" s="156" t="s">
        <v>184</v>
      </c>
      <c r="F1059" s="100"/>
      <c r="G1059" s="100"/>
      <c r="H1059" s="100"/>
      <c r="I1059" s="101"/>
    </row>
    <row r="1060" spans="1:9" ht="18" x14ac:dyDescent="0.4">
      <c r="A1060" s="234">
        <v>21020315</v>
      </c>
      <c r="B1060" s="287" t="s">
        <v>646</v>
      </c>
      <c r="C1060" s="15"/>
      <c r="D1060" s="121" t="s">
        <v>1817</v>
      </c>
      <c r="E1060" s="156" t="s">
        <v>187</v>
      </c>
      <c r="F1060" s="237">
        <f>G1060-(G1060*2%)</f>
        <v>170841.7144</v>
      </c>
      <c r="G1060" s="100">
        <v>174328.28</v>
      </c>
      <c r="H1060" s="232">
        <f>G1060/12*8</f>
        <v>116218.85333333333</v>
      </c>
      <c r="I1060" s="101">
        <f>'NOMINAL ROLL'!I364</f>
        <v>97617.4</v>
      </c>
    </row>
    <row r="1061" spans="1:9" ht="18" x14ac:dyDescent="0.4">
      <c r="A1061" s="234">
        <v>21020314</v>
      </c>
      <c r="B1061" s="287"/>
      <c r="C1061" s="15"/>
      <c r="D1061" s="121"/>
      <c r="E1061" s="156" t="s">
        <v>519</v>
      </c>
      <c r="F1061" s="100"/>
      <c r="G1061" s="100"/>
      <c r="H1061" s="100"/>
      <c r="I1061" s="101"/>
    </row>
    <row r="1062" spans="1:9" ht="18" x14ac:dyDescent="0.4">
      <c r="A1062" s="234">
        <v>21020305</v>
      </c>
      <c r="B1062" s="287"/>
      <c r="C1062" s="15"/>
      <c r="D1062" s="121"/>
      <c r="E1062" s="156" t="s">
        <v>520</v>
      </c>
      <c r="F1062" s="100"/>
      <c r="G1062" s="100"/>
      <c r="H1062" s="100"/>
      <c r="I1062" s="101"/>
    </row>
    <row r="1063" spans="1:9" ht="18" x14ac:dyDescent="0.4">
      <c r="A1063" s="234">
        <v>21020306</v>
      </c>
      <c r="B1063" s="287"/>
      <c r="C1063" s="15"/>
      <c r="D1063" s="121"/>
      <c r="E1063" s="156" t="s">
        <v>521</v>
      </c>
      <c r="F1063" s="100"/>
      <c r="G1063" s="100"/>
      <c r="H1063" s="100"/>
      <c r="I1063" s="101"/>
    </row>
    <row r="1064" spans="1:9" ht="18" x14ac:dyDescent="0.4">
      <c r="A1064" s="230">
        <v>21020400</v>
      </c>
      <c r="B1064" s="231"/>
      <c r="C1064" s="14"/>
      <c r="D1064" s="231"/>
      <c r="E1064" s="115" t="s">
        <v>194</v>
      </c>
      <c r="F1064" s="100"/>
      <c r="G1064" s="100"/>
      <c r="H1064" s="100"/>
      <c r="I1064" s="101"/>
    </row>
    <row r="1065" spans="1:9" ht="18" x14ac:dyDescent="0.4">
      <c r="A1065" s="234">
        <v>21020401</v>
      </c>
      <c r="B1065" s="287"/>
      <c r="C1065" s="15"/>
      <c r="D1065" s="121"/>
      <c r="E1065" s="156" t="s">
        <v>178</v>
      </c>
      <c r="F1065" s="100"/>
      <c r="G1065" s="100"/>
      <c r="H1065" s="232"/>
      <c r="I1065" s="101"/>
    </row>
    <row r="1066" spans="1:9" ht="18" x14ac:dyDescent="0.4">
      <c r="A1066" s="234">
        <v>21020402</v>
      </c>
      <c r="B1066" s="287"/>
      <c r="C1066" s="15"/>
      <c r="D1066" s="121"/>
      <c r="E1066" s="156" t="s">
        <v>179</v>
      </c>
      <c r="F1066" s="100"/>
      <c r="G1066" s="100"/>
      <c r="H1066" s="232"/>
      <c r="I1066" s="101"/>
    </row>
    <row r="1067" spans="1:9" ht="18" x14ac:dyDescent="0.4">
      <c r="A1067" s="234">
        <v>21020403</v>
      </c>
      <c r="B1067" s="287"/>
      <c r="C1067" s="15"/>
      <c r="D1067" s="121"/>
      <c r="E1067" s="156" t="s">
        <v>180</v>
      </c>
      <c r="F1067" s="100"/>
      <c r="G1067" s="100"/>
      <c r="H1067" s="232"/>
      <c r="I1067" s="101"/>
    </row>
    <row r="1068" spans="1:9" ht="18" x14ac:dyDescent="0.4">
      <c r="A1068" s="234">
        <v>21020404</v>
      </c>
      <c r="B1068" s="287"/>
      <c r="C1068" s="15"/>
      <c r="D1068" s="121"/>
      <c r="E1068" s="156" t="s">
        <v>181</v>
      </c>
      <c r="F1068" s="100"/>
      <c r="G1068" s="100"/>
      <c r="H1068" s="232"/>
      <c r="I1068" s="101"/>
    </row>
    <row r="1069" spans="1:9" ht="18" x14ac:dyDescent="0.4">
      <c r="A1069" s="234">
        <v>21020412</v>
      </c>
      <c r="B1069" s="287"/>
      <c r="C1069" s="15"/>
      <c r="D1069" s="121"/>
      <c r="E1069" s="156" t="s">
        <v>184</v>
      </c>
      <c r="F1069" s="100"/>
      <c r="G1069" s="100"/>
      <c r="H1069" s="100"/>
      <c r="I1069" s="101"/>
    </row>
    <row r="1070" spans="1:9" ht="18" x14ac:dyDescent="0.4">
      <c r="A1070" s="234">
        <v>21020415</v>
      </c>
      <c r="B1070" s="287"/>
      <c r="C1070" s="15"/>
      <c r="D1070" s="121"/>
      <c r="E1070" s="156" t="s">
        <v>187</v>
      </c>
      <c r="F1070" s="100"/>
      <c r="G1070" s="100"/>
      <c r="H1070" s="232"/>
      <c r="I1070" s="101"/>
    </row>
    <row r="1071" spans="1:9" ht="18" x14ac:dyDescent="0.4">
      <c r="A1071" s="230">
        <v>21020500</v>
      </c>
      <c r="B1071" s="231"/>
      <c r="C1071" s="14"/>
      <c r="D1071" s="231"/>
      <c r="E1071" s="115" t="s">
        <v>195</v>
      </c>
      <c r="F1071" s="200"/>
      <c r="G1071" s="100"/>
      <c r="H1071" s="100"/>
      <c r="I1071" s="101"/>
    </row>
    <row r="1072" spans="1:9" ht="18" x14ac:dyDescent="0.4">
      <c r="A1072" s="234">
        <v>21020501</v>
      </c>
      <c r="B1072" s="287"/>
      <c r="C1072" s="15"/>
      <c r="D1072" s="121"/>
      <c r="E1072" s="156" t="s">
        <v>178</v>
      </c>
      <c r="F1072" s="200"/>
      <c r="G1072" s="100"/>
      <c r="H1072" s="100"/>
      <c r="I1072" s="101"/>
    </row>
    <row r="1073" spans="1:9" ht="18" x14ac:dyDescent="0.4">
      <c r="A1073" s="294">
        <v>21020502</v>
      </c>
      <c r="B1073" s="287"/>
      <c r="C1073" s="17"/>
      <c r="D1073" s="121"/>
      <c r="E1073" s="156" t="s">
        <v>179</v>
      </c>
      <c r="F1073" s="200"/>
      <c r="G1073" s="100"/>
      <c r="H1073" s="100"/>
      <c r="I1073" s="101"/>
    </row>
    <row r="1074" spans="1:9" ht="18" x14ac:dyDescent="0.4">
      <c r="A1074" s="294">
        <v>21020503</v>
      </c>
      <c r="B1074" s="287"/>
      <c r="C1074" s="17"/>
      <c r="D1074" s="121"/>
      <c r="E1074" s="156" t="s">
        <v>180</v>
      </c>
      <c r="F1074" s="200"/>
      <c r="G1074" s="100"/>
      <c r="H1074" s="100"/>
      <c r="I1074" s="101"/>
    </row>
    <row r="1075" spans="1:9" ht="18" x14ac:dyDescent="0.4">
      <c r="A1075" s="294">
        <v>21020504</v>
      </c>
      <c r="B1075" s="287"/>
      <c r="C1075" s="17"/>
      <c r="D1075" s="121"/>
      <c r="E1075" s="156" t="s">
        <v>181</v>
      </c>
      <c r="F1075" s="200"/>
      <c r="G1075" s="100"/>
      <c r="H1075" s="100"/>
      <c r="I1075" s="100"/>
    </row>
    <row r="1076" spans="1:9" ht="18" x14ac:dyDescent="0.4">
      <c r="A1076" s="294">
        <v>21020512</v>
      </c>
      <c r="B1076" s="287"/>
      <c r="C1076" s="17"/>
      <c r="D1076" s="121"/>
      <c r="E1076" s="156" t="s">
        <v>184</v>
      </c>
      <c r="F1076" s="200"/>
      <c r="G1076" s="100"/>
      <c r="H1076" s="100"/>
      <c r="I1076" s="100"/>
    </row>
    <row r="1077" spans="1:9" ht="18" x14ac:dyDescent="0.4">
      <c r="A1077" s="294">
        <v>21020515</v>
      </c>
      <c r="B1077" s="287"/>
      <c r="C1077" s="17"/>
      <c r="D1077" s="121"/>
      <c r="E1077" s="156" t="s">
        <v>187</v>
      </c>
      <c r="F1077" s="200"/>
      <c r="G1077" s="100"/>
      <c r="H1077" s="100"/>
      <c r="I1077" s="100"/>
    </row>
    <row r="1078" spans="1:9" ht="18" x14ac:dyDescent="0.4">
      <c r="A1078" s="244">
        <v>21030100</v>
      </c>
      <c r="B1078" s="245"/>
      <c r="C1078" s="18"/>
      <c r="D1078" s="245"/>
      <c r="E1078" s="179" t="s">
        <v>200</v>
      </c>
      <c r="F1078" s="200"/>
      <c r="G1078" s="100"/>
      <c r="H1078" s="100"/>
      <c r="I1078" s="101"/>
    </row>
    <row r="1079" spans="1:9" ht="18" x14ac:dyDescent="0.4">
      <c r="A1079" s="843">
        <v>22010100</v>
      </c>
      <c r="B1079" s="844" t="s">
        <v>802</v>
      </c>
      <c r="C1079" s="50"/>
      <c r="D1079" s="611"/>
      <c r="E1079" s="842" t="s">
        <v>3073</v>
      </c>
      <c r="F1079" s="841"/>
      <c r="G1079" s="125">
        <v>630000</v>
      </c>
      <c r="H1079" s="841"/>
      <c r="I1079" s="846"/>
    </row>
    <row r="1080" spans="1:9" ht="18" x14ac:dyDescent="0.4">
      <c r="A1080" s="239">
        <v>21020600</v>
      </c>
      <c r="B1080" s="240"/>
      <c r="C1080" s="16"/>
      <c r="D1080" s="240"/>
      <c r="E1080" s="115" t="s">
        <v>196</v>
      </c>
      <c r="F1080" s="200"/>
      <c r="G1080" s="100"/>
      <c r="H1080" s="100"/>
      <c r="I1080" s="101"/>
    </row>
    <row r="1081" spans="1:9" ht="18" x14ac:dyDescent="0.4">
      <c r="A1081" s="294">
        <v>21020605</v>
      </c>
      <c r="B1081" s="287"/>
      <c r="C1081" s="17"/>
      <c r="D1081" s="121"/>
      <c r="E1081" s="122" t="s">
        <v>199</v>
      </c>
      <c r="F1081" s="200"/>
      <c r="G1081" s="100"/>
      <c r="H1081" s="100"/>
      <c r="I1081" s="101"/>
    </row>
    <row r="1082" spans="1:9" ht="18" x14ac:dyDescent="0.4">
      <c r="A1082" s="244">
        <v>22020000</v>
      </c>
      <c r="B1082" s="245"/>
      <c r="C1082" s="18"/>
      <c r="D1082" s="245"/>
      <c r="E1082" s="179" t="s">
        <v>204</v>
      </c>
      <c r="F1082" s="200"/>
      <c r="G1082" s="100"/>
      <c r="H1082" s="100"/>
      <c r="I1082" s="100"/>
    </row>
    <row r="1083" spans="1:9" ht="18" x14ac:dyDescent="0.4">
      <c r="A1083" s="244">
        <v>22020100</v>
      </c>
      <c r="B1083" s="245"/>
      <c r="C1083" s="18"/>
      <c r="D1083" s="245"/>
      <c r="E1083" s="179" t="s">
        <v>205</v>
      </c>
      <c r="F1083" s="200"/>
      <c r="G1083" s="100"/>
      <c r="H1083" s="100"/>
      <c r="I1083" s="100"/>
    </row>
    <row r="1084" spans="1:9" ht="18" x14ac:dyDescent="0.4">
      <c r="A1084" s="37">
        <v>22020101</v>
      </c>
      <c r="B1084" s="287" t="s">
        <v>646</v>
      </c>
      <c r="C1084" s="15"/>
      <c r="D1084" s="121" t="s">
        <v>1817</v>
      </c>
      <c r="E1084" s="310" t="s">
        <v>206</v>
      </c>
      <c r="F1084" s="200"/>
      <c r="G1084" s="100">
        <v>100000</v>
      </c>
      <c r="H1084" s="107"/>
      <c r="I1084" s="101">
        <v>100000</v>
      </c>
    </row>
    <row r="1085" spans="1:9" ht="18" x14ac:dyDescent="0.4">
      <c r="A1085" s="37">
        <v>22020102</v>
      </c>
      <c r="B1085" s="287"/>
      <c r="C1085" s="37"/>
      <c r="D1085" s="205"/>
      <c r="E1085" s="310" t="s">
        <v>207</v>
      </c>
      <c r="F1085" s="473"/>
      <c r="G1085" s="204"/>
      <c r="H1085" s="204"/>
      <c r="I1085" s="100"/>
    </row>
    <row r="1086" spans="1:9" ht="18" x14ac:dyDescent="0.4">
      <c r="A1086" s="37">
        <v>22020103</v>
      </c>
      <c r="B1086" s="287"/>
      <c r="C1086" s="37"/>
      <c r="D1086" s="205"/>
      <c r="E1086" s="310" t="s">
        <v>208</v>
      </c>
      <c r="F1086" s="473"/>
      <c r="G1086" s="204"/>
      <c r="H1086" s="204"/>
      <c r="I1086" s="100"/>
    </row>
    <row r="1087" spans="1:9" ht="18" x14ac:dyDescent="0.4">
      <c r="A1087" s="37">
        <v>22020104</v>
      </c>
      <c r="B1087" s="287"/>
      <c r="C1087" s="37"/>
      <c r="D1087" s="205"/>
      <c r="E1087" s="310" t="s">
        <v>209</v>
      </c>
      <c r="F1087" s="200"/>
      <c r="G1087" s="100"/>
      <c r="H1087" s="107"/>
      <c r="I1087" s="101"/>
    </row>
    <row r="1088" spans="1:9" ht="18" x14ac:dyDescent="0.4">
      <c r="A1088" s="244">
        <v>22020300</v>
      </c>
      <c r="B1088" s="287"/>
      <c r="C1088" s="18"/>
      <c r="D1088" s="245"/>
      <c r="E1088" s="179" t="s">
        <v>212</v>
      </c>
      <c r="F1088" s="200"/>
      <c r="G1088" s="100"/>
      <c r="H1088" s="107"/>
      <c r="I1088" s="101"/>
    </row>
    <row r="1089" spans="1:9" ht="18" x14ac:dyDescent="0.4">
      <c r="A1089" s="214">
        <v>22020311</v>
      </c>
      <c r="B1089" s="287" t="s">
        <v>646</v>
      </c>
      <c r="C1089" s="15"/>
      <c r="D1089" s="121" t="s">
        <v>1817</v>
      </c>
      <c r="E1089" s="243" t="s">
        <v>220</v>
      </c>
      <c r="F1089" s="200">
        <v>2000000</v>
      </c>
      <c r="G1089" s="100">
        <v>1000000</v>
      </c>
      <c r="H1089" s="107">
        <v>910000</v>
      </c>
      <c r="I1089" s="101">
        <v>1000000</v>
      </c>
    </row>
    <row r="1090" spans="1:9" ht="18" x14ac:dyDescent="0.4">
      <c r="A1090" s="244">
        <v>22021000</v>
      </c>
      <c r="B1090" s="245"/>
      <c r="C1090" s="18"/>
      <c r="D1090" s="245"/>
      <c r="E1090" s="179" t="s">
        <v>248</v>
      </c>
      <c r="F1090" s="200"/>
      <c r="G1090" s="100"/>
      <c r="H1090" s="107"/>
      <c r="I1090" s="101"/>
    </row>
    <row r="1091" spans="1:9" ht="18" x14ac:dyDescent="0.4">
      <c r="A1091" s="214">
        <v>22021003</v>
      </c>
      <c r="B1091" s="287"/>
      <c r="C1091" s="6"/>
      <c r="D1091" s="121"/>
      <c r="E1091" s="156" t="s">
        <v>251</v>
      </c>
      <c r="F1091" s="200"/>
      <c r="G1091" s="100"/>
      <c r="H1091" s="107"/>
      <c r="I1091" s="101"/>
    </row>
    <row r="1092" spans="1:9" ht="18" x14ac:dyDescent="0.4">
      <c r="A1092" s="244">
        <v>22030000</v>
      </c>
      <c r="B1092" s="245"/>
      <c r="C1092" s="18"/>
      <c r="D1092" s="245"/>
      <c r="E1092" s="179" t="s">
        <v>262</v>
      </c>
      <c r="F1092" s="100"/>
      <c r="G1092" s="100"/>
      <c r="H1092" s="107"/>
      <c r="I1092" s="101"/>
    </row>
    <row r="1093" spans="1:9" ht="18" x14ac:dyDescent="0.4">
      <c r="A1093" s="244">
        <v>22040000</v>
      </c>
      <c r="B1093" s="245"/>
      <c r="C1093" s="18"/>
      <c r="D1093" s="245"/>
      <c r="E1093" s="179" t="s">
        <v>263</v>
      </c>
      <c r="F1093" s="100"/>
      <c r="G1093" s="100"/>
      <c r="H1093" s="107"/>
      <c r="I1093" s="101"/>
    </row>
    <row r="1094" spans="1:9" ht="18" x14ac:dyDescent="0.4">
      <c r="A1094" s="244">
        <v>22040100</v>
      </c>
      <c r="B1094" s="245"/>
      <c r="C1094" s="18"/>
      <c r="D1094" s="245"/>
      <c r="E1094" s="179" t="s">
        <v>264</v>
      </c>
      <c r="F1094" s="100"/>
      <c r="G1094" s="100"/>
      <c r="H1094" s="107"/>
      <c r="I1094" s="101"/>
    </row>
    <row r="1095" spans="1:9" ht="18.5" thickBot="1" x14ac:dyDescent="0.45">
      <c r="A1095" s="432">
        <v>22040109</v>
      </c>
      <c r="B1095" s="287" t="s">
        <v>646</v>
      </c>
      <c r="C1095" s="15"/>
      <c r="D1095" s="121" t="s">
        <v>1817</v>
      </c>
      <c r="E1095" s="165" t="s">
        <v>265</v>
      </c>
      <c r="F1095" s="106">
        <v>600000</v>
      </c>
      <c r="G1095" s="106">
        <v>1000000</v>
      </c>
      <c r="H1095" s="108">
        <v>623000</v>
      </c>
      <c r="I1095" s="109">
        <v>1000000</v>
      </c>
    </row>
    <row r="1096" spans="1:9" ht="18.5" thickBot="1" x14ac:dyDescent="0.45">
      <c r="A1096" s="434"/>
      <c r="B1096" s="435"/>
      <c r="C1096" s="436"/>
      <c r="D1096" s="435"/>
      <c r="E1096" s="437" t="s">
        <v>164</v>
      </c>
      <c r="F1096" s="438">
        <f>SUM(F1047:F1081)</f>
        <v>2117908.8503999999</v>
      </c>
      <c r="G1096" s="438">
        <f>SUM(G1047:G1081)</f>
        <v>2975369.28</v>
      </c>
      <c r="H1096" s="438">
        <f>SUM(H1047:H1081)</f>
        <v>1440754.3199999998</v>
      </c>
      <c r="I1096" s="439">
        <f>SUM(I1047:I1081)</f>
        <v>2661574.1999999997</v>
      </c>
    </row>
    <row r="1097" spans="1:9" ht="18.5" thickBot="1" x14ac:dyDescent="0.45">
      <c r="A1097" s="446"/>
      <c r="B1097" s="447"/>
      <c r="C1097" s="448"/>
      <c r="D1097" s="447"/>
      <c r="E1097" s="452" t="s">
        <v>204</v>
      </c>
      <c r="F1097" s="450">
        <f>SUM(F1084:F1095)</f>
        <v>2600000</v>
      </c>
      <c r="G1097" s="450">
        <f>SUM(G1084:G1095)</f>
        <v>2100000</v>
      </c>
      <c r="H1097" s="450">
        <f>SUM(H1084:H1095)</f>
        <v>1533000</v>
      </c>
      <c r="I1097" s="450">
        <f>SUM(I1084:I1095)</f>
        <v>2100000</v>
      </c>
    </row>
    <row r="1098" spans="1:9" ht="20.25" customHeight="1" thickBot="1" x14ac:dyDescent="0.45">
      <c r="A1098" s="8"/>
      <c r="B1098" s="268"/>
      <c r="C1098" s="24"/>
      <c r="D1098" s="268"/>
      <c r="E1098" s="199" t="s">
        <v>298</v>
      </c>
      <c r="F1098" s="207">
        <f>F1096+F1097</f>
        <v>4717908.8503999999</v>
      </c>
      <c r="G1098" s="207">
        <f>G1096+G1097</f>
        <v>5075369.2799999993</v>
      </c>
      <c r="H1098" s="207">
        <f>H1096+H1097</f>
        <v>2973754.32</v>
      </c>
      <c r="I1098" s="207">
        <f>I1096+I1097</f>
        <v>4761574.1999999993</v>
      </c>
    </row>
    <row r="1099" spans="1:9" ht="22.5" x14ac:dyDescent="0.45">
      <c r="A1099" s="1440" t="s">
        <v>1792</v>
      </c>
      <c r="B1099" s="1441"/>
      <c r="C1099" s="1441"/>
      <c r="D1099" s="1441"/>
      <c r="E1099" s="1441"/>
      <c r="F1099" s="1441"/>
      <c r="G1099" s="1441"/>
      <c r="H1099" s="1441"/>
      <c r="I1099" s="1442"/>
    </row>
    <row r="1100" spans="1:9" ht="22.5" x14ac:dyDescent="0.45">
      <c r="A1100" s="1437" t="s">
        <v>484</v>
      </c>
      <c r="B1100" s="1438"/>
      <c r="C1100" s="1438"/>
      <c r="D1100" s="1438"/>
      <c r="E1100" s="1438"/>
      <c r="F1100" s="1438"/>
      <c r="G1100" s="1438"/>
      <c r="H1100" s="1438"/>
      <c r="I1100" s="1439"/>
    </row>
    <row r="1101" spans="1:9" ht="22.5" x14ac:dyDescent="0.45">
      <c r="A1101" s="1437" t="s">
        <v>3079</v>
      </c>
      <c r="B1101" s="1438"/>
      <c r="C1101" s="1438"/>
      <c r="D1101" s="1438"/>
      <c r="E1101" s="1438"/>
      <c r="F1101" s="1438"/>
      <c r="G1101" s="1438"/>
      <c r="H1101" s="1438"/>
      <c r="I1101" s="1439"/>
    </row>
    <row r="1102" spans="1:9" ht="18.75" customHeight="1" thickBot="1" x14ac:dyDescent="0.5">
      <c r="A1102" s="1461" t="s">
        <v>2618</v>
      </c>
      <c r="B1102" s="1462"/>
      <c r="C1102" s="1462"/>
      <c r="D1102" s="1462"/>
      <c r="E1102" s="1462"/>
      <c r="F1102" s="1462"/>
      <c r="G1102" s="1462"/>
      <c r="H1102" s="1462"/>
      <c r="I1102" s="1463"/>
    </row>
    <row r="1103" spans="1:9" ht="18.5" thickBot="1" x14ac:dyDescent="0.45">
      <c r="A1103" s="1443" t="s">
        <v>439</v>
      </c>
      <c r="B1103" s="1444"/>
      <c r="C1103" s="1444"/>
      <c r="D1103" s="1444"/>
      <c r="E1103" s="1444"/>
      <c r="F1103" s="1444"/>
      <c r="G1103" s="1444"/>
      <c r="H1103" s="1444"/>
      <c r="I1103" s="1445"/>
    </row>
    <row r="1104" spans="1:9" s="201" customFormat="1" ht="45.75" customHeight="1" thickBot="1" x14ac:dyDescent="0.4">
      <c r="A1104" s="4" t="s">
        <v>465</v>
      </c>
      <c r="B1104" s="111" t="s">
        <v>458</v>
      </c>
      <c r="C1104" s="4" t="s">
        <v>454</v>
      </c>
      <c r="D1104" s="111" t="s">
        <v>457</v>
      </c>
      <c r="E1104" s="210" t="s">
        <v>1</v>
      </c>
      <c r="F1104" s="111" t="s">
        <v>3083</v>
      </c>
      <c r="G1104" s="111" t="s">
        <v>3078</v>
      </c>
      <c r="H1104" s="111" t="s">
        <v>3084</v>
      </c>
      <c r="I1104" s="111" t="s">
        <v>3082</v>
      </c>
    </row>
    <row r="1105" spans="1:9" ht="20.25" customHeight="1" x14ac:dyDescent="0.4">
      <c r="A1105" s="312">
        <v>52100100102</v>
      </c>
      <c r="B1105" s="287" t="s">
        <v>646</v>
      </c>
      <c r="C1105" s="15"/>
      <c r="D1105" s="121" t="s">
        <v>1817</v>
      </c>
      <c r="E1105" s="212" t="s">
        <v>402</v>
      </c>
      <c r="F1105" s="213">
        <f>F1173</f>
        <v>549321358.41839993</v>
      </c>
      <c r="G1105" s="213">
        <f>G1173</f>
        <v>740724791.3599999</v>
      </c>
      <c r="H1105" s="213">
        <f>H1173</f>
        <v>498915229.31</v>
      </c>
      <c r="I1105" s="213">
        <f>I1173</f>
        <v>1251613750.5200014</v>
      </c>
    </row>
    <row r="1106" spans="1:9" ht="18" customHeight="1" thickBot="1" x14ac:dyDescent="0.45">
      <c r="A1106" s="244"/>
      <c r="B1106" s="245"/>
      <c r="C1106" s="18"/>
      <c r="D1106" s="245"/>
      <c r="E1106" s="156"/>
      <c r="F1106" s="215"/>
      <c r="G1106" s="232"/>
      <c r="H1106" s="232"/>
      <c r="I1106" s="313"/>
    </row>
    <row r="1107" spans="1:9" ht="21" customHeight="1" thickBot="1" x14ac:dyDescent="0.45">
      <c r="A1107" s="8"/>
      <c r="B1107" s="268"/>
      <c r="C1107" s="24"/>
      <c r="D1107" s="268"/>
      <c r="E1107" s="199" t="s">
        <v>298</v>
      </c>
      <c r="F1107" s="223">
        <f>F1105</f>
        <v>549321358.41839993</v>
      </c>
      <c r="G1107" s="223">
        <f>G1105</f>
        <v>740724791.3599999</v>
      </c>
      <c r="H1107" s="223">
        <f>H1105</f>
        <v>498915229.31</v>
      </c>
      <c r="I1107" s="223">
        <f>I1105</f>
        <v>1251613750.5200014</v>
      </c>
    </row>
    <row r="1108" spans="1:9" ht="28" customHeight="1" thickBot="1" x14ac:dyDescent="0.45">
      <c r="A1108" s="1446" t="s">
        <v>504</v>
      </c>
      <c r="B1108" s="1447"/>
      <c r="C1108" s="1447"/>
      <c r="D1108" s="1447"/>
      <c r="E1108" s="1447"/>
      <c r="F1108" s="1447"/>
      <c r="G1108" s="1447"/>
      <c r="H1108" s="1447"/>
      <c r="I1108" s="1448"/>
    </row>
    <row r="1109" spans="1:9" ht="18" x14ac:dyDescent="0.4">
      <c r="A1109" s="216"/>
      <c r="B1109" s="217"/>
      <c r="C1109" s="9"/>
      <c r="D1109" s="217"/>
      <c r="E1109" s="183" t="s">
        <v>164</v>
      </c>
      <c r="F1109" s="224">
        <f t="shared" ref="F1109:I1111" si="19">F1171</f>
        <v>433982360.21839994</v>
      </c>
      <c r="G1109" s="224">
        <f t="shared" si="19"/>
        <v>587529143.07999992</v>
      </c>
      <c r="H1109" s="224">
        <f t="shared" si="19"/>
        <v>332129357.31</v>
      </c>
      <c r="I1109" s="224">
        <f t="shared" si="19"/>
        <v>1047618102.2400014</v>
      </c>
    </row>
    <row r="1110" spans="1:9" ht="17.25" customHeight="1" thickBot="1" x14ac:dyDescent="0.45">
      <c r="A1110" s="218"/>
      <c r="B1110" s="219"/>
      <c r="C1110" s="10"/>
      <c r="D1110" s="219"/>
      <c r="E1110" s="220" t="s">
        <v>204</v>
      </c>
      <c r="F1110" s="225">
        <f t="shared" si="19"/>
        <v>115338998.2</v>
      </c>
      <c r="G1110" s="225">
        <f t="shared" si="19"/>
        <v>153195648.28</v>
      </c>
      <c r="H1110" s="225">
        <f t="shared" si="19"/>
        <v>166785872</v>
      </c>
      <c r="I1110" s="225">
        <f t="shared" si="19"/>
        <v>203995648.28</v>
      </c>
    </row>
    <row r="1111" spans="1:9" ht="18" customHeight="1" thickBot="1" x14ac:dyDescent="0.45">
      <c r="A1111" s="8"/>
      <c r="B1111" s="268"/>
      <c r="C1111" s="24"/>
      <c r="D1111" s="268"/>
      <c r="E1111" s="199" t="s">
        <v>298</v>
      </c>
      <c r="F1111" s="223">
        <f t="shared" si="19"/>
        <v>549321358.41839993</v>
      </c>
      <c r="G1111" s="223">
        <f t="shared" si="19"/>
        <v>740724791.3599999</v>
      </c>
      <c r="H1111" s="223">
        <f t="shared" si="19"/>
        <v>498915229.31</v>
      </c>
      <c r="I1111" s="223">
        <f t="shared" si="19"/>
        <v>1251613750.5200014</v>
      </c>
    </row>
    <row r="1112" spans="1:9" ht="22.5" x14ac:dyDescent="0.45">
      <c r="A1112" s="1440" t="s">
        <v>1792</v>
      </c>
      <c r="B1112" s="1441"/>
      <c r="C1112" s="1441"/>
      <c r="D1112" s="1441"/>
      <c r="E1112" s="1441"/>
      <c r="F1112" s="1441"/>
      <c r="G1112" s="1441"/>
      <c r="H1112" s="1441"/>
      <c r="I1112" s="1442"/>
    </row>
    <row r="1113" spans="1:9" ht="22.5" x14ac:dyDescent="0.45">
      <c r="A1113" s="1437" t="s">
        <v>484</v>
      </c>
      <c r="B1113" s="1438"/>
      <c r="C1113" s="1438"/>
      <c r="D1113" s="1438"/>
      <c r="E1113" s="1438"/>
      <c r="F1113" s="1438"/>
      <c r="G1113" s="1438"/>
      <c r="H1113" s="1438"/>
      <c r="I1113" s="1439"/>
    </row>
    <row r="1114" spans="1:9" ht="22.5" x14ac:dyDescent="0.45">
      <c r="A1114" s="1437" t="s">
        <v>3079</v>
      </c>
      <c r="B1114" s="1438"/>
      <c r="C1114" s="1438"/>
      <c r="D1114" s="1438"/>
      <c r="E1114" s="1438"/>
      <c r="F1114" s="1438"/>
      <c r="G1114" s="1438"/>
      <c r="H1114" s="1438"/>
      <c r="I1114" s="1439"/>
    </row>
    <row r="1115" spans="1:9" ht="18.75" customHeight="1" thickBot="1" x14ac:dyDescent="0.5">
      <c r="A1115" s="1461" t="s">
        <v>280</v>
      </c>
      <c r="B1115" s="1462"/>
      <c r="C1115" s="1462"/>
      <c r="D1115" s="1462"/>
      <c r="E1115" s="1462"/>
      <c r="F1115" s="1462"/>
      <c r="G1115" s="1462"/>
      <c r="H1115" s="1462"/>
      <c r="I1115" s="1463"/>
    </row>
    <row r="1116" spans="1:9" ht="18.5" thickBot="1" x14ac:dyDescent="0.45">
      <c r="A1116" s="1449" t="s">
        <v>403</v>
      </c>
      <c r="B1116" s="1450"/>
      <c r="C1116" s="1450"/>
      <c r="D1116" s="1450"/>
      <c r="E1116" s="1450"/>
      <c r="F1116" s="1450"/>
      <c r="G1116" s="1450"/>
      <c r="H1116" s="1450"/>
      <c r="I1116" s="1451"/>
    </row>
    <row r="1117" spans="1:9" s="201" customFormat="1" ht="36.5" thickBot="1" x14ac:dyDescent="0.4">
      <c r="A1117" s="4" t="s">
        <v>465</v>
      </c>
      <c r="B1117" s="111" t="s">
        <v>458</v>
      </c>
      <c r="C1117" s="4" t="s">
        <v>454</v>
      </c>
      <c r="D1117" s="111" t="s">
        <v>457</v>
      </c>
      <c r="E1117" s="210" t="s">
        <v>1</v>
      </c>
      <c r="F1117" s="111" t="s">
        <v>3083</v>
      </c>
      <c r="G1117" s="111" t="s">
        <v>3078</v>
      </c>
      <c r="H1117" s="111" t="s">
        <v>3084</v>
      </c>
      <c r="I1117" s="111" t="s">
        <v>3082</v>
      </c>
    </row>
    <row r="1118" spans="1:9" ht="28" customHeight="1" x14ac:dyDescent="0.4">
      <c r="A1118" s="251">
        <v>20000000</v>
      </c>
      <c r="B1118" s="252"/>
      <c r="C1118" s="20"/>
      <c r="D1118" s="252"/>
      <c r="E1118" s="138" t="s">
        <v>163</v>
      </c>
      <c r="F1118" s="253"/>
      <c r="G1118" s="253"/>
      <c r="H1118" s="253"/>
      <c r="I1118" s="254"/>
    </row>
    <row r="1119" spans="1:9" ht="18" x14ac:dyDescent="0.4">
      <c r="A1119" s="230">
        <v>21000000</v>
      </c>
      <c r="B1119" s="231"/>
      <c r="C1119" s="14"/>
      <c r="D1119" s="231"/>
      <c r="E1119" s="115" t="s">
        <v>164</v>
      </c>
      <c r="F1119" s="232"/>
      <c r="G1119" s="232"/>
      <c r="H1119" s="232"/>
      <c r="I1119" s="233"/>
    </row>
    <row r="1120" spans="1:9" ht="18" x14ac:dyDescent="0.4">
      <c r="A1120" s="230">
        <v>21010300</v>
      </c>
      <c r="B1120" s="231"/>
      <c r="C1120" s="14"/>
      <c r="D1120" s="231"/>
      <c r="E1120" s="115" t="s">
        <v>172</v>
      </c>
      <c r="F1120" s="232"/>
      <c r="G1120" s="232"/>
      <c r="H1120" s="232"/>
      <c r="I1120" s="233"/>
    </row>
    <row r="1121" spans="1:9" ht="18" x14ac:dyDescent="0.4">
      <c r="A1121" s="234">
        <v>21010302</v>
      </c>
      <c r="B1121" s="428" t="s">
        <v>646</v>
      </c>
      <c r="C1121" s="15"/>
      <c r="D1121" s="121" t="s">
        <v>1817</v>
      </c>
      <c r="E1121" s="156" t="s">
        <v>173</v>
      </c>
      <c r="F1121" s="237">
        <f>G1121-(G1121*2%)</f>
        <v>44088129.259999998</v>
      </c>
      <c r="G1121" s="100">
        <v>44987887</v>
      </c>
      <c r="H1121" s="232">
        <f>G1121/12*9</f>
        <v>33740915.25</v>
      </c>
      <c r="I1121" s="101">
        <f>'NOMINAL ROLL'!D1154</f>
        <v>103627782.91999999</v>
      </c>
    </row>
    <row r="1122" spans="1:9" ht="18" x14ac:dyDescent="0.4">
      <c r="A1122" s="234">
        <v>21010303</v>
      </c>
      <c r="B1122" s="428" t="s">
        <v>646</v>
      </c>
      <c r="C1122" s="15"/>
      <c r="D1122" s="121" t="s">
        <v>1817</v>
      </c>
      <c r="E1122" s="156" t="s">
        <v>174</v>
      </c>
      <c r="F1122" s="237">
        <f>G1122-(G1122*2%)</f>
        <v>252730989.69999999</v>
      </c>
      <c r="G1122" s="100">
        <v>257888765</v>
      </c>
      <c r="H1122" s="232">
        <f>G1122/12*9</f>
        <v>193416573.75</v>
      </c>
      <c r="I1122" s="101">
        <f>'NOMINAL ROLL'!D1111</f>
        <v>388997711.28000104</v>
      </c>
    </row>
    <row r="1123" spans="1:9" ht="18" x14ac:dyDescent="0.4">
      <c r="A1123" s="234">
        <v>21010304</v>
      </c>
      <c r="B1123" s="428" t="s">
        <v>646</v>
      </c>
      <c r="C1123" s="15"/>
      <c r="D1123" s="121" t="s">
        <v>1817</v>
      </c>
      <c r="E1123" s="156" t="s">
        <v>175</v>
      </c>
      <c r="F1123" s="237">
        <f>G1123-(G1123*2%)</f>
        <v>97015696.819999993</v>
      </c>
      <c r="G1123" s="100">
        <v>98995609</v>
      </c>
      <c r="H1123" s="232">
        <f>G1123/12*9</f>
        <v>74246706.75</v>
      </c>
      <c r="I1123" s="101">
        <f>'NOMINAL ROLL'!D658</f>
        <v>103471281.24000037</v>
      </c>
    </row>
    <row r="1124" spans="1:9" ht="18" x14ac:dyDescent="0.4">
      <c r="A1124" s="234"/>
      <c r="B1124" s="428"/>
      <c r="C1124" s="15"/>
      <c r="D1124" s="121"/>
      <c r="E1124" s="156" t="s">
        <v>2588</v>
      </c>
      <c r="F1124" s="100"/>
      <c r="G1124" s="100"/>
      <c r="H1124" s="232"/>
      <c r="I1124" s="845"/>
    </row>
    <row r="1125" spans="1:9" ht="21" customHeight="1" x14ac:dyDescent="0.4">
      <c r="A1125" s="230">
        <v>21020300</v>
      </c>
      <c r="B1125" s="231"/>
      <c r="C1125" s="14"/>
      <c r="D1125" s="231"/>
      <c r="E1125" s="115" t="s">
        <v>193</v>
      </c>
      <c r="F1125" s="100"/>
      <c r="G1125" s="100"/>
      <c r="H1125" s="100"/>
      <c r="I1125" s="101"/>
    </row>
    <row r="1126" spans="1:9" ht="21" customHeight="1" x14ac:dyDescent="0.4">
      <c r="A1126" s="234">
        <v>21020307</v>
      </c>
      <c r="B1126" s="287"/>
      <c r="C1126" s="15"/>
      <c r="D1126" s="121"/>
      <c r="E1126" s="156" t="s">
        <v>680</v>
      </c>
      <c r="F1126" s="100"/>
      <c r="G1126" s="100"/>
      <c r="H1126" s="100"/>
      <c r="I1126" s="101">
        <f>'NOMINAL ROLL'!M1154</f>
        <v>20160000</v>
      </c>
    </row>
    <row r="1127" spans="1:9" ht="18" x14ac:dyDescent="0.4">
      <c r="A1127" s="234">
        <v>21020312</v>
      </c>
      <c r="B1127" s="287"/>
      <c r="C1127" s="15"/>
      <c r="D1127" s="121"/>
      <c r="E1127" s="156" t="s">
        <v>184</v>
      </c>
      <c r="F1127" s="100"/>
      <c r="G1127" s="100"/>
      <c r="H1127" s="100"/>
      <c r="I1127" s="101"/>
    </row>
    <row r="1128" spans="1:9" ht="18" x14ac:dyDescent="0.4">
      <c r="A1128" s="234">
        <v>21020320</v>
      </c>
      <c r="B1128" s="287"/>
      <c r="C1128" s="15"/>
      <c r="D1128" s="121"/>
      <c r="E1128" s="156" t="s">
        <v>189</v>
      </c>
      <c r="F1128" s="100"/>
      <c r="G1128" s="100"/>
      <c r="H1128" s="100"/>
      <c r="I1128" s="101"/>
    </row>
    <row r="1129" spans="1:9" ht="18" x14ac:dyDescent="0.4">
      <c r="A1129" s="234">
        <v>21020327</v>
      </c>
      <c r="B1129" s="428" t="s">
        <v>646</v>
      </c>
      <c r="C1129" s="15"/>
      <c r="D1129" s="121" t="s">
        <v>1817</v>
      </c>
      <c r="E1129" s="156" t="s">
        <v>190</v>
      </c>
      <c r="F1129" s="237">
        <f>G1129-(G1129*2%)</f>
        <v>994896</v>
      </c>
      <c r="G1129" s="100">
        <v>1015200</v>
      </c>
      <c r="H1129" s="232">
        <f>G1129/12*9</f>
        <v>761400</v>
      </c>
      <c r="I1129" s="101">
        <f>'NOMINAL ROLL'!E1154</f>
        <v>1804800</v>
      </c>
    </row>
    <row r="1130" spans="1:9" ht="18" x14ac:dyDescent="0.4">
      <c r="A1130" s="289">
        <v>21020116</v>
      </c>
      <c r="B1130" s="287"/>
      <c r="C1130" s="15"/>
      <c r="D1130" s="204"/>
      <c r="E1130" s="206" t="s">
        <v>689</v>
      </c>
      <c r="F1130" s="100"/>
      <c r="G1130" s="100"/>
      <c r="H1130" s="100"/>
      <c r="I1130" s="101"/>
    </row>
    <row r="1131" spans="1:9" ht="18" x14ac:dyDescent="0.4">
      <c r="A1131" s="289">
        <v>21020126</v>
      </c>
      <c r="B1131" s="287"/>
      <c r="C1131" s="15"/>
      <c r="D1131" s="204"/>
      <c r="E1131" s="206" t="s">
        <v>690</v>
      </c>
      <c r="F1131" s="100"/>
      <c r="G1131" s="100"/>
      <c r="H1131" s="100"/>
      <c r="I1131" s="101"/>
    </row>
    <row r="1132" spans="1:9" ht="18" x14ac:dyDescent="0.4">
      <c r="A1132" s="234">
        <v>21020328</v>
      </c>
      <c r="B1132" s="428" t="s">
        <v>646</v>
      </c>
      <c r="C1132" s="15"/>
      <c r="D1132" s="121" t="s">
        <v>1817</v>
      </c>
      <c r="E1132" s="156" t="s">
        <v>691</v>
      </c>
      <c r="F1132" s="237">
        <f>G1132-(G1132*2%)</f>
        <v>3004760.4383999989</v>
      </c>
      <c r="G1132" s="100">
        <v>3066082.0799999991</v>
      </c>
      <c r="H1132" s="232">
        <f>G1132/12*9</f>
        <v>2299561.5599999996</v>
      </c>
      <c r="I1132" s="101">
        <f>'NOMINAL ROLL'!F1154</f>
        <v>40298126.800000012</v>
      </c>
    </row>
    <row r="1133" spans="1:9" ht="18" x14ac:dyDescent="0.4">
      <c r="A1133" s="230">
        <v>21020400</v>
      </c>
      <c r="B1133" s="231"/>
      <c r="C1133" s="14"/>
      <c r="D1133" s="231"/>
      <c r="E1133" s="115" t="s">
        <v>194</v>
      </c>
      <c r="F1133" s="100"/>
      <c r="G1133" s="100"/>
      <c r="H1133" s="100"/>
      <c r="I1133" s="101"/>
    </row>
    <row r="1134" spans="1:9" ht="18" x14ac:dyDescent="0.4">
      <c r="A1134" s="234">
        <v>21020407</v>
      </c>
      <c r="B1134" s="287"/>
      <c r="C1134" s="15"/>
      <c r="D1134" s="121"/>
      <c r="E1134" s="156" t="s">
        <v>680</v>
      </c>
      <c r="F1134" s="100"/>
      <c r="G1134" s="100"/>
      <c r="H1134" s="100"/>
      <c r="I1134" s="101">
        <f>'NOMINAL ROLL'!M1111</f>
        <v>212160000</v>
      </c>
    </row>
    <row r="1135" spans="1:9" ht="18" x14ac:dyDescent="0.4">
      <c r="A1135" s="234">
        <v>21020412</v>
      </c>
      <c r="B1135" s="287"/>
      <c r="C1135" s="15"/>
      <c r="D1135" s="121"/>
      <c r="E1135" s="156" t="s">
        <v>184</v>
      </c>
      <c r="F1135" s="100"/>
      <c r="G1135" s="100"/>
      <c r="H1135" s="100"/>
      <c r="I1135" s="101"/>
    </row>
    <row r="1136" spans="1:9" ht="18" x14ac:dyDescent="0.4">
      <c r="A1136" s="234">
        <v>21020420</v>
      </c>
      <c r="B1136" s="287"/>
      <c r="C1136" s="15"/>
      <c r="D1136" s="121"/>
      <c r="E1136" s="156" t="s">
        <v>189</v>
      </c>
      <c r="F1136" s="100"/>
      <c r="G1136" s="100"/>
      <c r="H1136" s="100"/>
      <c r="I1136" s="101"/>
    </row>
    <row r="1137" spans="1:9" ht="18" x14ac:dyDescent="0.4">
      <c r="A1137" s="234">
        <v>21020427</v>
      </c>
      <c r="B1137" s="428" t="s">
        <v>646</v>
      </c>
      <c r="C1137" s="15"/>
      <c r="D1137" s="121" t="s">
        <v>1817</v>
      </c>
      <c r="E1137" s="156" t="s">
        <v>190</v>
      </c>
      <c r="F1137" s="237">
        <f>G1137-(G1137*2%)</f>
        <v>21721896</v>
      </c>
      <c r="G1137" s="100">
        <v>22165200</v>
      </c>
      <c r="H1137" s="232">
        <f>G1137/12*9</f>
        <v>16623900</v>
      </c>
      <c r="I1137" s="101">
        <f>'NOMINAL ROLL'!E1111</f>
        <v>24252000</v>
      </c>
    </row>
    <row r="1138" spans="1:9" ht="18" x14ac:dyDescent="0.4">
      <c r="A1138" s="234">
        <v>21020428</v>
      </c>
      <c r="B1138" s="287"/>
      <c r="C1138" s="15"/>
      <c r="D1138" s="121"/>
      <c r="E1138" s="156" t="s">
        <v>191</v>
      </c>
      <c r="F1138" s="100"/>
      <c r="G1138" s="100"/>
      <c r="H1138" s="100"/>
      <c r="I1138" s="101"/>
    </row>
    <row r="1139" spans="1:9" ht="18" x14ac:dyDescent="0.4">
      <c r="A1139" s="230">
        <v>21020500</v>
      </c>
      <c r="B1139" s="231"/>
      <c r="C1139" s="14"/>
      <c r="D1139" s="231"/>
      <c r="E1139" s="115" t="s">
        <v>195</v>
      </c>
      <c r="F1139" s="100"/>
      <c r="G1139" s="100"/>
      <c r="H1139" s="100"/>
      <c r="I1139" s="101"/>
    </row>
    <row r="1140" spans="1:9" ht="18" x14ac:dyDescent="0.4">
      <c r="A1140" s="234">
        <v>21020307</v>
      </c>
      <c r="B1140" s="287"/>
      <c r="C1140" s="15"/>
      <c r="D1140" s="121"/>
      <c r="E1140" s="156" t="s">
        <v>680</v>
      </c>
      <c r="F1140" s="100"/>
      <c r="G1140" s="100"/>
      <c r="H1140" s="100"/>
      <c r="I1140" s="101">
        <f>'NOMINAL ROLL'!M658</f>
        <v>137280000</v>
      </c>
    </row>
    <row r="1141" spans="1:9" ht="18" x14ac:dyDescent="0.4">
      <c r="A1141" s="294">
        <v>21020520</v>
      </c>
      <c r="B1141" s="287"/>
      <c r="C1141" s="17"/>
      <c r="D1141" s="121"/>
      <c r="E1141" s="156" t="s">
        <v>189</v>
      </c>
      <c r="F1141" s="100"/>
      <c r="G1141" s="100"/>
      <c r="H1141" s="100"/>
      <c r="I1141" s="101"/>
    </row>
    <row r="1142" spans="1:9" ht="18" x14ac:dyDescent="0.4">
      <c r="A1142" s="294">
        <v>21020527</v>
      </c>
      <c r="B1142" s="188" t="s">
        <v>646</v>
      </c>
      <c r="C1142" s="15"/>
      <c r="D1142" s="121" t="s">
        <v>1817</v>
      </c>
      <c r="E1142" s="156" t="s">
        <v>190</v>
      </c>
      <c r="F1142" s="237">
        <f>G1142-(G1142*2%)</f>
        <v>14425992</v>
      </c>
      <c r="G1142" s="100">
        <v>14720400</v>
      </c>
      <c r="H1142" s="232">
        <f>G1142/12*9</f>
        <v>11040300</v>
      </c>
      <c r="I1142" s="101">
        <f>'NOMINAL ROLL'!E658</f>
        <v>15566400</v>
      </c>
    </row>
    <row r="1143" spans="1:9" ht="18" x14ac:dyDescent="0.4">
      <c r="A1143" s="294">
        <v>21020528</v>
      </c>
      <c r="B1143" s="287"/>
      <c r="C1143" s="17"/>
      <c r="D1143" s="121"/>
      <c r="E1143" s="156" t="s">
        <v>191</v>
      </c>
      <c r="F1143" s="100"/>
      <c r="G1143" s="100"/>
      <c r="H1143" s="100"/>
      <c r="I1143" s="101"/>
    </row>
    <row r="1144" spans="1:9" ht="18" x14ac:dyDescent="0.4">
      <c r="A1144" s="244">
        <v>21030100</v>
      </c>
      <c r="B1144" s="245"/>
      <c r="C1144" s="18"/>
      <c r="D1144" s="245"/>
      <c r="E1144" s="179" t="s">
        <v>200</v>
      </c>
      <c r="F1144" s="200"/>
      <c r="G1144" s="100"/>
      <c r="H1144" s="100"/>
      <c r="I1144" s="101"/>
    </row>
    <row r="1145" spans="1:9" ht="18" x14ac:dyDescent="0.4">
      <c r="A1145" s="843">
        <v>22010100</v>
      </c>
      <c r="B1145" s="844" t="s">
        <v>802</v>
      </c>
      <c r="C1145" s="50"/>
      <c r="D1145" s="611"/>
      <c r="E1145" s="842" t="s">
        <v>3073</v>
      </c>
      <c r="F1145" s="841"/>
      <c r="G1145" s="125">
        <v>144690000</v>
      </c>
      <c r="H1145" s="841"/>
      <c r="I1145" s="846"/>
    </row>
    <row r="1146" spans="1:9" ht="18" x14ac:dyDescent="0.4">
      <c r="A1146" s="864"/>
      <c r="B1146" s="844"/>
      <c r="C1146" s="50"/>
      <c r="D1146" s="611"/>
      <c r="E1146" s="156" t="s">
        <v>201</v>
      </c>
      <c r="F1146" s="841"/>
      <c r="G1146" s="865"/>
      <c r="H1146" s="841"/>
      <c r="I1146" s="125"/>
    </row>
    <row r="1147" spans="1:9" s="221" customFormat="1" ht="17.25" customHeight="1" x14ac:dyDescent="0.4">
      <c r="A1147" s="239">
        <v>21020600</v>
      </c>
      <c r="B1147" s="240"/>
      <c r="C1147" s="16"/>
      <c r="D1147" s="240"/>
      <c r="E1147" s="184" t="s">
        <v>524</v>
      </c>
      <c r="F1147" s="162"/>
      <c r="G1147" s="162"/>
      <c r="H1147" s="162"/>
      <c r="I1147" s="163"/>
    </row>
    <row r="1148" spans="1:9" ht="18" x14ac:dyDescent="0.4">
      <c r="A1148" s="294">
        <v>21020605</v>
      </c>
      <c r="B1148" s="188" t="s">
        <v>646</v>
      </c>
      <c r="C1148" s="15"/>
      <c r="D1148" s="121" t="s">
        <v>1817</v>
      </c>
      <c r="E1148" s="156" t="s">
        <v>525</v>
      </c>
      <c r="F1148" s="200"/>
      <c r="G1148" s="288"/>
      <c r="H1148" s="100"/>
      <c r="I1148" s="272"/>
    </row>
    <row r="1149" spans="1:9" ht="18" x14ac:dyDescent="0.4">
      <c r="A1149" s="244">
        <v>22020000</v>
      </c>
      <c r="B1149" s="245"/>
      <c r="C1149" s="18"/>
      <c r="D1149" s="245"/>
      <c r="E1149" s="179" t="s">
        <v>204</v>
      </c>
      <c r="F1149" s="100"/>
      <c r="G1149" s="100"/>
      <c r="H1149" s="100"/>
      <c r="I1149" s="101"/>
    </row>
    <row r="1150" spans="1:9" ht="16.5" customHeight="1" x14ac:dyDescent="0.4">
      <c r="A1150" s="244">
        <v>22020100</v>
      </c>
      <c r="B1150" s="245"/>
      <c r="C1150" s="18"/>
      <c r="D1150" s="245"/>
      <c r="E1150" s="179" t="s">
        <v>205</v>
      </c>
      <c r="F1150" s="100"/>
      <c r="G1150" s="100"/>
      <c r="H1150" s="100"/>
      <c r="I1150" s="101"/>
    </row>
    <row r="1151" spans="1:9" ht="18" x14ac:dyDescent="0.4">
      <c r="A1151" s="37">
        <v>22020101</v>
      </c>
      <c r="B1151" s="287" t="s">
        <v>646</v>
      </c>
      <c r="C1151" s="15"/>
      <c r="D1151" s="121" t="s">
        <v>1817</v>
      </c>
      <c r="E1151" s="310" t="s">
        <v>206</v>
      </c>
      <c r="F1151" s="100"/>
      <c r="G1151" s="149">
        <v>200000</v>
      </c>
      <c r="H1151" s="100"/>
      <c r="I1151" s="100">
        <v>1000000</v>
      </c>
    </row>
    <row r="1152" spans="1:9" ht="18" x14ac:dyDescent="0.4">
      <c r="A1152" s="37">
        <v>22020102</v>
      </c>
      <c r="B1152" s="287"/>
      <c r="C1152" s="37"/>
      <c r="D1152" s="205"/>
      <c r="E1152" s="310" t="s">
        <v>207</v>
      </c>
      <c r="F1152" s="204"/>
      <c r="G1152" s="204"/>
      <c r="H1152" s="204"/>
      <c r="I1152" s="101"/>
    </row>
    <row r="1153" spans="1:9" ht="18" x14ac:dyDescent="0.4">
      <c r="A1153" s="37">
        <v>22020103</v>
      </c>
      <c r="B1153" s="287"/>
      <c r="C1153" s="37"/>
      <c r="D1153" s="205"/>
      <c r="E1153" s="310" t="s">
        <v>208</v>
      </c>
      <c r="F1153" s="204"/>
      <c r="G1153" s="204"/>
      <c r="H1153" s="204"/>
      <c r="I1153" s="101"/>
    </row>
    <row r="1154" spans="1:9" ht="18" x14ac:dyDescent="0.4">
      <c r="A1154" s="37">
        <v>22020104</v>
      </c>
      <c r="B1154" s="287"/>
      <c r="C1154" s="37"/>
      <c r="D1154" s="205"/>
      <c r="E1154" s="310" t="s">
        <v>209</v>
      </c>
      <c r="F1154" s="204"/>
      <c r="G1154" s="204"/>
      <c r="H1154" s="204"/>
      <c r="I1154" s="101"/>
    </row>
    <row r="1155" spans="1:9" ht="18" x14ac:dyDescent="0.4">
      <c r="A1155" s="244">
        <v>22020300</v>
      </c>
      <c r="B1155" s="245"/>
      <c r="C1155" s="18"/>
      <c r="D1155" s="245"/>
      <c r="E1155" s="179" t="s">
        <v>212</v>
      </c>
      <c r="F1155" s="100"/>
      <c r="G1155" s="149"/>
      <c r="H1155" s="100"/>
      <c r="I1155" s="314"/>
    </row>
    <row r="1156" spans="1:9" ht="19.5" customHeight="1" x14ac:dyDescent="0.4">
      <c r="A1156" s="214">
        <v>22020307</v>
      </c>
      <c r="B1156" s="287" t="s">
        <v>646</v>
      </c>
      <c r="C1156" s="15"/>
      <c r="D1156" s="121" t="s">
        <v>1817</v>
      </c>
      <c r="E1156" s="243" t="s">
        <v>217</v>
      </c>
      <c r="F1156" s="100">
        <v>52055714</v>
      </c>
      <c r="G1156" s="100">
        <v>100000000</v>
      </c>
      <c r="H1156" s="100">
        <v>117823440</v>
      </c>
      <c r="I1156" s="101">
        <v>150000000</v>
      </c>
    </row>
    <row r="1157" spans="1:9" ht="18.75" customHeight="1" x14ac:dyDescent="0.4">
      <c r="A1157" s="1274">
        <v>22020313</v>
      </c>
      <c r="B1157" s="1262" t="s">
        <v>646</v>
      </c>
      <c r="C1157" s="1263"/>
      <c r="D1157" s="1264" t="s">
        <v>1817</v>
      </c>
      <c r="E1157" s="1265" t="s">
        <v>3311</v>
      </c>
      <c r="F1157" s="1267">
        <v>2000000</v>
      </c>
      <c r="G1157" s="1267">
        <v>2000000</v>
      </c>
      <c r="H1157" s="1267">
        <v>2000000</v>
      </c>
      <c r="I1157" s="1269">
        <v>2000000</v>
      </c>
    </row>
    <row r="1158" spans="1:9" ht="18" x14ac:dyDescent="0.4">
      <c r="A1158" s="244">
        <v>22020500</v>
      </c>
      <c r="B1158" s="287"/>
      <c r="C1158" s="6"/>
      <c r="D1158" s="121"/>
      <c r="E1158" s="246" t="s">
        <v>337</v>
      </c>
      <c r="F1158" s="100"/>
      <c r="G1158" s="100"/>
      <c r="H1158" s="100"/>
      <c r="I1158" s="101"/>
    </row>
    <row r="1159" spans="1:9" ht="18" x14ac:dyDescent="0.4">
      <c r="A1159" s="214">
        <v>22020501</v>
      </c>
      <c r="B1159" s="287"/>
      <c r="C1159" s="6"/>
      <c r="D1159" s="121"/>
      <c r="E1159" s="243" t="s">
        <v>526</v>
      </c>
      <c r="F1159" s="100"/>
      <c r="G1159" s="100"/>
      <c r="H1159" s="100"/>
      <c r="I1159" s="101"/>
    </row>
    <row r="1160" spans="1:9" ht="20.25" customHeight="1" x14ac:dyDescent="0.4">
      <c r="A1160" s="244">
        <v>22020700</v>
      </c>
      <c r="B1160" s="245"/>
      <c r="C1160" s="18"/>
      <c r="D1160" s="245"/>
      <c r="E1160" s="179" t="s">
        <v>235</v>
      </c>
      <c r="F1160" s="100"/>
      <c r="G1160" s="288"/>
      <c r="H1160" s="100"/>
      <c r="I1160" s="272"/>
    </row>
    <row r="1161" spans="1:9" ht="18" x14ac:dyDescent="0.4">
      <c r="A1161" s="214">
        <v>22020708</v>
      </c>
      <c r="B1161" s="287" t="s">
        <v>646</v>
      </c>
      <c r="C1161" s="15"/>
      <c r="D1161" s="121" t="s">
        <v>1817</v>
      </c>
      <c r="E1161" s="156" t="s">
        <v>239</v>
      </c>
      <c r="F1161" s="288">
        <v>1689000</v>
      </c>
      <c r="G1161" s="288">
        <v>1500000</v>
      </c>
      <c r="H1161" s="100">
        <v>723000</v>
      </c>
      <c r="I1161" s="288">
        <v>1500000</v>
      </c>
    </row>
    <row r="1162" spans="1:9" ht="18" x14ac:dyDescent="0.4">
      <c r="A1162" s="214">
        <v>22020711</v>
      </c>
      <c r="B1162" s="287" t="s">
        <v>646</v>
      </c>
      <c r="C1162" s="15"/>
      <c r="D1162" s="121" t="s">
        <v>1817</v>
      </c>
      <c r="E1162" s="156" t="s">
        <v>240</v>
      </c>
      <c r="F1162" s="288">
        <v>119000</v>
      </c>
      <c r="G1162" s="288">
        <v>1500000</v>
      </c>
      <c r="H1162" s="100">
        <v>245000</v>
      </c>
      <c r="I1162" s="288">
        <v>1500000</v>
      </c>
    </row>
    <row r="1163" spans="1:9" ht="18" x14ac:dyDescent="0.4">
      <c r="A1163" s="244">
        <v>22020800</v>
      </c>
      <c r="B1163" s="245"/>
      <c r="C1163" s="18"/>
      <c r="D1163" s="245"/>
      <c r="E1163" s="184" t="s">
        <v>428</v>
      </c>
      <c r="F1163" s="288"/>
      <c r="G1163" s="288"/>
      <c r="H1163" s="162"/>
      <c r="I1163" s="288"/>
    </row>
    <row r="1164" spans="1:9" ht="18" x14ac:dyDescent="0.4">
      <c r="A1164" s="214">
        <v>22020801</v>
      </c>
      <c r="B1164" s="287" t="s">
        <v>646</v>
      </c>
      <c r="C1164" s="15"/>
      <c r="D1164" s="121" t="s">
        <v>1817</v>
      </c>
      <c r="E1164" s="156" t="s">
        <v>242</v>
      </c>
      <c r="F1164" s="288"/>
      <c r="G1164" s="288"/>
      <c r="H1164" s="100"/>
      <c r="I1164" s="288"/>
    </row>
    <row r="1165" spans="1:9" ht="18" x14ac:dyDescent="0.4">
      <c r="A1165" s="214">
        <v>22020803</v>
      </c>
      <c r="B1165" s="287" t="s">
        <v>646</v>
      </c>
      <c r="C1165" s="15"/>
      <c r="D1165" s="121" t="s">
        <v>1817</v>
      </c>
      <c r="E1165" s="156" t="s">
        <v>429</v>
      </c>
      <c r="F1165" s="288"/>
      <c r="G1165" s="288"/>
      <c r="H1165" s="100"/>
      <c r="I1165" s="288"/>
    </row>
    <row r="1166" spans="1:9" ht="18" x14ac:dyDescent="0.4">
      <c r="A1166" s="244">
        <v>22021000</v>
      </c>
      <c r="B1166" s="245"/>
      <c r="C1166" s="18"/>
      <c r="D1166" s="245"/>
      <c r="E1166" s="179" t="s">
        <v>248</v>
      </c>
      <c r="F1166" s="100"/>
      <c r="G1166" s="100"/>
      <c r="H1166" s="100"/>
      <c r="I1166" s="100"/>
    </row>
    <row r="1167" spans="1:9" ht="18" x14ac:dyDescent="0.4">
      <c r="A1167" s="214">
        <v>22021017</v>
      </c>
      <c r="B1167" s="287"/>
      <c r="C1167" s="6"/>
      <c r="D1167" s="121"/>
      <c r="E1167" s="156" t="s">
        <v>2576</v>
      </c>
      <c r="F1167" s="100"/>
      <c r="G1167" s="100"/>
      <c r="H1167" s="100"/>
      <c r="I1167" s="100"/>
    </row>
    <row r="1168" spans="1:9" ht="18" x14ac:dyDescent="0.4">
      <c r="A1168" s="37">
        <v>22021004</v>
      </c>
      <c r="B1168" s="287" t="s">
        <v>646</v>
      </c>
      <c r="C1168" s="15"/>
      <c r="D1168" s="121" t="s">
        <v>1817</v>
      </c>
      <c r="E1168" s="206" t="s">
        <v>253</v>
      </c>
      <c r="F1168" s="100">
        <v>1375970</v>
      </c>
      <c r="G1168" s="100">
        <v>2000000</v>
      </c>
      <c r="H1168" s="100">
        <v>1229000</v>
      </c>
      <c r="I1168" s="100">
        <v>2000000</v>
      </c>
    </row>
    <row r="1169" spans="1:9" ht="18" x14ac:dyDescent="0.4">
      <c r="A1169" s="244">
        <v>22040100</v>
      </c>
      <c r="B1169" s="245"/>
      <c r="C1169" s="18"/>
      <c r="D1169" s="245"/>
      <c r="E1169" s="179" t="s">
        <v>264</v>
      </c>
      <c r="F1169" s="124"/>
      <c r="G1169" s="124"/>
      <c r="H1169" s="100"/>
      <c r="I1169" s="124"/>
    </row>
    <row r="1170" spans="1:9" s="201" customFormat="1" ht="21.75" customHeight="1" thickBot="1" x14ac:dyDescent="0.45">
      <c r="A1170" s="480">
        <v>22040109</v>
      </c>
      <c r="B1170" s="428" t="s">
        <v>646</v>
      </c>
      <c r="C1170" s="429"/>
      <c r="D1170" s="345" t="s">
        <v>1817</v>
      </c>
      <c r="E1170" s="165" t="s">
        <v>2575</v>
      </c>
      <c r="F1170" s="131">
        <v>58099314.200000003</v>
      </c>
      <c r="G1170" s="131">
        <v>45995648.280000001</v>
      </c>
      <c r="H1170" s="131">
        <v>44765432</v>
      </c>
      <c r="I1170" s="131">
        <v>45995648.280000001</v>
      </c>
    </row>
    <row r="1171" spans="1:9" ht="18.5" thickBot="1" x14ac:dyDescent="0.45">
      <c r="A1171" s="434"/>
      <c r="B1171" s="435"/>
      <c r="C1171" s="436"/>
      <c r="D1171" s="435"/>
      <c r="E1171" s="437" t="s">
        <v>164</v>
      </c>
      <c r="F1171" s="438">
        <f>SUM(F1121:F1148)</f>
        <v>433982360.21839994</v>
      </c>
      <c r="G1171" s="438">
        <f>SUM(G1121:G1148)</f>
        <v>587529143.07999992</v>
      </c>
      <c r="H1171" s="438">
        <f>SUM(H1121:H1148)</f>
        <v>332129357.31</v>
      </c>
      <c r="I1171" s="439">
        <f>SUM(I1121:I1148)</f>
        <v>1047618102.2400014</v>
      </c>
    </row>
    <row r="1172" spans="1:9" ht="18.5" thickBot="1" x14ac:dyDescent="0.45">
      <c r="A1172" s="446"/>
      <c r="B1172" s="447"/>
      <c r="C1172" s="448"/>
      <c r="D1172" s="447"/>
      <c r="E1172" s="452" t="s">
        <v>204</v>
      </c>
      <c r="F1172" s="450">
        <f>SUM(F1151:F1170)</f>
        <v>115338998.2</v>
      </c>
      <c r="G1172" s="450">
        <f>SUM(G1151:G1170)</f>
        <v>153195648.28</v>
      </c>
      <c r="H1172" s="450">
        <f>SUM(H1151:H1170)</f>
        <v>166785872</v>
      </c>
      <c r="I1172" s="450">
        <f>SUM(I1151:I1170)</f>
        <v>203995648.28</v>
      </c>
    </row>
    <row r="1173" spans="1:9" ht="20.25" customHeight="1" thickBot="1" x14ac:dyDescent="0.45">
      <c r="A1173" s="8"/>
      <c r="B1173" s="268"/>
      <c r="C1173" s="24"/>
      <c r="D1173" s="268"/>
      <c r="E1173" s="280" t="s">
        <v>298</v>
      </c>
      <c r="F1173" s="207">
        <f>F1171+F1172</f>
        <v>549321358.41839993</v>
      </c>
      <c r="G1173" s="207">
        <f>G1171+G1172</f>
        <v>740724791.3599999</v>
      </c>
      <c r="H1173" s="207">
        <f>H1171+H1172</f>
        <v>498915229.31</v>
      </c>
      <c r="I1173" s="207">
        <f>I1171+I1172</f>
        <v>1251613750.5200014</v>
      </c>
    </row>
    <row r="1174" spans="1:9" ht="22.5" x14ac:dyDescent="0.45">
      <c r="A1174" s="1440" t="s">
        <v>1792</v>
      </c>
      <c r="B1174" s="1441"/>
      <c r="C1174" s="1441"/>
      <c r="D1174" s="1441"/>
      <c r="E1174" s="1441"/>
      <c r="F1174" s="1441"/>
      <c r="G1174" s="1441"/>
      <c r="H1174" s="1441"/>
      <c r="I1174" s="1442"/>
    </row>
    <row r="1175" spans="1:9" ht="22.5" x14ac:dyDescent="0.45">
      <c r="A1175" s="1437" t="s">
        <v>484</v>
      </c>
      <c r="B1175" s="1438"/>
      <c r="C1175" s="1438"/>
      <c r="D1175" s="1438"/>
      <c r="E1175" s="1438"/>
      <c r="F1175" s="1438"/>
      <c r="G1175" s="1438"/>
      <c r="H1175" s="1438"/>
      <c r="I1175" s="1439"/>
    </row>
    <row r="1176" spans="1:9" ht="22.5" x14ac:dyDescent="0.45">
      <c r="A1176" s="1437" t="s">
        <v>3079</v>
      </c>
      <c r="B1176" s="1438"/>
      <c r="C1176" s="1438"/>
      <c r="D1176" s="1438"/>
      <c r="E1176" s="1438"/>
      <c r="F1176" s="1438"/>
      <c r="G1176" s="1438"/>
      <c r="H1176" s="1438"/>
      <c r="I1176" s="1439"/>
    </row>
    <row r="1177" spans="1:9" ht="18.75" customHeight="1" thickBot="1" x14ac:dyDescent="0.5">
      <c r="A1177" s="1461" t="s">
        <v>2618</v>
      </c>
      <c r="B1177" s="1462"/>
      <c r="C1177" s="1462"/>
      <c r="D1177" s="1462"/>
      <c r="E1177" s="1462"/>
      <c r="F1177" s="1462"/>
      <c r="G1177" s="1462"/>
      <c r="H1177" s="1462"/>
      <c r="I1177" s="1463"/>
    </row>
    <row r="1178" spans="1:9" ht="18.5" thickBot="1" x14ac:dyDescent="0.45">
      <c r="A1178" s="1443" t="s">
        <v>404</v>
      </c>
      <c r="B1178" s="1444"/>
      <c r="C1178" s="1444"/>
      <c r="D1178" s="1444"/>
      <c r="E1178" s="1444"/>
      <c r="F1178" s="1444"/>
      <c r="G1178" s="1444"/>
      <c r="H1178" s="1444"/>
      <c r="I1178" s="1445"/>
    </row>
    <row r="1179" spans="1:9" s="201" customFormat="1" ht="36.5" thickBot="1" x14ac:dyDescent="0.4">
      <c r="A1179" s="4" t="s">
        <v>692</v>
      </c>
      <c r="B1179" s="111" t="s">
        <v>458</v>
      </c>
      <c r="C1179" s="4" t="s">
        <v>454</v>
      </c>
      <c r="D1179" s="111" t="s">
        <v>457</v>
      </c>
      <c r="E1179" s="210" t="s">
        <v>1</v>
      </c>
      <c r="F1179" s="111" t="s">
        <v>3083</v>
      </c>
      <c r="G1179" s="111" t="s">
        <v>3078</v>
      </c>
      <c r="H1179" s="111" t="s">
        <v>3084</v>
      </c>
      <c r="I1179" s="111" t="s">
        <v>3082</v>
      </c>
    </row>
    <row r="1180" spans="1:9" ht="20.149999999999999" customHeight="1" x14ac:dyDescent="0.4">
      <c r="A1180" s="316" t="s">
        <v>485</v>
      </c>
      <c r="B1180" s="287" t="s">
        <v>646</v>
      </c>
      <c r="C1180" s="15"/>
      <c r="D1180" s="121" t="s">
        <v>1817</v>
      </c>
      <c r="E1180" s="212" t="s">
        <v>382</v>
      </c>
      <c r="F1180" s="213">
        <f>F1255</f>
        <v>29526287.092599999</v>
      </c>
      <c r="G1180" s="213">
        <f>G1255</f>
        <v>60082714.159999996</v>
      </c>
      <c r="H1180" s="213">
        <f>H1255</f>
        <v>45823962.579999998</v>
      </c>
      <c r="I1180" s="213">
        <f>I1255</f>
        <v>89692997.164000005</v>
      </c>
    </row>
    <row r="1181" spans="1:9" ht="20.149999999999999" customHeight="1" x14ac:dyDescent="0.4">
      <c r="A1181" s="317">
        <v>21500100102</v>
      </c>
      <c r="B1181" s="287" t="s">
        <v>646</v>
      </c>
      <c r="C1181" s="15"/>
      <c r="D1181" s="121" t="s">
        <v>1817</v>
      </c>
      <c r="E1181" s="156" t="s">
        <v>383</v>
      </c>
      <c r="F1181" s="215">
        <f>F1309</f>
        <v>3325592.3489999999</v>
      </c>
      <c r="G1181" s="215">
        <f>G1309</f>
        <v>6146634.5999999996</v>
      </c>
      <c r="H1181" s="215">
        <f>H1309</f>
        <v>4037881.7</v>
      </c>
      <c r="I1181" s="215">
        <f>I1309</f>
        <v>7053959.5520000001</v>
      </c>
    </row>
    <row r="1182" spans="1:9" ht="20.149999999999999" customHeight="1" x14ac:dyDescent="0.4">
      <c r="A1182" s="317">
        <v>21500100103</v>
      </c>
      <c r="B1182" s="287" t="s">
        <v>646</v>
      </c>
      <c r="C1182" s="15"/>
      <c r="D1182" s="121" t="s">
        <v>1817</v>
      </c>
      <c r="E1182" s="156" t="s">
        <v>384</v>
      </c>
      <c r="F1182" s="215">
        <f>F1349</f>
        <v>32306131.998400003</v>
      </c>
      <c r="G1182" s="215">
        <f>G1349</f>
        <v>42833604.079999998</v>
      </c>
      <c r="H1182" s="215">
        <f>H1349</f>
        <v>24895736.053333335</v>
      </c>
      <c r="I1182" s="215">
        <f>I1349</f>
        <v>57009021.619999997</v>
      </c>
    </row>
    <row r="1183" spans="1:9" ht="20.149999999999999" customHeight="1" x14ac:dyDescent="0.4">
      <c r="A1183" s="317">
        <v>21500100104</v>
      </c>
      <c r="B1183" s="287" t="s">
        <v>646</v>
      </c>
      <c r="C1183" s="15"/>
      <c r="D1183" s="121" t="s">
        <v>1817</v>
      </c>
      <c r="E1183" s="156" t="s">
        <v>385</v>
      </c>
      <c r="F1183" s="215">
        <f>F1398</f>
        <v>1100000</v>
      </c>
      <c r="G1183" s="215">
        <f>G1398</f>
        <v>2100000</v>
      </c>
      <c r="H1183" s="215">
        <f>H1398</f>
        <v>1000000</v>
      </c>
      <c r="I1183" s="215">
        <f>I1398</f>
        <v>2000000</v>
      </c>
    </row>
    <row r="1184" spans="1:9" ht="20.149999999999999" customHeight="1" thickBot="1" x14ac:dyDescent="0.45">
      <c r="A1184" s="318"/>
      <c r="B1184" s="219"/>
      <c r="C1184" s="10"/>
      <c r="D1184" s="219"/>
      <c r="E1184" s="165"/>
      <c r="F1184" s="303"/>
      <c r="G1184" s="303"/>
      <c r="H1184" s="303"/>
      <c r="I1184" s="303"/>
    </row>
    <row r="1185" spans="1:11" s="221" customFormat="1" ht="21" customHeight="1" thickBot="1" x14ac:dyDescent="0.45">
      <c r="A1185" s="24"/>
      <c r="B1185" s="268"/>
      <c r="C1185" s="24"/>
      <c r="D1185" s="268"/>
      <c r="E1185" s="199" t="s">
        <v>298</v>
      </c>
      <c r="F1185" s="223">
        <f>SUM(F1180:F1184)</f>
        <v>66258011.439999998</v>
      </c>
      <c r="G1185" s="223">
        <f>SUM(G1180:G1184)</f>
        <v>111162952.84</v>
      </c>
      <c r="H1185" s="223">
        <f>SUM(H1180:H1184)</f>
        <v>75757580.333333343</v>
      </c>
      <c r="I1185" s="223">
        <f>SUM(I1180:I1184)</f>
        <v>155755978.336</v>
      </c>
      <c r="J1185" s="319"/>
      <c r="K1185" s="319"/>
    </row>
    <row r="1186" spans="1:11" ht="18.5" thickBot="1" x14ac:dyDescent="0.45">
      <c r="A1186" s="1464" t="s">
        <v>504</v>
      </c>
      <c r="B1186" s="1465"/>
      <c r="C1186" s="1465"/>
      <c r="D1186" s="1465"/>
      <c r="E1186" s="1465"/>
      <c r="F1186" s="1465"/>
      <c r="G1186" s="1465"/>
      <c r="H1186" s="1465"/>
      <c r="I1186" s="1466"/>
    </row>
    <row r="1187" spans="1:11" ht="18.5" thickBot="1" x14ac:dyDescent="0.45">
      <c r="A1187" s="482"/>
      <c r="B1187" s="435"/>
      <c r="C1187" s="436"/>
      <c r="D1187" s="435"/>
      <c r="E1187" s="437" t="s">
        <v>164</v>
      </c>
      <c r="F1187" s="463">
        <f t="shared" ref="F1187:I1188" si="20">F1253+F1307+F1347+F1396</f>
        <v>18337943.260000002</v>
      </c>
      <c r="G1187" s="463">
        <f t="shared" si="20"/>
        <v>21862952.839999996</v>
      </c>
      <c r="H1187" s="463">
        <f t="shared" si="20"/>
        <v>12265967.333333336</v>
      </c>
      <c r="I1187" s="464">
        <f t="shared" si="20"/>
        <v>31155978.335999995</v>
      </c>
    </row>
    <row r="1188" spans="1:11" ht="18.5" thickBot="1" x14ac:dyDescent="0.45">
      <c r="A1188" s="481"/>
      <c r="B1188" s="447"/>
      <c r="C1188" s="448"/>
      <c r="D1188" s="447"/>
      <c r="E1188" s="452" t="s">
        <v>204</v>
      </c>
      <c r="F1188" s="462">
        <f t="shared" si="20"/>
        <v>47920068.18</v>
      </c>
      <c r="G1188" s="462">
        <f t="shared" si="20"/>
        <v>89300000</v>
      </c>
      <c r="H1188" s="462">
        <f t="shared" si="20"/>
        <v>63491613</v>
      </c>
      <c r="I1188" s="462">
        <f t="shared" si="20"/>
        <v>124600000</v>
      </c>
    </row>
    <row r="1189" spans="1:11" ht="18.5" thickBot="1" x14ac:dyDescent="0.45">
      <c r="A1189" s="24"/>
      <c r="B1189" s="268"/>
      <c r="C1189" s="24"/>
      <c r="D1189" s="268"/>
      <c r="E1189" s="199" t="s">
        <v>298</v>
      </c>
      <c r="F1189" s="223">
        <f>F1187+F1188</f>
        <v>66258011.439999998</v>
      </c>
      <c r="G1189" s="223">
        <f>G1187+G1188</f>
        <v>111162952.84</v>
      </c>
      <c r="H1189" s="223">
        <f>H1187+H1188</f>
        <v>75757580.333333343</v>
      </c>
      <c r="I1189" s="223">
        <f>I1187+I1188</f>
        <v>155755978.336</v>
      </c>
    </row>
    <row r="1190" spans="1:11" ht="22.5" x14ac:dyDescent="0.45">
      <c r="A1190" s="1440" t="s">
        <v>1792</v>
      </c>
      <c r="B1190" s="1441"/>
      <c r="C1190" s="1441"/>
      <c r="D1190" s="1441"/>
      <c r="E1190" s="1441"/>
      <c r="F1190" s="1441"/>
      <c r="G1190" s="1441"/>
      <c r="H1190" s="1441"/>
      <c r="I1190" s="1442"/>
    </row>
    <row r="1191" spans="1:11" ht="22.5" x14ac:dyDescent="0.45">
      <c r="A1191" s="1437" t="s">
        <v>484</v>
      </c>
      <c r="B1191" s="1438"/>
      <c r="C1191" s="1438"/>
      <c r="D1191" s="1438"/>
      <c r="E1191" s="1438"/>
      <c r="F1191" s="1438"/>
      <c r="G1191" s="1438"/>
      <c r="H1191" s="1438"/>
      <c r="I1191" s="1439"/>
    </row>
    <row r="1192" spans="1:11" ht="22.5" x14ac:dyDescent="0.45">
      <c r="A1192" s="1437" t="s">
        <v>3079</v>
      </c>
      <c r="B1192" s="1438"/>
      <c r="C1192" s="1438"/>
      <c r="D1192" s="1438"/>
      <c r="E1192" s="1438"/>
      <c r="F1192" s="1438"/>
      <c r="G1192" s="1438"/>
      <c r="H1192" s="1438"/>
      <c r="I1192" s="1439"/>
    </row>
    <row r="1193" spans="1:11" ht="18.75" customHeight="1" thickBot="1" x14ac:dyDescent="0.5">
      <c r="A1193" s="1461" t="s">
        <v>280</v>
      </c>
      <c r="B1193" s="1462"/>
      <c r="C1193" s="1462"/>
      <c r="D1193" s="1462"/>
      <c r="E1193" s="1462"/>
      <c r="F1193" s="1462"/>
      <c r="G1193" s="1462"/>
      <c r="H1193" s="1462"/>
      <c r="I1193" s="1463"/>
    </row>
    <row r="1194" spans="1:11" ht="20.25" customHeight="1" thickBot="1" x14ac:dyDescent="0.45">
      <c r="A1194" s="1455" t="s">
        <v>405</v>
      </c>
      <c r="B1194" s="1456"/>
      <c r="C1194" s="1456"/>
      <c r="D1194" s="1456"/>
      <c r="E1194" s="1456"/>
      <c r="F1194" s="1456"/>
      <c r="G1194" s="1456"/>
      <c r="H1194" s="1456"/>
      <c r="I1194" s="1457"/>
    </row>
    <row r="1195" spans="1:11" ht="36.75" customHeight="1" thickBot="1" x14ac:dyDescent="0.45">
      <c r="A1195" s="4" t="s">
        <v>465</v>
      </c>
      <c r="B1195" s="304" t="s">
        <v>458</v>
      </c>
      <c r="C1195" s="4" t="s">
        <v>454</v>
      </c>
      <c r="D1195" s="304" t="s">
        <v>457</v>
      </c>
      <c r="E1195" s="210" t="s">
        <v>1</v>
      </c>
      <c r="F1195" s="111" t="s">
        <v>3083</v>
      </c>
      <c r="G1195" s="111" t="s">
        <v>3078</v>
      </c>
      <c r="H1195" s="111" t="s">
        <v>3084</v>
      </c>
      <c r="I1195" s="111" t="s">
        <v>3082</v>
      </c>
    </row>
    <row r="1196" spans="1:11" ht="18" x14ac:dyDescent="0.4">
      <c r="A1196" s="321">
        <v>20000000</v>
      </c>
      <c r="B1196" s="252"/>
      <c r="C1196" s="20"/>
      <c r="D1196" s="252"/>
      <c r="E1196" s="138" t="s">
        <v>163</v>
      </c>
      <c r="F1196" s="253"/>
      <c r="G1196" s="253"/>
      <c r="H1196" s="253"/>
      <c r="I1196" s="254"/>
    </row>
    <row r="1197" spans="1:11" ht="18" x14ac:dyDescent="0.4">
      <c r="A1197" s="322">
        <v>21000000</v>
      </c>
      <c r="B1197" s="231"/>
      <c r="C1197" s="14"/>
      <c r="D1197" s="231"/>
      <c r="E1197" s="115" t="s">
        <v>164</v>
      </c>
      <c r="F1197" s="232"/>
      <c r="G1197" s="232"/>
      <c r="H1197" s="232"/>
      <c r="I1197" s="233"/>
    </row>
    <row r="1198" spans="1:11" ht="18" x14ac:dyDescent="0.4">
      <c r="A1198" s="322">
        <v>21010000</v>
      </c>
      <c r="B1198" s="231"/>
      <c r="C1198" s="14"/>
      <c r="D1198" s="231"/>
      <c r="E1198" s="115" t="s">
        <v>165</v>
      </c>
      <c r="F1198" s="232"/>
      <c r="G1198" s="232"/>
      <c r="H1198" s="232"/>
      <c r="I1198" s="233"/>
    </row>
    <row r="1199" spans="1:11" ht="18" x14ac:dyDescent="0.4">
      <c r="A1199" s="323">
        <v>21010103</v>
      </c>
      <c r="B1199" s="287" t="s">
        <v>646</v>
      </c>
      <c r="C1199" s="15"/>
      <c r="D1199" s="121" t="s">
        <v>1817</v>
      </c>
      <c r="E1199" s="122" t="s">
        <v>168</v>
      </c>
      <c r="F1199" s="237">
        <f>G1199-(G1199*2%)</f>
        <v>3357336.5279999995</v>
      </c>
      <c r="G1199" s="100">
        <v>3425853.5999999996</v>
      </c>
      <c r="H1199" s="232">
        <f>G1199/12*8</f>
        <v>2283902.4</v>
      </c>
      <c r="I1199" s="101">
        <f>'NOMINAL ROLL'!D1168</f>
        <v>2688000</v>
      </c>
    </row>
    <row r="1200" spans="1:11" ht="18" x14ac:dyDescent="0.4">
      <c r="A1200" s="323">
        <v>21010104</v>
      </c>
      <c r="B1200" s="287" t="s">
        <v>646</v>
      </c>
      <c r="C1200" s="15"/>
      <c r="D1200" s="121" t="s">
        <v>1817</v>
      </c>
      <c r="E1200" s="122" t="s">
        <v>169</v>
      </c>
      <c r="F1200" s="237">
        <f>G1200-(G1200*2%)</f>
        <v>306971.28000000003</v>
      </c>
      <c r="G1200" s="100">
        <v>313236</v>
      </c>
      <c r="H1200" s="100"/>
      <c r="I1200" s="101">
        <f>'NOMINAL ROLL'!D1165</f>
        <v>358123</v>
      </c>
    </row>
    <row r="1201" spans="1:9" ht="18" x14ac:dyDescent="0.4">
      <c r="A1201" s="323">
        <v>21010105</v>
      </c>
      <c r="B1201" s="287" t="s">
        <v>646</v>
      </c>
      <c r="C1201" s="15"/>
      <c r="D1201" s="121" t="s">
        <v>1817</v>
      </c>
      <c r="E1201" s="122" t="s">
        <v>170</v>
      </c>
      <c r="F1201" s="237">
        <f>G1201-(G1201*2%)</f>
        <v>133298.62</v>
      </c>
      <c r="G1201" s="100">
        <v>136019</v>
      </c>
      <c r="H1201" s="232">
        <f>G1201/12*8</f>
        <v>90679.333333333328</v>
      </c>
      <c r="I1201" s="101">
        <f>'NOMINAL ROLL'!D1162</f>
        <v>209763.96000000002</v>
      </c>
    </row>
    <row r="1202" spans="1:9" ht="18" x14ac:dyDescent="0.4">
      <c r="A1202" s="234">
        <v>21010106</v>
      </c>
      <c r="B1202" s="287"/>
      <c r="C1202" s="15"/>
      <c r="D1202" s="121"/>
      <c r="E1202" s="122" t="s">
        <v>171</v>
      </c>
      <c r="F1202" s="100"/>
      <c r="G1202" s="100"/>
      <c r="H1202" s="100"/>
      <c r="I1202" s="101"/>
    </row>
    <row r="1203" spans="1:9" ht="18" x14ac:dyDescent="0.4">
      <c r="A1203" s="234"/>
      <c r="B1203" s="287"/>
      <c r="C1203" s="15"/>
      <c r="D1203" s="121"/>
      <c r="E1203" s="156" t="s">
        <v>680</v>
      </c>
      <c r="F1203" s="237"/>
      <c r="G1203" s="100">
        <v>581266.28999999992</v>
      </c>
      <c r="H1203" s="232"/>
      <c r="I1203" s="845"/>
    </row>
    <row r="1204" spans="1:9" ht="21.75" customHeight="1" x14ac:dyDescent="0.4">
      <c r="A1204" s="322">
        <v>21020300</v>
      </c>
      <c r="B1204" s="231"/>
      <c r="C1204" s="14"/>
      <c r="D1204" s="231"/>
      <c r="E1204" s="115" t="s">
        <v>193</v>
      </c>
      <c r="F1204" s="100"/>
      <c r="G1204" s="100"/>
      <c r="H1204" s="100"/>
      <c r="I1204" s="101"/>
    </row>
    <row r="1205" spans="1:9" ht="18" x14ac:dyDescent="0.4">
      <c r="A1205" s="323">
        <v>21020301</v>
      </c>
      <c r="B1205" s="287" t="s">
        <v>646</v>
      </c>
      <c r="C1205" s="15"/>
      <c r="D1205" s="121" t="s">
        <v>1817</v>
      </c>
      <c r="E1205" s="156" t="s">
        <v>178</v>
      </c>
      <c r="F1205" s="237">
        <f>G1205-(G1205*2%)</f>
        <v>1175067.7847999998</v>
      </c>
      <c r="G1205" s="100">
        <v>1199048.7599999998</v>
      </c>
      <c r="H1205" s="232">
        <f>G1205/12*8</f>
        <v>799365.83999999985</v>
      </c>
      <c r="I1205" s="101">
        <f>'NOMINAL ROLL'!E1168</f>
        <v>940799.99999999988</v>
      </c>
    </row>
    <row r="1206" spans="1:9" ht="18" x14ac:dyDescent="0.4">
      <c r="A1206" s="323">
        <v>21020302</v>
      </c>
      <c r="B1206" s="287" t="s">
        <v>646</v>
      </c>
      <c r="C1206" s="15"/>
      <c r="D1206" s="121" t="s">
        <v>1817</v>
      </c>
      <c r="E1206" s="156" t="s">
        <v>179</v>
      </c>
      <c r="F1206" s="237">
        <f>G1206-(G1206*2%)</f>
        <v>671467.30559999996</v>
      </c>
      <c r="G1206" s="100">
        <v>685170.72</v>
      </c>
      <c r="H1206" s="232">
        <f>G1206/12*8</f>
        <v>456780.48</v>
      </c>
      <c r="I1206" s="101">
        <f>'NOMINAL ROLL'!F1168</f>
        <v>537600</v>
      </c>
    </row>
    <row r="1207" spans="1:9" ht="18" x14ac:dyDescent="0.4">
      <c r="A1207" s="323">
        <v>21020303</v>
      </c>
      <c r="B1207" s="287" t="s">
        <v>646</v>
      </c>
      <c r="C1207" s="15"/>
      <c r="D1207" s="121" t="s">
        <v>1817</v>
      </c>
      <c r="E1207" s="156" t="s">
        <v>180</v>
      </c>
      <c r="F1207" s="237">
        <f>G1207-(G1207*2%)</f>
        <v>16934.400000000001</v>
      </c>
      <c r="G1207" s="100">
        <v>17280</v>
      </c>
      <c r="H1207" s="232">
        <f>G1207/12*8</f>
        <v>11520</v>
      </c>
      <c r="I1207" s="101">
        <f>'NOMINAL ROLL'!G1168</f>
        <v>9720</v>
      </c>
    </row>
    <row r="1208" spans="1:9" ht="18" x14ac:dyDescent="0.4">
      <c r="A1208" s="323">
        <v>21020304</v>
      </c>
      <c r="B1208" s="287" t="s">
        <v>646</v>
      </c>
      <c r="C1208" s="15"/>
      <c r="D1208" s="121" t="s">
        <v>1817</v>
      </c>
      <c r="E1208" s="156" t="s">
        <v>181</v>
      </c>
      <c r="F1208" s="237">
        <f>G1208-(G1208*2%)</f>
        <v>167866.82639999999</v>
      </c>
      <c r="G1208" s="100">
        <v>171292.68</v>
      </c>
      <c r="H1208" s="232">
        <f>G1208/12*8</f>
        <v>114195.12</v>
      </c>
      <c r="I1208" s="101">
        <f>'NOMINAL ROLL'!H1168</f>
        <v>134400</v>
      </c>
    </row>
    <row r="1209" spans="1:9" ht="21" customHeight="1" x14ac:dyDescent="0.4">
      <c r="A1209" s="1276" t="s">
        <v>3231</v>
      </c>
      <c r="B1209" s="1262" t="s">
        <v>646</v>
      </c>
      <c r="C1209" s="1263"/>
      <c r="D1209" s="1264" t="s">
        <v>1817</v>
      </c>
      <c r="E1209" s="1265" t="s">
        <v>680</v>
      </c>
      <c r="F1209" s="1266"/>
      <c r="G1209" s="1267"/>
      <c r="H1209" s="1268"/>
      <c r="I1209" s="1269">
        <f>'NOMINAL ROLL'!M1168</f>
        <v>480000</v>
      </c>
    </row>
    <row r="1210" spans="1:9" ht="18" x14ac:dyDescent="0.4">
      <c r="A1210" s="323" t="s">
        <v>527</v>
      </c>
      <c r="B1210" s="287"/>
      <c r="C1210" s="15"/>
      <c r="D1210" s="121"/>
      <c r="E1210" s="156" t="s">
        <v>184</v>
      </c>
      <c r="F1210" s="100"/>
      <c r="G1210" s="100"/>
      <c r="H1210" s="100"/>
      <c r="I1210" s="101"/>
    </row>
    <row r="1211" spans="1:9" ht="18" x14ac:dyDescent="0.4">
      <c r="A1211" s="323">
        <v>21020315</v>
      </c>
      <c r="B1211" s="287" t="s">
        <v>646</v>
      </c>
      <c r="C1211" s="15"/>
      <c r="D1211" s="121" t="s">
        <v>1817</v>
      </c>
      <c r="E1211" s="156" t="s">
        <v>187</v>
      </c>
      <c r="F1211" s="237">
        <f>G1211-(G1211*2%)</f>
        <v>214906.82639999999</v>
      </c>
      <c r="G1211" s="100">
        <v>219292.68</v>
      </c>
      <c r="H1211" s="232">
        <f>G1211/12*8</f>
        <v>146195.12</v>
      </c>
      <c r="I1211" s="101">
        <f>'NOMINAL ROLL'!I1168</f>
        <v>158400</v>
      </c>
    </row>
    <row r="1212" spans="1:9" ht="18" x14ac:dyDescent="0.4">
      <c r="A1212" s="234">
        <v>21020314</v>
      </c>
      <c r="B1212" s="287"/>
      <c r="C1212" s="15"/>
      <c r="D1212" s="121"/>
      <c r="E1212" s="156" t="s">
        <v>519</v>
      </c>
      <c r="F1212" s="100"/>
      <c r="G1212" s="100"/>
      <c r="H1212" s="100"/>
      <c r="I1212" s="101">
        <f>'NOMINAL ROLL'!K1168</f>
        <v>137628</v>
      </c>
    </row>
    <row r="1213" spans="1:9" ht="18" x14ac:dyDescent="0.4">
      <c r="A1213" s="234">
        <v>21020305</v>
      </c>
      <c r="B1213" s="287"/>
      <c r="C1213" s="15"/>
      <c r="D1213" s="121"/>
      <c r="E1213" s="156" t="s">
        <v>520</v>
      </c>
      <c r="F1213" s="100"/>
      <c r="G1213" s="100"/>
      <c r="H1213" s="100"/>
      <c r="I1213" s="101"/>
    </row>
    <row r="1214" spans="1:9" ht="18" x14ac:dyDescent="0.4">
      <c r="A1214" s="234">
        <v>21020306</v>
      </c>
      <c r="B1214" s="287"/>
      <c r="C1214" s="15"/>
      <c r="D1214" s="121"/>
      <c r="E1214" s="156" t="s">
        <v>521</v>
      </c>
      <c r="F1214" s="100"/>
      <c r="G1214" s="100"/>
      <c r="H1214" s="100"/>
      <c r="I1214" s="101">
        <f>'NOMINAL ROLL'!J1168</f>
        <v>7560</v>
      </c>
    </row>
    <row r="1215" spans="1:9" ht="18" x14ac:dyDescent="0.4">
      <c r="A1215" s="322">
        <v>21020400</v>
      </c>
      <c r="B1215" s="231"/>
      <c r="C1215" s="14"/>
      <c r="D1215" s="231"/>
      <c r="E1215" s="115" t="s">
        <v>194</v>
      </c>
      <c r="F1215" s="100"/>
      <c r="G1215" s="100"/>
      <c r="H1215" s="100"/>
      <c r="I1215" s="101"/>
    </row>
    <row r="1216" spans="1:9" ht="18" x14ac:dyDescent="0.4">
      <c r="A1216" s="323">
        <v>21020401</v>
      </c>
      <c r="B1216" s="287" t="s">
        <v>646</v>
      </c>
      <c r="C1216" s="15"/>
      <c r="D1216" s="121" t="s">
        <v>1817</v>
      </c>
      <c r="E1216" s="156" t="s">
        <v>178</v>
      </c>
      <c r="F1216" s="237">
        <f>G1216-(G1216*2%)</f>
        <v>107439.94799999999</v>
      </c>
      <c r="G1216" s="100">
        <v>109632.59999999999</v>
      </c>
      <c r="H1216" s="232">
        <f>G1216/12*8</f>
        <v>73088.399999999994</v>
      </c>
      <c r="I1216" s="101">
        <f>'NOMINAL ROLL'!E1165</f>
        <v>125343.04999999999</v>
      </c>
    </row>
    <row r="1217" spans="1:9" ht="18" x14ac:dyDescent="0.4">
      <c r="A1217" s="323">
        <v>21020402</v>
      </c>
      <c r="B1217" s="287" t="s">
        <v>646</v>
      </c>
      <c r="C1217" s="15"/>
      <c r="D1217" s="121" t="s">
        <v>1817</v>
      </c>
      <c r="E1217" s="156" t="s">
        <v>179</v>
      </c>
      <c r="F1217" s="237">
        <f>G1217-(G1217*2%)</f>
        <v>61394.256000000001</v>
      </c>
      <c r="G1217" s="100">
        <v>62647.200000000004</v>
      </c>
      <c r="H1217" s="232">
        <f>G1217/12*8</f>
        <v>41764.800000000003</v>
      </c>
      <c r="I1217" s="101">
        <f>'NOMINAL ROLL'!F1165</f>
        <v>71624.600000000006</v>
      </c>
    </row>
    <row r="1218" spans="1:9" ht="18" x14ac:dyDescent="0.4">
      <c r="A1218" s="323">
        <v>21020403</v>
      </c>
      <c r="B1218" s="287" t="s">
        <v>646</v>
      </c>
      <c r="C1218" s="15"/>
      <c r="D1218" s="121" t="s">
        <v>1817</v>
      </c>
      <c r="E1218" s="156" t="s">
        <v>180</v>
      </c>
      <c r="F1218" s="237">
        <f>G1218-(G1218*2%)</f>
        <v>8467.2000000000007</v>
      </c>
      <c r="G1218" s="100">
        <v>8640</v>
      </c>
      <c r="H1218" s="232">
        <f>G1218/12*8</f>
        <v>5760</v>
      </c>
      <c r="I1218" s="101">
        <f>'NOMINAL ROLL'!G1165</f>
        <v>7560</v>
      </c>
    </row>
    <row r="1219" spans="1:9" ht="18" x14ac:dyDescent="0.4">
      <c r="A1219" s="323">
        <v>21020404</v>
      </c>
      <c r="B1219" s="287" t="s">
        <v>646</v>
      </c>
      <c r="C1219" s="15"/>
      <c r="D1219" s="121" t="s">
        <v>1817</v>
      </c>
      <c r="E1219" s="156" t="s">
        <v>181</v>
      </c>
      <c r="F1219" s="237">
        <f>G1219-(G1219*2%)</f>
        <v>15348.564</v>
      </c>
      <c r="G1219" s="100">
        <v>15661.800000000001</v>
      </c>
      <c r="H1219" s="232">
        <f>G1219/12*8</f>
        <v>10441.200000000001</v>
      </c>
      <c r="I1219" s="101">
        <f>'NOMINAL ROLL'!H1165</f>
        <v>17906.150000000001</v>
      </c>
    </row>
    <row r="1220" spans="1:9" ht="24.75" customHeight="1" x14ac:dyDescent="0.4">
      <c r="A1220" s="1276" t="s">
        <v>3232</v>
      </c>
      <c r="B1220" s="1262" t="s">
        <v>646</v>
      </c>
      <c r="C1220" s="1263"/>
      <c r="D1220" s="1264" t="s">
        <v>1817</v>
      </c>
      <c r="E1220" s="1265" t="s">
        <v>680</v>
      </c>
      <c r="F1220" s="1266"/>
      <c r="G1220" s="1267"/>
      <c r="H1220" s="1268"/>
      <c r="I1220" s="1269">
        <f>'NOMINAL ROLL'!M1165</f>
        <v>480000</v>
      </c>
    </row>
    <row r="1221" spans="1:9" ht="18" x14ac:dyDescent="0.4">
      <c r="A1221" s="323">
        <v>21020412</v>
      </c>
      <c r="B1221" s="287"/>
      <c r="C1221" s="15"/>
      <c r="D1221" s="121"/>
      <c r="E1221" s="156" t="s">
        <v>184</v>
      </c>
      <c r="F1221" s="100"/>
      <c r="G1221" s="100"/>
      <c r="H1221" s="100"/>
      <c r="I1221" s="101"/>
    </row>
    <row r="1222" spans="1:9" ht="18" x14ac:dyDescent="0.4">
      <c r="A1222" s="323">
        <v>21020415</v>
      </c>
      <c r="B1222" s="287" t="s">
        <v>646</v>
      </c>
      <c r="C1222" s="15"/>
      <c r="D1222" s="121" t="s">
        <v>1817</v>
      </c>
      <c r="E1222" s="156" t="s">
        <v>187</v>
      </c>
      <c r="F1222" s="237">
        <f>G1222-(G1222*2%)</f>
        <v>38868.564000000006</v>
      </c>
      <c r="G1222" s="100">
        <v>39661.800000000003</v>
      </c>
      <c r="H1222" s="232">
        <f>G1222/12*8</f>
        <v>26441.200000000001</v>
      </c>
      <c r="I1222" s="101">
        <f>'NOMINAL ROLL'!I1165</f>
        <v>41906.15</v>
      </c>
    </row>
    <row r="1223" spans="1:9" ht="18" x14ac:dyDescent="0.4">
      <c r="A1223" s="322">
        <v>21020500</v>
      </c>
      <c r="B1223" s="231"/>
      <c r="C1223" s="14"/>
      <c r="D1223" s="231"/>
      <c r="E1223" s="115" t="s">
        <v>195</v>
      </c>
      <c r="F1223" s="100"/>
      <c r="G1223" s="100"/>
      <c r="H1223" s="100"/>
      <c r="I1223" s="101"/>
    </row>
    <row r="1224" spans="1:9" ht="18" x14ac:dyDescent="0.4">
      <c r="A1224" s="323">
        <v>21020501</v>
      </c>
      <c r="B1224" s="287" t="s">
        <v>646</v>
      </c>
      <c r="C1224" s="15"/>
      <c r="D1224" s="121" t="s">
        <v>1817</v>
      </c>
      <c r="E1224" s="156" t="s">
        <v>178</v>
      </c>
      <c r="F1224" s="237">
        <f>G1224-(G1224*2%)</f>
        <v>46654.516999999993</v>
      </c>
      <c r="G1224" s="100">
        <v>47606.649999999994</v>
      </c>
      <c r="H1224" s="232">
        <f>G1224/12*8</f>
        <v>31737.766666666663</v>
      </c>
      <c r="I1224" s="101">
        <f>'NOMINAL ROLL'!E1162</f>
        <v>73417.385999999999</v>
      </c>
    </row>
    <row r="1225" spans="1:9" ht="18" x14ac:dyDescent="0.4">
      <c r="A1225" s="324">
        <v>21020502</v>
      </c>
      <c r="B1225" s="287" t="s">
        <v>646</v>
      </c>
      <c r="C1225" s="15"/>
      <c r="D1225" s="121" t="s">
        <v>1817</v>
      </c>
      <c r="E1225" s="156" t="s">
        <v>179</v>
      </c>
      <c r="F1225" s="237">
        <f>G1225-(G1225*2%)</f>
        <v>26659.724000000002</v>
      </c>
      <c r="G1225" s="100">
        <v>27203.800000000003</v>
      </c>
      <c r="H1225" s="232">
        <f>G1225/12*8</f>
        <v>18135.866666666669</v>
      </c>
      <c r="I1225" s="101">
        <f>'NOMINAL ROLL'!F1162</f>
        <v>41952.792000000009</v>
      </c>
    </row>
    <row r="1226" spans="1:9" ht="18" x14ac:dyDescent="0.4">
      <c r="A1226" s="324">
        <v>21020503</v>
      </c>
      <c r="B1226" s="287" t="s">
        <v>646</v>
      </c>
      <c r="C1226" s="15"/>
      <c r="D1226" s="121" t="s">
        <v>1817</v>
      </c>
      <c r="E1226" s="156" t="s">
        <v>180</v>
      </c>
      <c r="F1226" s="237">
        <f>G1226-(G1226*2%)</f>
        <v>5292</v>
      </c>
      <c r="G1226" s="100">
        <v>5400</v>
      </c>
      <c r="H1226" s="232">
        <f>G1226/12*8</f>
        <v>3600</v>
      </c>
      <c r="I1226" s="101">
        <f>'NOMINAL ROLL'!G1162</f>
        <v>5400</v>
      </c>
    </row>
    <row r="1227" spans="1:9" ht="18" x14ac:dyDescent="0.4">
      <c r="A1227" s="324">
        <v>21020504</v>
      </c>
      <c r="B1227" s="287" t="s">
        <v>646</v>
      </c>
      <c r="C1227" s="15"/>
      <c r="D1227" s="121" t="s">
        <v>1817</v>
      </c>
      <c r="E1227" s="156" t="s">
        <v>181</v>
      </c>
      <c r="F1227" s="237">
        <f>G1227-(G1227*2%)</f>
        <v>6664.9310000000005</v>
      </c>
      <c r="G1227" s="100">
        <v>6800.9500000000007</v>
      </c>
      <c r="H1227" s="232">
        <f>G1227/12*8</f>
        <v>4533.9666666666672</v>
      </c>
      <c r="I1227" s="101">
        <f>'NOMINAL ROLL'!H1162</f>
        <v>10488.198000000002</v>
      </c>
    </row>
    <row r="1228" spans="1:9" ht="24" customHeight="1" x14ac:dyDescent="0.4">
      <c r="A1228" s="1276" t="s">
        <v>3233</v>
      </c>
      <c r="B1228" s="1262"/>
      <c r="C1228" s="1263"/>
      <c r="D1228" s="1264"/>
      <c r="E1228" s="1265" t="s">
        <v>680</v>
      </c>
      <c r="F1228" s="1266"/>
      <c r="G1228" s="1267"/>
      <c r="H1228" s="1268"/>
      <c r="I1228" s="1269">
        <f>'NOMINAL ROLL'!M1162</f>
        <v>480000</v>
      </c>
    </row>
    <row r="1229" spans="1:9" ht="18" x14ac:dyDescent="0.4">
      <c r="A1229" s="324">
        <v>21020512</v>
      </c>
      <c r="B1229" s="287"/>
      <c r="C1229" s="15"/>
      <c r="D1229" s="121"/>
      <c r="E1229" s="156" t="s">
        <v>184</v>
      </c>
      <c r="F1229" s="100"/>
      <c r="G1229" s="100"/>
      <c r="H1229" s="100"/>
      <c r="I1229" s="101"/>
    </row>
    <row r="1230" spans="1:9" ht="18" x14ac:dyDescent="0.4">
      <c r="A1230" s="324">
        <v>21020515</v>
      </c>
      <c r="B1230" s="287" t="s">
        <v>646</v>
      </c>
      <c r="C1230" s="15"/>
      <c r="D1230" s="121" t="s">
        <v>1817</v>
      </c>
      <c r="E1230" s="156" t="s">
        <v>187</v>
      </c>
      <c r="F1230" s="237">
        <f>G1230-(G1230*2%)</f>
        <v>69579.637400000007</v>
      </c>
      <c r="G1230" s="100">
        <v>70999.63</v>
      </c>
      <c r="H1230" s="232">
        <f>G1230/12*8</f>
        <v>47333.08666666667</v>
      </c>
      <c r="I1230" s="101">
        <f>'NOMINAL ROLL'!I1162</f>
        <v>75403.877999999997</v>
      </c>
    </row>
    <row r="1231" spans="1:9" ht="18" x14ac:dyDescent="0.4">
      <c r="A1231" s="244">
        <v>21030100</v>
      </c>
      <c r="B1231" s="245"/>
      <c r="C1231" s="18"/>
      <c r="D1231" s="245"/>
      <c r="E1231" s="179" t="s">
        <v>200</v>
      </c>
      <c r="F1231" s="200"/>
      <c r="G1231" s="100"/>
      <c r="H1231" s="100"/>
      <c r="I1231" s="101"/>
    </row>
    <row r="1232" spans="1:9" ht="18" x14ac:dyDescent="0.4">
      <c r="A1232" s="843">
        <v>22010100</v>
      </c>
      <c r="B1232" s="844" t="s">
        <v>802</v>
      </c>
      <c r="C1232" s="50"/>
      <c r="D1232" s="611"/>
      <c r="E1232" s="842" t="s">
        <v>3073</v>
      </c>
      <c r="F1232" s="841"/>
      <c r="G1232" s="125">
        <f>35000*6*4</f>
        <v>840000</v>
      </c>
      <c r="H1232" s="841"/>
      <c r="I1232" s="846"/>
    </row>
    <row r="1233" spans="1:9" ht="18" x14ac:dyDescent="0.4">
      <c r="A1233" s="325">
        <v>21020600</v>
      </c>
      <c r="B1233" s="240"/>
      <c r="C1233" s="16"/>
      <c r="D1233" s="240"/>
      <c r="E1233" s="115" t="s">
        <v>196</v>
      </c>
      <c r="F1233" s="200"/>
      <c r="G1233" s="100"/>
      <c r="H1233" s="100"/>
      <c r="I1233" s="101"/>
    </row>
    <row r="1234" spans="1:9" ht="18" x14ac:dyDescent="0.4">
      <c r="A1234" s="324">
        <v>21020605</v>
      </c>
      <c r="B1234" s="287"/>
      <c r="C1234" s="15"/>
      <c r="D1234" s="121"/>
      <c r="E1234" s="122" t="s">
        <v>199</v>
      </c>
      <c r="F1234" s="200"/>
      <c r="G1234" s="100"/>
      <c r="H1234" s="100"/>
      <c r="I1234" s="101"/>
    </row>
    <row r="1235" spans="1:9" ht="18" x14ac:dyDescent="0.4">
      <c r="A1235" s="317">
        <v>22000000</v>
      </c>
      <c r="B1235" s="245"/>
      <c r="C1235" s="18"/>
      <c r="D1235" s="245"/>
      <c r="E1235" s="179" t="s">
        <v>202</v>
      </c>
      <c r="F1235" s="200"/>
      <c r="G1235" s="100"/>
      <c r="H1235" s="100"/>
      <c r="I1235" s="101"/>
    </row>
    <row r="1236" spans="1:9" ht="18" x14ac:dyDescent="0.4">
      <c r="A1236" s="317">
        <v>22020000</v>
      </c>
      <c r="B1236" s="245"/>
      <c r="C1236" s="18"/>
      <c r="D1236" s="245"/>
      <c r="E1236" s="179" t="s">
        <v>204</v>
      </c>
      <c r="F1236" s="200"/>
      <c r="G1236" s="100"/>
      <c r="H1236" s="100"/>
      <c r="I1236" s="101"/>
    </row>
    <row r="1237" spans="1:9" ht="18" x14ac:dyDescent="0.4">
      <c r="A1237" s="317">
        <v>22020100</v>
      </c>
      <c r="B1237" s="245"/>
      <c r="C1237" s="18"/>
      <c r="D1237" s="245"/>
      <c r="E1237" s="179" t="s">
        <v>205</v>
      </c>
      <c r="F1237" s="200"/>
      <c r="G1237" s="100"/>
      <c r="H1237" s="100"/>
      <c r="I1237" s="101"/>
    </row>
    <row r="1238" spans="1:9" ht="18" x14ac:dyDescent="0.4">
      <c r="A1238" s="37">
        <v>22020101</v>
      </c>
      <c r="B1238" s="287" t="s">
        <v>646</v>
      </c>
      <c r="C1238" s="15"/>
      <c r="D1238" s="121" t="s">
        <v>1817</v>
      </c>
      <c r="E1238" s="310" t="s">
        <v>206</v>
      </c>
      <c r="F1238" s="200"/>
      <c r="G1238" s="100">
        <v>100000</v>
      </c>
      <c r="H1238" s="107"/>
      <c r="I1238" s="101">
        <v>100000</v>
      </c>
    </row>
    <row r="1239" spans="1:9" ht="18" x14ac:dyDescent="0.4">
      <c r="A1239" s="37">
        <v>22020102</v>
      </c>
      <c r="B1239" s="287"/>
      <c r="C1239" s="37"/>
      <c r="D1239" s="205"/>
      <c r="E1239" s="310" t="s">
        <v>207</v>
      </c>
      <c r="F1239" s="200"/>
      <c r="G1239" s="100"/>
      <c r="H1239" s="107"/>
      <c r="I1239" s="101"/>
    </row>
    <row r="1240" spans="1:9" ht="18" x14ac:dyDescent="0.4">
      <c r="A1240" s="37">
        <v>22020103</v>
      </c>
      <c r="B1240" s="287"/>
      <c r="C1240" s="37"/>
      <c r="D1240" s="205"/>
      <c r="E1240" s="310" t="s">
        <v>208</v>
      </c>
      <c r="F1240" s="200"/>
      <c r="G1240" s="100"/>
      <c r="H1240" s="107"/>
      <c r="I1240" s="101"/>
    </row>
    <row r="1241" spans="1:9" ht="18" x14ac:dyDescent="0.4">
      <c r="A1241" s="37">
        <v>22020104</v>
      </c>
      <c r="B1241" s="287"/>
      <c r="C1241" s="37"/>
      <c r="D1241" s="205"/>
      <c r="E1241" s="310" t="s">
        <v>209</v>
      </c>
      <c r="F1241" s="200"/>
      <c r="G1241" s="100"/>
      <c r="H1241" s="107"/>
      <c r="I1241" s="101"/>
    </row>
    <row r="1242" spans="1:9" ht="18" x14ac:dyDescent="0.4">
      <c r="A1242" s="317">
        <v>22020300</v>
      </c>
      <c r="B1242" s="287"/>
      <c r="C1242" s="18"/>
      <c r="D1242" s="245"/>
      <c r="E1242" s="179" t="s">
        <v>212</v>
      </c>
      <c r="F1242" s="200"/>
      <c r="G1242" s="100"/>
      <c r="H1242" s="107"/>
      <c r="I1242" s="101"/>
    </row>
    <row r="1243" spans="1:9" ht="18" x14ac:dyDescent="0.4">
      <c r="A1243" s="326">
        <v>22020311</v>
      </c>
      <c r="B1243" s="287" t="s">
        <v>646</v>
      </c>
      <c r="C1243" s="15"/>
      <c r="D1243" s="121" t="s">
        <v>1817</v>
      </c>
      <c r="E1243" s="243" t="s">
        <v>220</v>
      </c>
      <c r="F1243" s="200">
        <v>22316068.18</v>
      </c>
      <c r="G1243" s="100">
        <v>50000000</v>
      </c>
      <c r="H1243" s="107">
        <v>40658488</v>
      </c>
      <c r="I1243" s="101">
        <v>80000000</v>
      </c>
    </row>
    <row r="1244" spans="1:9" ht="18" x14ac:dyDescent="0.4">
      <c r="A1244" s="326" t="s">
        <v>693</v>
      </c>
      <c r="B1244" s="287"/>
      <c r="C1244" s="15"/>
      <c r="D1244" s="121"/>
      <c r="E1244" s="243" t="s">
        <v>221</v>
      </c>
      <c r="F1244" s="100"/>
      <c r="G1244" s="100"/>
      <c r="H1244" s="107"/>
      <c r="I1244" s="101"/>
    </row>
    <row r="1245" spans="1:9" ht="18" x14ac:dyDescent="0.4">
      <c r="A1245" s="317">
        <v>22020400</v>
      </c>
      <c r="B1245" s="245"/>
      <c r="C1245" s="18"/>
      <c r="D1245" s="245"/>
      <c r="E1245" s="179" t="s">
        <v>222</v>
      </c>
      <c r="F1245" s="100"/>
      <c r="G1245" s="100"/>
      <c r="H1245" s="107"/>
      <c r="I1245" s="101"/>
    </row>
    <row r="1246" spans="1:9" ht="18" x14ac:dyDescent="0.4">
      <c r="A1246" s="326">
        <v>22020401</v>
      </c>
      <c r="B1246" s="287" t="s">
        <v>646</v>
      </c>
      <c r="C1246" s="15"/>
      <c r="D1246" s="121" t="s">
        <v>1817</v>
      </c>
      <c r="E1246" s="243" t="s">
        <v>223</v>
      </c>
      <c r="F1246" s="100"/>
      <c r="G1246" s="100"/>
      <c r="H1246" s="107"/>
      <c r="I1246" s="101"/>
    </row>
    <row r="1247" spans="1:9" ht="18" x14ac:dyDescent="0.4">
      <c r="A1247" s="398">
        <v>22020500</v>
      </c>
      <c r="B1247" s="245"/>
      <c r="C1247" s="51"/>
      <c r="D1247" s="245"/>
      <c r="E1247" s="399" t="s">
        <v>495</v>
      </c>
      <c r="F1247" s="100"/>
      <c r="G1247" s="100"/>
      <c r="H1247" s="107"/>
      <c r="I1247" s="101"/>
    </row>
    <row r="1248" spans="1:9" ht="18" x14ac:dyDescent="0.4">
      <c r="A1248" s="400">
        <v>22020501</v>
      </c>
      <c r="B1248" s="287" t="s">
        <v>646</v>
      </c>
      <c r="C1248" s="15"/>
      <c r="D1248" s="121" t="s">
        <v>1817</v>
      </c>
      <c r="E1248" s="401" t="s">
        <v>496</v>
      </c>
      <c r="F1248" s="100"/>
      <c r="G1248" s="100"/>
      <c r="H1248" s="107"/>
      <c r="I1248" s="101"/>
    </row>
    <row r="1249" spans="1:9" ht="18" x14ac:dyDescent="0.4">
      <c r="A1249" s="317">
        <v>22020800</v>
      </c>
      <c r="B1249" s="245"/>
      <c r="C1249" s="18"/>
      <c r="D1249" s="245"/>
      <c r="E1249" s="179" t="s">
        <v>241</v>
      </c>
      <c r="F1249" s="100"/>
      <c r="G1249" s="100"/>
      <c r="H1249" s="107"/>
      <c r="I1249" s="101"/>
    </row>
    <row r="1250" spans="1:9" ht="18" x14ac:dyDescent="0.4">
      <c r="A1250" s="326">
        <v>22020803</v>
      </c>
      <c r="B1250" s="287" t="s">
        <v>646</v>
      </c>
      <c r="C1250" s="15"/>
      <c r="D1250" s="121" t="s">
        <v>1817</v>
      </c>
      <c r="E1250" s="156" t="s">
        <v>429</v>
      </c>
      <c r="F1250" s="106"/>
      <c r="G1250" s="100"/>
      <c r="H1250" s="108"/>
      <c r="I1250" s="109"/>
    </row>
    <row r="1251" spans="1:9" ht="18" x14ac:dyDescent="0.4">
      <c r="A1251" s="276">
        <v>22021000</v>
      </c>
      <c r="B1251" s="311"/>
      <c r="C1251" s="38"/>
      <c r="D1251" s="204"/>
      <c r="E1251" s="277" t="s">
        <v>677</v>
      </c>
      <c r="F1251" s="100"/>
      <c r="G1251" s="100"/>
      <c r="H1251" s="107"/>
      <c r="I1251" s="100"/>
    </row>
    <row r="1252" spans="1:9" ht="18.5" thickBot="1" x14ac:dyDescent="0.45">
      <c r="A1252" s="333" t="s">
        <v>528</v>
      </c>
      <c r="B1252" s="428" t="s">
        <v>646</v>
      </c>
      <c r="C1252" s="429"/>
      <c r="D1252" s="345" t="s">
        <v>1817</v>
      </c>
      <c r="E1252" s="165" t="s">
        <v>529</v>
      </c>
      <c r="F1252" s="106">
        <v>780000</v>
      </c>
      <c r="G1252" s="106">
        <v>2000000</v>
      </c>
      <c r="H1252" s="108">
        <v>1000000</v>
      </c>
      <c r="I1252" s="106">
        <v>2500000</v>
      </c>
    </row>
    <row r="1253" spans="1:9" ht="18.5" thickBot="1" x14ac:dyDescent="0.45">
      <c r="A1253" s="482"/>
      <c r="B1253" s="435"/>
      <c r="C1253" s="436"/>
      <c r="D1253" s="435"/>
      <c r="E1253" s="437" t="s">
        <v>164</v>
      </c>
      <c r="F1253" s="438">
        <f>SUM(F1199:F1234)</f>
        <v>6430218.9125999995</v>
      </c>
      <c r="G1253" s="438">
        <f>SUM(G1199:G1234)</f>
        <v>7982714.1599999983</v>
      </c>
      <c r="H1253" s="438">
        <f>SUM(H1199:H1234)</f>
        <v>4165474.58</v>
      </c>
      <c r="I1253" s="439">
        <f>SUM(I1199:I1234)</f>
        <v>7092997.1639999999</v>
      </c>
    </row>
    <row r="1254" spans="1:9" ht="18.5" thickBot="1" x14ac:dyDescent="0.45">
      <c r="A1254" s="481"/>
      <c r="B1254" s="447"/>
      <c r="C1254" s="448"/>
      <c r="D1254" s="447"/>
      <c r="E1254" s="452" t="s">
        <v>204</v>
      </c>
      <c r="F1254" s="450">
        <f>SUM(F1238:F1252)</f>
        <v>23096068.18</v>
      </c>
      <c r="G1254" s="450">
        <f>SUM(G1238:G1252)</f>
        <v>52100000</v>
      </c>
      <c r="H1254" s="450">
        <f>SUM(H1238:H1252)</f>
        <v>41658488</v>
      </c>
      <c r="I1254" s="450">
        <f>SUM(I1238:I1252)</f>
        <v>82600000</v>
      </c>
    </row>
    <row r="1255" spans="1:9" ht="18.5" thickBot="1" x14ac:dyDescent="0.45">
      <c r="A1255" s="327"/>
      <c r="B1255" s="248"/>
      <c r="C1255" s="32"/>
      <c r="D1255" s="249"/>
      <c r="E1255" s="199" t="s">
        <v>298</v>
      </c>
      <c r="F1255" s="296">
        <f>F1253+F1254</f>
        <v>29526287.092599999</v>
      </c>
      <c r="G1255" s="296">
        <f>G1253+G1254</f>
        <v>60082714.159999996</v>
      </c>
      <c r="H1255" s="296">
        <f>H1253+H1254</f>
        <v>45823962.579999998</v>
      </c>
      <c r="I1255" s="296">
        <f>I1253+I1254</f>
        <v>89692997.164000005</v>
      </c>
    </row>
    <row r="1256" spans="1:9" ht="22.5" x14ac:dyDescent="0.45">
      <c r="A1256" s="1440" t="s">
        <v>1792</v>
      </c>
      <c r="B1256" s="1441"/>
      <c r="C1256" s="1441"/>
      <c r="D1256" s="1441"/>
      <c r="E1256" s="1441"/>
      <c r="F1256" s="1441"/>
      <c r="G1256" s="1441"/>
      <c r="H1256" s="1441"/>
      <c r="I1256" s="1442"/>
    </row>
    <row r="1257" spans="1:9" ht="22.5" x14ac:dyDescent="0.45">
      <c r="A1257" s="1437" t="s">
        <v>484</v>
      </c>
      <c r="B1257" s="1438"/>
      <c r="C1257" s="1438"/>
      <c r="D1257" s="1438"/>
      <c r="E1257" s="1438"/>
      <c r="F1257" s="1438"/>
      <c r="G1257" s="1438"/>
      <c r="H1257" s="1438"/>
      <c r="I1257" s="1439"/>
    </row>
    <row r="1258" spans="1:9" ht="22.5" x14ac:dyDescent="0.45">
      <c r="A1258" s="1437" t="s">
        <v>3079</v>
      </c>
      <c r="B1258" s="1438"/>
      <c r="C1258" s="1438"/>
      <c r="D1258" s="1438"/>
      <c r="E1258" s="1438"/>
      <c r="F1258" s="1438"/>
      <c r="G1258" s="1438"/>
      <c r="H1258" s="1438"/>
      <c r="I1258" s="1439"/>
    </row>
    <row r="1259" spans="1:9" ht="18.75" customHeight="1" thickBot="1" x14ac:dyDescent="0.5">
      <c r="A1259" s="1461" t="s">
        <v>280</v>
      </c>
      <c r="B1259" s="1462"/>
      <c r="C1259" s="1462"/>
      <c r="D1259" s="1462"/>
      <c r="E1259" s="1462"/>
      <c r="F1259" s="1462"/>
      <c r="G1259" s="1462"/>
      <c r="H1259" s="1462"/>
      <c r="I1259" s="1463"/>
    </row>
    <row r="1260" spans="1:9" ht="18.5" thickBot="1" x14ac:dyDescent="0.45">
      <c r="A1260" s="1449" t="s">
        <v>406</v>
      </c>
      <c r="B1260" s="1450"/>
      <c r="C1260" s="1450"/>
      <c r="D1260" s="1450"/>
      <c r="E1260" s="1450"/>
      <c r="F1260" s="1450"/>
      <c r="G1260" s="1450"/>
      <c r="H1260" s="1450"/>
      <c r="I1260" s="1451"/>
    </row>
    <row r="1261" spans="1:9" s="201" customFormat="1" ht="36.75" customHeight="1" thickBot="1" x14ac:dyDescent="0.4">
      <c r="A1261" s="4" t="s">
        <v>465</v>
      </c>
      <c r="B1261" s="111" t="s">
        <v>458</v>
      </c>
      <c r="C1261" s="4" t="s">
        <v>454</v>
      </c>
      <c r="D1261" s="111" t="s">
        <v>457</v>
      </c>
      <c r="E1261" s="210" t="s">
        <v>1</v>
      </c>
      <c r="F1261" s="111" t="s">
        <v>3083</v>
      </c>
      <c r="G1261" s="111" t="s">
        <v>3078</v>
      </c>
      <c r="H1261" s="111" t="s">
        <v>3084</v>
      </c>
      <c r="I1261" s="111" t="s">
        <v>3082</v>
      </c>
    </row>
    <row r="1262" spans="1:9" ht="18" x14ac:dyDescent="0.4">
      <c r="A1262" s="321">
        <v>20000000</v>
      </c>
      <c r="B1262" s="252"/>
      <c r="C1262" s="20"/>
      <c r="D1262" s="252"/>
      <c r="E1262" s="138" t="s">
        <v>163</v>
      </c>
      <c r="F1262" s="253"/>
      <c r="G1262" s="253"/>
      <c r="H1262" s="253"/>
      <c r="I1262" s="254"/>
    </row>
    <row r="1263" spans="1:9" ht="18" x14ac:dyDescent="0.4">
      <c r="A1263" s="322">
        <v>21000000</v>
      </c>
      <c r="B1263" s="231"/>
      <c r="C1263" s="14"/>
      <c r="D1263" s="231"/>
      <c r="E1263" s="115" t="s">
        <v>164</v>
      </c>
      <c r="F1263" s="232"/>
      <c r="G1263" s="232"/>
      <c r="H1263" s="232"/>
      <c r="I1263" s="233"/>
    </row>
    <row r="1264" spans="1:9" ht="18" x14ac:dyDescent="0.4">
      <c r="A1264" s="322">
        <v>21010000</v>
      </c>
      <c r="B1264" s="231"/>
      <c r="C1264" s="14"/>
      <c r="D1264" s="231"/>
      <c r="E1264" s="115" t="s">
        <v>165</v>
      </c>
      <c r="F1264" s="232"/>
      <c r="G1264" s="232"/>
      <c r="H1264" s="232"/>
      <c r="I1264" s="233"/>
    </row>
    <row r="1265" spans="1:9" ht="18" x14ac:dyDescent="0.4">
      <c r="A1265" s="323">
        <v>21010103</v>
      </c>
      <c r="B1265" s="287"/>
      <c r="C1265" s="15"/>
      <c r="D1265" s="160"/>
      <c r="E1265" s="122" t="s">
        <v>168</v>
      </c>
      <c r="F1265" s="100"/>
      <c r="G1265" s="100"/>
      <c r="H1265" s="100"/>
      <c r="I1265" s="101"/>
    </row>
    <row r="1266" spans="1:9" ht="18" x14ac:dyDescent="0.4">
      <c r="A1266" s="323">
        <v>21010104</v>
      </c>
      <c r="B1266" s="287" t="s">
        <v>646</v>
      </c>
      <c r="C1266" s="15"/>
      <c r="D1266" s="121" t="s">
        <v>1817</v>
      </c>
      <c r="E1266" s="122" t="s">
        <v>169</v>
      </c>
      <c r="F1266" s="237">
        <f>G1266-(G1266*2%)</f>
        <v>323397.06</v>
      </c>
      <c r="G1266" s="100">
        <v>329997</v>
      </c>
      <c r="H1266" s="232">
        <f>G1266/12*8</f>
        <v>219998</v>
      </c>
      <c r="I1266" s="101">
        <f>'NOMINAL ROLL'!D1174</f>
        <v>885914.88000000024</v>
      </c>
    </row>
    <row r="1267" spans="1:9" ht="18" x14ac:dyDescent="0.4">
      <c r="A1267" s="323">
        <v>21010105</v>
      </c>
      <c r="B1267" s="287"/>
      <c r="C1267" s="15"/>
      <c r="D1267" s="121"/>
      <c r="E1267" s="122" t="s">
        <v>170</v>
      </c>
      <c r="F1267" s="100"/>
      <c r="G1267" s="100"/>
      <c r="H1267" s="100"/>
      <c r="I1267" s="101"/>
    </row>
    <row r="1268" spans="1:9" ht="18" x14ac:dyDescent="0.4">
      <c r="A1268" s="234">
        <v>21010106</v>
      </c>
      <c r="B1268" s="287"/>
      <c r="C1268" s="15"/>
      <c r="D1268" s="121"/>
      <c r="E1268" s="122" t="s">
        <v>171</v>
      </c>
      <c r="F1268" s="100"/>
      <c r="G1268" s="100"/>
      <c r="H1268" s="100"/>
      <c r="I1268" s="101"/>
    </row>
    <row r="1269" spans="1:9" ht="18" x14ac:dyDescent="0.4">
      <c r="A1269" s="234"/>
      <c r="B1269" s="287"/>
      <c r="C1269" s="15"/>
      <c r="D1269" s="121"/>
      <c r="E1269" s="156" t="s">
        <v>680</v>
      </c>
      <c r="F1269" s="100"/>
      <c r="G1269" s="100">
        <v>49499.55</v>
      </c>
      <c r="H1269" s="232"/>
      <c r="I1269" s="845"/>
    </row>
    <row r="1270" spans="1:9" ht="20.25" customHeight="1" x14ac:dyDescent="0.4">
      <c r="A1270" s="322">
        <v>21020300</v>
      </c>
      <c r="B1270" s="231"/>
      <c r="C1270" s="14"/>
      <c r="D1270" s="231"/>
      <c r="E1270" s="115" t="s">
        <v>193</v>
      </c>
      <c r="F1270" s="100"/>
      <c r="G1270" s="100"/>
      <c r="H1270" s="100"/>
      <c r="I1270" s="101"/>
    </row>
    <row r="1271" spans="1:9" ht="18" x14ac:dyDescent="0.4">
      <c r="A1271" s="323">
        <v>21020301</v>
      </c>
      <c r="B1271" s="287"/>
      <c r="C1271" s="15"/>
      <c r="D1271" s="121"/>
      <c r="E1271" s="156" t="s">
        <v>178</v>
      </c>
      <c r="F1271" s="100"/>
      <c r="G1271" s="100"/>
      <c r="H1271" s="100"/>
      <c r="I1271" s="101"/>
    </row>
    <row r="1272" spans="1:9" ht="18" x14ac:dyDescent="0.4">
      <c r="A1272" s="323">
        <v>21020302</v>
      </c>
      <c r="B1272" s="287"/>
      <c r="C1272" s="15"/>
      <c r="D1272" s="121"/>
      <c r="E1272" s="156" t="s">
        <v>179</v>
      </c>
      <c r="F1272" s="100"/>
      <c r="G1272" s="100"/>
      <c r="H1272" s="100"/>
      <c r="I1272" s="101"/>
    </row>
    <row r="1273" spans="1:9" ht="18" x14ac:dyDescent="0.4">
      <c r="A1273" s="323">
        <v>21020303</v>
      </c>
      <c r="B1273" s="287"/>
      <c r="C1273" s="15"/>
      <c r="D1273" s="121"/>
      <c r="E1273" s="156" t="s">
        <v>180</v>
      </c>
      <c r="F1273" s="100"/>
      <c r="G1273" s="100"/>
      <c r="H1273" s="100"/>
      <c r="I1273" s="101"/>
    </row>
    <row r="1274" spans="1:9" ht="18" x14ac:dyDescent="0.4">
      <c r="A1274" s="323">
        <v>21020304</v>
      </c>
      <c r="B1274" s="287"/>
      <c r="C1274" s="15"/>
      <c r="D1274" s="121"/>
      <c r="E1274" s="156" t="s">
        <v>181</v>
      </c>
      <c r="F1274" s="100"/>
      <c r="G1274" s="100"/>
      <c r="H1274" s="100"/>
      <c r="I1274" s="101"/>
    </row>
    <row r="1275" spans="1:9" ht="18" x14ac:dyDescent="0.4">
      <c r="A1275" s="323">
        <v>21020312</v>
      </c>
      <c r="B1275" s="287"/>
      <c r="C1275" s="15"/>
      <c r="D1275" s="121"/>
      <c r="E1275" s="156" t="s">
        <v>184</v>
      </c>
      <c r="F1275" s="100"/>
      <c r="G1275" s="100"/>
      <c r="H1275" s="100"/>
      <c r="I1275" s="101"/>
    </row>
    <row r="1276" spans="1:9" ht="18" x14ac:dyDescent="0.4">
      <c r="A1276" s="323">
        <v>21020315</v>
      </c>
      <c r="B1276" s="287"/>
      <c r="C1276" s="15"/>
      <c r="D1276" s="121"/>
      <c r="E1276" s="156" t="s">
        <v>187</v>
      </c>
      <c r="F1276" s="100"/>
      <c r="G1276" s="100"/>
      <c r="H1276" s="100"/>
      <c r="I1276" s="101"/>
    </row>
    <row r="1277" spans="1:9" ht="18" x14ac:dyDescent="0.4">
      <c r="A1277" s="234">
        <v>21020314</v>
      </c>
      <c r="B1277" s="287"/>
      <c r="C1277" s="15"/>
      <c r="D1277" s="121"/>
      <c r="E1277" s="156" t="s">
        <v>519</v>
      </c>
      <c r="F1277" s="100"/>
      <c r="G1277" s="100"/>
      <c r="H1277" s="100"/>
      <c r="I1277" s="101"/>
    </row>
    <row r="1278" spans="1:9" ht="18" x14ac:dyDescent="0.4">
      <c r="A1278" s="234">
        <v>21020305</v>
      </c>
      <c r="B1278" s="287"/>
      <c r="C1278" s="15"/>
      <c r="D1278" s="121"/>
      <c r="E1278" s="156" t="s">
        <v>520</v>
      </c>
      <c r="F1278" s="100"/>
      <c r="G1278" s="100"/>
      <c r="H1278" s="100"/>
      <c r="I1278" s="101"/>
    </row>
    <row r="1279" spans="1:9" ht="18" x14ac:dyDescent="0.4">
      <c r="A1279" s="234">
        <v>21020306</v>
      </c>
      <c r="B1279" s="287"/>
      <c r="C1279" s="15"/>
      <c r="D1279" s="121"/>
      <c r="E1279" s="156" t="s">
        <v>521</v>
      </c>
      <c r="F1279" s="100"/>
      <c r="G1279" s="100"/>
      <c r="H1279" s="100"/>
      <c r="I1279" s="101"/>
    </row>
    <row r="1280" spans="1:9" ht="18" x14ac:dyDescent="0.4">
      <c r="A1280" s="322">
        <v>21020400</v>
      </c>
      <c r="B1280" s="231"/>
      <c r="C1280" s="14"/>
      <c r="D1280" s="231"/>
      <c r="E1280" s="115" t="s">
        <v>194</v>
      </c>
      <c r="F1280" s="100"/>
      <c r="G1280" s="100"/>
      <c r="H1280" s="100"/>
      <c r="I1280" s="101"/>
    </row>
    <row r="1281" spans="1:9" ht="18" x14ac:dyDescent="0.4">
      <c r="A1281" s="323">
        <v>21020401</v>
      </c>
      <c r="B1281" s="287" t="s">
        <v>646</v>
      </c>
      <c r="C1281" s="15"/>
      <c r="D1281" s="121" t="s">
        <v>1817</v>
      </c>
      <c r="E1281" s="156" t="s">
        <v>178</v>
      </c>
      <c r="F1281" s="237">
        <f>G1281-(G1281*2%)</f>
        <v>113188.97099999999</v>
      </c>
      <c r="G1281" s="100">
        <v>115498.95</v>
      </c>
      <c r="H1281" s="232">
        <f>G1281/12*8</f>
        <v>76999.3</v>
      </c>
      <c r="I1281" s="101">
        <f>'NOMINAL ROLL'!E1174</f>
        <v>310070.20800000004</v>
      </c>
    </row>
    <row r="1282" spans="1:9" ht="18" x14ac:dyDescent="0.4">
      <c r="A1282" s="323">
        <v>21020402</v>
      </c>
      <c r="B1282" s="287" t="s">
        <v>646</v>
      </c>
      <c r="C1282" s="15"/>
      <c r="D1282" s="121" t="s">
        <v>1817</v>
      </c>
      <c r="E1282" s="156" t="s">
        <v>179</v>
      </c>
      <c r="F1282" s="237">
        <f>G1282-(G1282*2%)</f>
        <v>64679.412000000011</v>
      </c>
      <c r="G1282" s="100">
        <v>65999.400000000009</v>
      </c>
      <c r="H1282" s="232">
        <f>G1282/12*8</f>
        <v>43999.600000000006</v>
      </c>
      <c r="I1282" s="101">
        <f>'NOMINAL ROLL'!F1174</f>
        <v>177182.97600000008</v>
      </c>
    </row>
    <row r="1283" spans="1:9" ht="18" x14ac:dyDescent="0.4">
      <c r="A1283" s="323">
        <v>21020403</v>
      </c>
      <c r="B1283" s="287" t="s">
        <v>646</v>
      </c>
      <c r="C1283" s="15"/>
      <c r="D1283" s="121" t="s">
        <v>1817</v>
      </c>
      <c r="E1283" s="156" t="s">
        <v>180</v>
      </c>
      <c r="F1283" s="237">
        <f>G1283-(G1283*2%)</f>
        <v>8467.2000000000007</v>
      </c>
      <c r="G1283" s="100">
        <v>8640</v>
      </c>
      <c r="H1283" s="232">
        <f>G1283/12*8</f>
        <v>5760</v>
      </c>
      <c r="I1283" s="101">
        <f>'NOMINAL ROLL'!G1174</f>
        <v>16200</v>
      </c>
    </row>
    <row r="1284" spans="1:9" ht="18" x14ac:dyDescent="0.4">
      <c r="A1284" s="323">
        <v>21020404</v>
      </c>
      <c r="B1284" s="287" t="s">
        <v>646</v>
      </c>
      <c r="C1284" s="15"/>
      <c r="D1284" s="121" t="s">
        <v>1817</v>
      </c>
      <c r="E1284" s="156" t="s">
        <v>181</v>
      </c>
      <c r="F1284" s="237">
        <f>G1284-(G1284*2%)</f>
        <v>16169.853000000003</v>
      </c>
      <c r="G1284" s="100">
        <v>16499.850000000002</v>
      </c>
      <c r="H1284" s="232">
        <f>G1284/12*8</f>
        <v>10999.900000000001</v>
      </c>
      <c r="I1284" s="101">
        <f>'NOMINAL ROLL'!H1174</f>
        <v>44295.744000000021</v>
      </c>
    </row>
    <row r="1285" spans="1:9" ht="24.75" customHeight="1" x14ac:dyDescent="0.4">
      <c r="A1285" s="1276" t="s">
        <v>3232</v>
      </c>
      <c r="B1285" s="287" t="s">
        <v>646</v>
      </c>
      <c r="C1285" s="15"/>
      <c r="D1285" s="121" t="s">
        <v>1817</v>
      </c>
      <c r="E1285" s="1265" t="s">
        <v>680</v>
      </c>
      <c r="F1285" s="1266"/>
      <c r="G1285" s="1267"/>
      <c r="H1285" s="1268"/>
      <c r="I1285" s="1269">
        <f>'NOMINAL ROLL'!M1174</f>
        <v>528000</v>
      </c>
    </row>
    <row r="1286" spans="1:9" ht="18" x14ac:dyDescent="0.4">
      <c r="A1286" s="323" t="s">
        <v>530</v>
      </c>
      <c r="B1286" s="287"/>
      <c r="C1286" s="15"/>
      <c r="D1286" s="121"/>
      <c r="E1286" s="156" t="s">
        <v>184</v>
      </c>
      <c r="F1286" s="100"/>
      <c r="G1286" s="100"/>
      <c r="H1286" s="100"/>
      <c r="I1286" s="101"/>
    </row>
    <row r="1287" spans="1:9" ht="18" x14ac:dyDescent="0.4">
      <c r="A1287" s="323">
        <v>21020415</v>
      </c>
      <c r="B1287" s="287" t="s">
        <v>646</v>
      </c>
      <c r="C1287" s="15"/>
      <c r="D1287" s="121" t="s">
        <v>1817</v>
      </c>
      <c r="E1287" s="156" t="s">
        <v>187</v>
      </c>
      <c r="F1287" s="237">
        <f>G1287-(G1287*2%)</f>
        <v>39689.853000000003</v>
      </c>
      <c r="G1287" s="100">
        <v>40499.850000000006</v>
      </c>
      <c r="H1287" s="232">
        <f>G1287/12*8</f>
        <v>26999.900000000005</v>
      </c>
      <c r="I1287" s="101">
        <f>'NOMINAL ROLL'!I1174</f>
        <v>92295.744000000021</v>
      </c>
    </row>
    <row r="1288" spans="1:9" ht="18" x14ac:dyDescent="0.4">
      <c r="A1288" s="322">
        <v>21020500</v>
      </c>
      <c r="B1288" s="231"/>
      <c r="C1288" s="14"/>
      <c r="D1288" s="231"/>
      <c r="E1288" s="115" t="s">
        <v>195</v>
      </c>
      <c r="F1288" s="100"/>
      <c r="G1288" s="100"/>
      <c r="H1288" s="100"/>
      <c r="I1288" s="101"/>
    </row>
    <row r="1289" spans="1:9" ht="18" x14ac:dyDescent="0.4">
      <c r="A1289" s="323">
        <v>21020501</v>
      </c>
      <c r="B1289" s="287"/>
      <c r="C1289" s="15"/>
      <c r="D1289" s="121"/>
      <c r="E1289" s="156" t="s">
        <v>178</v>
      </c>
      <c r="F1289" s="100"/>
      <c r="G1289" s="100"/>
      <c r="H1289" s="100"/>
      <c r="I1289" s="101"/>
    </row>
    <row r="1290" spans="1:9" ht="18" x14ac:dyDescent="0.4">
      <c r="A1290" s="324">
        <v>21020502</v>
      </c>
      <c r="B1290" s="287"/>
      <c r="C1290" s="17"/>
      <c r="D1290" s="121"/>
      <c r="E1290" s="156" t="s">
        <v>179</v>
      </c>
      <c r="F1290" s="100"/>
      <c r="G1290" s="100"/>
      <c r="H1290" s="100"/>
      <c r="I1290" s="101"/>
    </row>
    <row r="1291" spans="1:9" ht="18" x14ac:dyDescent="0.4">
      <c r="A1291" s="324">
        <v>21020503</v>
      </c>
      <c r="B1291" s="287"/>
      <c r="C1291" s="17"/>
      <c r="D1291" s="121"/>
      <c r="E1291" s="156" t="s">
        <v>180</v>
      </c>
      <c r="F1291" s="100"/>
      <c r="G1291" s="100"/>
      <c r="H1291" s="100"/>
      <c r="I1291" s="101"/>
    </row>
    <row r="1292" spans="1:9" ht="18" x14ac:dyDescent="0.4">
      <c r="A1292" s="324">
        <v>21020504</v>
      </c>
      <c r="B1292" s="287"/>
      <c r="C1292" s="17"/>
      <c r="D1292" s="121"/>
      <c r="E1292" s="156" t="s">
        <v>181</v>
      </c>
      <c r="F1292" s="100"/>
      <c r="G1292" s="100"/>
      <c r="H1292" s="100"/>
      <c r="I1292" s="101"/>
    </row>
    <row r="1293" spans="1:9" ht="18" x14ac:dyDescent="0.4">
      <c r="A1293" s="324" t="s">
        <v>530</v>
      </c>
      <c r="B1293" s="287"/>
      <c r="C1293" s="17"/>
      <c r="D1293" s="121"/>
      <c r="E1293" s="156" t="s">
        <v>184</v>
      </c>
      <c r="F1293" s="100"/>
      <c r="G1293" s="100"/>
      <c r="H1293" s="100"/>
      <c r="I1293" s="101"/>
    </row>
    <row r="1294" spans="1:9" ht="18" x14ac:dyDescent="0.4">
      <c r="A1294" s="324">
        <v>21020515</v>
      </c>
      <c r="B1294" s="287"/>
      <c r="C1294" s="17"/>
      <c r="D1294" s="121"/>
      <c r="E1294" s="156" t="s">
        <v>187</v>
      </c>
      <c r="F1294" s="100"/>
      <c r="G1294" s="100"/>
      <c r="H1294" s="100"/>
      <c r="I1294" s="101"/>
    </row>
    <row r="1295" spans="1:9" ht="18" x14ac:dyDescent="0.4">
      <c r="A1295" s="244">
        <v>21030100</v>
      </c>
      <c r="B1295" s="245"/>
      <c r="C1295" s="18"/>
      <c r="D1295" s="245"/>
      <c r="E1295" s="179" t="s">
        <v>200</v>
      </c>
      <c r="F1295" s="200"/>
      <c r="G1295" s="100"/>
      <c r="H1295" s="100"/>
      <c r="I1295" s="101"/>
    </row>
    <row r="1296" spans="1:9" ht="18" x14ac:dyDescent="0.4">
      <c r="A1296" s="843">
        <v>22010100</v>
      </c>
      <c r="B1296" s="844"/>
      <c r="C1296" s="50"/>
      <c r="D1296" s="611"/>
      <c r="E1296" s="842" t="s">
        <v>3073</v>
      </c>
      <c r="F1296" s="841"/>
      <c r="G1296" s="125">
        <v>420000</v>
      </c>
      <c r="H1296" s="841"/>
      <c r="I1296" s="846"/>
    </row>
    <row r="1297" spans="1:9" ht="18" x14ac:dyDescent="0.4">
      <c r="A1297" s="325">
        <v>21020600</v>
      </c>
      <c r="B1297" s="240"/>
      <c r="C1297" s="16"/>
      <c r="D1297" s="240"/>
      <c r="E1297" s="115" t="s">
        <v>196</v>
      </c>
      <c r="F1297" s="100"/>
      <c r="G1297" s="100"/>
      <c r="H1297" s="100"/>
      <c r="I1297" s="101"/>
    </row>
    <row r="1298" spans="1:9" ht="18" x14ac:dyDescent="0.4">
      <c r="A1298" s="324">
        <v>21020605</v>
      </c>
      <c r="B1298" s="287"/>
      <c r="C1298" s="15"/>
      <c r="D1298" s="121"/>
      <c r="E1298" s="122" t="s">
        <v>199</v>
      </c>
      <c r="F1298" s="100"/>
      <c r="G1298" s="100"/>
      <c r="H1298" s="100"/>
      <c r="I1298" s="101"/>
    </row>
    <row r="1299" spans="1:9" ht="18" x14ac:dyDescent="0.4">
      <c r="A1299" s="317">
        <v>22000000</v>
      </c>
      <c r="B1299" s="245"/>
      <c r="C1299" s="18"/>
      <c r="D1299" s="245"/>
      <c r="E1299" s="179" t="s">
        <v>202</v>
      </c>
      <c r="F1299" s="100"/>
      <c r="G1299" s="100"/>
      <c r="H1299" s="100"/>
      <c r="I1299" s="101"/>
    </row>
    <row r="1300" spans="1:9" ht="18" x14ac:dyDescent="0.4">
      <c r="A1300" s="317">
        <v>22020100</v>
      </c>
      <c r="B1300" s="245"/>
      <c r="C1300" s="18"/>
      <c r="D1300" s="245"/>
      <c r="E1300" s="179" t="s">
        <v>205</v>
      </c>
      <c r="F1300" s="100"/>
      <c r="G1300" s="100"/>
      <c r="H1300" s="100"/>
      <c r="I1300" s="101"/>
    </row>
    <row r="1301" spans="1:9" ht="18" x14ac:dyDescent="0.4">
      <c r="A1301" s="37">
        <v>22020101</v>
      </c>
      <c r="B1301" s="287" t="s">
        <v>646</v>
      </c>
      <c r="C1301" s="15"/>
      <c r="D1301" s="121" t="s">
        <v>1817</v>
      </c>
      <c r="E1301" s="310" t="s">
        <v>206</v>
      </c>
      <c r="F1301" s="204"/>
      <c r="G1301" s="100"/>
      <c r="H1301" s="107"/>
      <c r="I1301" s="101"/>
    </row>
    <row r="1302" spans="1:9" ht="18" x14ac:dyDescent="0.4">
      <c r="A1302" s="37">
        <v>22020102</v>
      </c>
      <c r="B1302" s="287"/>
      <c r="C1302" s="37"/>
      <c r="D1302" s="205"/>
      <c r="E1302" s="310" t="s">
        <v>207</v>
      </c>
      <c r="F1302" s="204"/>
      <c r="G1302" s="204">
        <v>100000</v>
      </c>
      <c r="H1302" s="204"/>
      <c r="I1302" s="101"/>
    </row>
    <row r="1303" spans="1:9" ht="18" x14ac:dyDescent="0.4">
      <c r="A1303" s="37">
        <v>22020103</v>
      </c>
      <c r="B1303" s="287"/>
      <c r="C1303" s="37"/>
      <c r="D1303" s="205"/>
      <c r="E1303" s="310" t="s">
        <v>208</v>
      </c>
      <c r="F1303" s="204"/>
      <c r="G1303" s="204"/>
      <c r="H1303" s="204"/>
      <c r="I1303" s="101"/>
    </row>
    <row r="1304" spans="1:9" ht="18" x14ac:dyDescent="0.4">
      <c r="A1304" s="37">
        <v>22020104</v>
      </c>
      <c r="B1304" s="287"/>
      <c r="C1304" s="37"/>
      <c r="D1304" s="205"/>
      <c r="E1304" s="310" t="s">
        <v>209</v>
      </c>
      <c r="F1304" s="100"/>
      <c r="G1304" s="100"/>
      <c r="H1304" s="107"/>
      <c r="I1304" s="101"/>
    </row>
    <row r="1305" spans="1:9" ht="18" x14ac:dyDescent="0.4">
      <c r="A1305" s="317">
        <v>22020300</v>
      </c>
      <c r="B1305" s="245"/>
      <c r="C1305" s="18"/>
      <c r="D1305" s="245"/>
      <c r="E1305" s="179" t="s">
        <v>212</v>
      </c>
      <c r="F1305" s="100"/>
      <c r="G1305" s="100"/>
      <c r="H1305" s="107"/>
      <c r="I1305" s="101"/>
    </row>
    <row r="1306" spans="1:9" ht="18.5" thickBot="1" x14ac:dyDescent="0.45">
      <c r="A1306" s="333">
        <v>22020311</v>
      </c>
      <c r="B1306" s="428" t="s">
        <v>646</v>
      </c>
      <c r="C1306" s="429"/>
      <c r="D1306" s="345" t="s">
        <v>1817</v>
      </c>
      <c r="E1306" s="483" t="s">
        <v>220</v>
      </c>
      <c r="F1306" s="106">
        <v>2760000</v>
      </c>
      <c r="G1306" s="106">
        <v>5000000</v>
      </c>
      <c r="H1306" s="108">
        <v>3653125</v>
      </c>
      <c r="I1306" s="109">
        <v>5000000</v>
      </c>
    </row>
    <row r="1307" spans="1:9" ht="18.5" thickBot="1" x14ac:dyDescent="0.45">
      <c r="A1307" s="482"/>
      <c r="B1307" s="435"/>
      <c r="C1307" s="436"/>
      <c r="D1307" s="435"/>
      <c r="E1307" s="437" t="s">
        <v>164</v>
      </c>
      <c r="F1307" s="438">
        <f>SUM(F1265:F1298)</f>
        <v>565592.34900000005</v>
      </c>
      <c r="G1307" s="438">
        <f>SUM(G1265:G1298)</f>
        <v>1046634.6</v>
      </c>
      <c r="H1307" s="438">
        <f>SUM(H1265:H1298)</f>
        <v>384756.70000000007</v>
      </c>
      <c r="I1307" s="439">
        <f>SUM(I1265:I1298)</f>
        <v>2053959.5520000001</v>
      </c>
    </row>
    <row r="1308" spans="1:9" ht="18.5" thickBot="1" x14ac:dyDescent="0.45">
      <c r="A1308" s="481"/>
      <c r="B1308" s="447"/>
      <c r="C1308" s="448"/>
      <c r="D1308" s="447"/>
      <c r="E1308" s="452" t="s">
        <v>204</v>
      </c>
      <c r="F1308" s="450">
        <f>SUM(F1301:F1306)</f>
        <v>2760000</v>
      </c>
      <c r="G1308" s="450">
        <f>SUM(G1301:G1306)</f>
        <v>5100000</v>
      </c>
      <c r="H1308" s="450">
        <f>SUM(H1301:H1306)</f>
        <v>3653125</v>
      </c>
      <c r="I1308" s="450">
        <f>SUM(I1301:I1306)</f>
        <v>5000000</v>
      </c>
    </row>
    <row r="1309" spans="1:9" ht="18.5" thickBot="1" x14ac:dyDescent="0.45">
      <c r="A1309" s="327"/>
      <c r="B1309" s="248"/>
      <c r="C1309" s="32"/>
      <c r="D1309" s="249"/>
      <c r="E1309" s="199" t="s">
        <v>298</v>
      </c>
      <c r="F1309" s="296">
        <f>F1307+F1308</f>
        <v>3325592.3489999999</v>
      </c>
      <c r="G1309" s="296">
        <f>G1307+G1308</f>
        <v>6146634.5999999996</v>
      </c>
      <c r="H1309" s="296">
        <f>H1307+H1308</f>
        <v>4037881.7</v>
      </c>
      <c r="I1309" s="296">
        <f>I1307+I1308</f>
        <v>7053959.5520000001</v>
      </c>
    </row>
    <row r="1310" spans="1:9" ht="22.5" x14ac:dyDescent="0.45">
      <c r="A1310" s="1440" t="s">
        <v>1792</v>
      </c>
      <c r="B1310" s="1441"/>
      <c r="C1310" s="1441"/>
      <c r="D1310" s="1441"/>
      <c r="E1310" s="1441"/>
      <c r="F1310" s="1441"/>
      <c r="G1310" s="1441"/>
      <c r="H1310" s="1441"/>
      <c r="I1310" s="1442"/>
    </row>
    <row r="1311" spans="1:9" ht="22.5" x14ac:dyDescent="0.45">
      <c r="A1311" s="1437" t="s">
        <v>484</v>
      </c>
      <c r="B1311" s="1438"/>
      <c r="C1311" s="1438"/>
      <c r="D1311" s="1438"/>
      <c r="E1311" s="1438"/>
      <c r="F1311" s="1438"/>
      <c r="G1311" s="1438"/>
      <c r="H1311" s="1438"/>
      <c r="I1311" s="1439"/>
    </row>
    <row r="1312" spans="1:9" ht="28" customHeight="1" x14ac:dyDescent="0.45">
      <c r="A1312" s="1437" t="s">
        <v>3079</v>
      </c>
      <c r="B1312" s="1438"/>
      <c r="C1312" s="1438"/>
      <c r="D1312" s="1438"/>
      <c r="E1312" s="1438"/>
      <c r="F1312" s="1438"/>
      <c r="G1312" s="1438"/>
      <c r="H1312" s="1438"/>
      <c r="I1312" s="1439"/>
    </row>
    <row r="1313" spans="1:9" ht="18.75" customHeight="1" thickBot="1" x14ac:dyDescent="0.5">
      <c r="A1313" s="1461" t="s">
        <v>280</v>
      </c>
      <c r="B1313" s="1462"/>
      <c r="C1313" s="1462"/>
      <c r="D1313" s="1462"/>
      <c r="E1313" s="1462"/>
      <c r="F1313" s="1462"/>
      <c r="G1313" s="1462"/>
      <c r="H1313" s="1462"/>
      <c r="I1313" s="1463"/>
    </row>
    <row r="1314" spans="1:9" ht="21.75" customHeight="1" thickBot="1" x14ac:dyDescent="0.45">
      <c r="A1314" s="1449" t="s">
        <v>407</v>
      </c>
      <c r="B1314" s="1450"/>
      <c r="C1314" s="1450"/>
      <c r="D1314" s="1450"/>
      <c r="E1314" s="1450"/>
      <c r="F1314" s="1450"/>
      <c r="G1314" s="1450"/>
      <c r="H1314" s="1450"/>
      <c r="I1314" s="1451"/>
    </row>
    <row r="1315" spans="1:9" s="201" customFormat="1" ht="36.5" thickBot="1" x14ac:dyDescent="0.4">
      <c r="A1315" s="4" t="s">
        <v>465</v>
      </c>
      <c r="B1315" s="111" t="s">
        <v>458</v>
      </c>
      <c r="C1315" s="4" t="s">
        <v>454</v>
      </c>
      <c r="D1315" s="111" t="s">
        <v>457</v>
      </c>
      <c r="E1315" s="210" t="s">
        <v>1</v>
      </c>
      <c r="F1315" s="111" t="s">
        <v>3083</v>
      </c>
      <c r="G1315" s="111" t="s">
        <v>3078</v>
      </c>
      <c r="H1315" s="111" t="s">
        <v>3084</v>
      </c>
      <c r="I1315" s="111" t="s">
        <v>3082</v>
      </c>
    </row>
    <row r="1316" spans="1:9" ht="18" x14ac:dyDescent="0.4">
      <c r="A1316" s="321">
        <v>20000000</v>
      </c>
      <c r="B1316" s="252"/>
      <c r="C1316" s="20"/>
      <c r="D1316" s="252"/>
      <c r="E1316" s="138" t="s">
        <v>163</v>
      </c>
      <c r="F1316" s="253"/>
      <c r="G1316" s="253"/>
      <c r="H1316" s="253"/>
      <c r="I1316" s="254"/>
    </row>
    <row r="1317" spans="1:9" ht="18" x14ac:dyDescent="0.4">
      <c r="A1317" s="322">
        <v>21000000</v>
      </c>
      <c r="B1317" s="231"/>
      <c r="C1317" s="14"/>
      <c r="D1317" s="231"/>
      <c r="E1317" s="115" t="s">
        <v>164</v>
      </c>
      <c r="F1317" s="232"/>
      <c r="G1317" s="232"/>
      <c r="H1317" s="232"/>
      <c r="I1317" s="233"/>
    </row>
    <row r="1318" spans="1:9" ht="18" x14ac:dyDescent="0.4">
      <c r="A1318" s="322">
        <v>21010000</v>
      </c>
      <c r="B1318" s="231"/>
      <c r="C1318" s="14"/>
      <c r="D1318" s="231"/>
      <c r="E1318" s="115" t="s">
        <v>165</v>
      </c>
      <c r="F1318" s="232"/>
      <c r="G1318" s="232"/>
      <c r="H1318" s="232"/>
      <c r="I1318" s="233"/>
    </row>
    <row r="1319" spans="1:9" ht="18" x14ac:dyDescent="0.4">
      <c r="A1319" s="322">
        <v>21010300</v>
      </c>
      <c r="B1319" s="231"/>
      <c r="C1319" s="14"/>
      <c r="D1319" s="231"/>
      <c r="E1319" s="115" t="s">
        <v>172</v>
      </c>
      <c r="F1319" s="232"/>
      <c r="G1319" s="232"/>
      <c r="H1319" s="232"/>
      <c r="I1319" s="233"/>
    </row>
    <row r="1320" spans="1:9" ht="18" x14ac:dyDescent="0.4">
      <c r="A1320" s="323">
        <v>21010302</v>
      </c>
      <c r="B1320" s="287" t="s">
        <v>646</v>
      </c>
      <c r="C1320" s="15"/>
      <c r="D1320" s="121" t="s">
        <v>1817</v>
      </c>
      <c r="E1320" s="156" t="s">
        <v>694</v>
      </c>
      <c r="F1320" s="237">
        <f>G1320-(G1320*2%)</f>
        <v>3875487.42</v>
      </c>
      <c r="G1320" s="100">
        <v>3954579</v>
      </c>
      <c r="H1320" s="232">
        <f>G1320/12*8</f>
        <v>2636386</v>
      </c>
      <c r="I1320" s="101">
        <f>'NOMINAL ROLL'!D1190</f>
        <v>7909158</v>
      </c>
    </row>
    <row r="1321" spans="1:9" ht="18" x14ac:dyDescent="0.4">
      <c r="A1321" s="323">
        <v>21010303</v>
      </c>
      <c r="B1321" s="287" t="s">
        <v>646</v>
      </c>
      <c r="C1321" s="15"/>
      <c r="D1321" s="121" t="s">
        <v>1817</v>
      </c>
      <c r="E1321" s="156" t="s">
        <v>174</v>
      </c>
      <c r="F1321" s="237">
        <f>G1321-(G1321*2%)</f>
        <v>5593957.5999999996</v>
      </c>
      <c r="G1321" s="100">
        <v>5708120</v>
      </c>
      <c r="H1321" s="232">
        <f>G1321/12*8</f>
        <v>3805413.3333333335</v>
      </c>
      <c r="I1321" s="101">
        <f>'NOMINAL ROLL'!D1187</f>
        <v>5708120</v>
      </c>
    </row>
    <row r="1322" spans="1:9" ht="18" x14ac:dyDescent="0.4">
      <c r="A1322" s="323">
        <v>21010304</v>
      </c>
      <c r="B1322" s="287" t="s">
        <v>646</v>
      </c>
      <c r="C1322" s="15"/>
      <c r="D1322" s="121" t="s">
        <v>1817</v>
      </c>
      <c r="E1322" s="156" t="s">
        <v>175</v>
      </c>
      <c r="F1322" s="237">
        <f>G1322-(G1322*2%)</f>
        <v>838232.33759999985</v>
      </c>
      <c r="G1322" s="100">
        <v>855339.11999999988</v>
      </c>
      <c r="H1322" s="232">
        <f>G1322/12*8</f>
        <v>570226.07999999996</v>
      </c>
      <c r="I1322" s="101">
        <f>'NOMINAL ROLL'!D1183</f>
        <v>1960533.7199999997</v>
      </c>
    </row>
    <row r="1323" spans="1:9" ht="18" x14ac:dyDescent="0.4">
      <c r="A1323" s="322">
        <v>21020000</v>
      </c>
      <c r="B1323" s="231"/>
      <c r="C1323" s="14"/>
      <c r="D1323" s="231"/>
      <c r="E1323" s="115" t="s">
        <v>177</v>
      </c>
      <c r="F1323" s="100"/>
      <c r="G1323" s="100"/>
      <c r="H1323" s="100"/>
      <c r="I1323" s="101"/>
    </row>
    <row r="1324" spans="1:9" ht="21.75" customHeight="1" x14ac:dyDescent="0.4">
      <c r="A1324" s="322">
        <v>21020300</v>
      </c>
      <c r="B1324" s="231"/>
      <c r="C1324" s="14"/>
      <c r="D1324" s="231"/>
      <c r="E1324" s="115" t="s">
        <v>193</v>
      </c>
      <c r="F1324" s="100"/>
      <c r="G1324" s="100"/>
      <c r="H1324" s="100"/>
      <c r="I1324" s="101"/>
    </row>
    <row r="1325" spans="1:9" ht="18" x14ac:dyDescent="0.4">
      <c r="A1325" s="323">
        <v>21020320</v>
      </c>
      <c r="B1325" s="287" t="s">
        <v>646</v>
      </c>
      <c r="C1325" s="15"/>
      <c r="D1325" s="121" t="s">
        <v>1817</v>
      </c>
      <c r="E1325" s="156" t="s">
        <v>644</v>
      </c>
      <c r="F1325" s="237">
        <f>G1325-(G1325*2%)</f>
        <v>220154.06</v>
      </c>
      <c r="G1325" s="100">
        <v>224647</v>
      </c>
      <c r="H1325" s="232">
        <f>G1325/12*8</f>
        <v>149764.66666666666</v>
      </c>
      <c r="I1325" s="101">
        <f>'NOMINAL ROLL'!F1190</f>
        <v>449294</v>
      </c>
    </row>
    <row r="1326" spans="1:9" ht="18" x14ac:dyDescent="0.4">
      <c r="A1326" s="323">
        <v>21020327</v>
      </c>
      <c r="B1326" s="287" t="s">
        <v>646</v>
      </c>
      <c r="C1326" s="15"/>
      <c r="D1326" s="121" t="s">
        <v>1817</v>
      </c>
      <c r="E1326" s="156" t="s">
        <v>190</v>
      </c>
      <c r="F1326" s="237">
        <f>G1326-(G1326*2%)</f>
        <v>55272</v>
      </c>
      <c r="G1326" s="100">
        <v>56400</v>
      </c>
      <c r="H1326" s="232">
        <f>G1326/12*8</f>
        <v>37600</v>
      </c>
      <c r="I1326" s="101">
        <f>'NOMINAL ROLL'!E1190</f>
        <v>112800</v>
      </c>
    </row>
    <row r="1327" spans="1:9" ht="21" customHeight="1" x14ac:dyDescent="0.4">
      <c r="A1327" s="1276" t="s">
        <v>3231</v>
      </c>
      <c r="B1327" s="1262" t="s">
        <v>646</v>
      </c>
      <c r="C1327" s="1263"/>
      <c r="D1327" s="1264" t="s">
        <v>1817</v>
      </c>
      <c r="E1327" s="1265" t="s">
        <v>680</v>
      </c>
      <c r="F1327" s="1266"/>
      <c r="G1327" s="1267"/>
      <c r="H1327" s="1268"/>
      <c r="I1327" s="1269">
        <f>'NOMINAL ROLL'!M1190</f>
        <v>960000</v>
      </c>
    </row>
    <row r="1328" spans="1:9" ht="18" x14ac:dyDescent="0.4">
      <c r="A1328" s="322">
        <v>21020400</v>
      </c>
      <c r="B1328" s="231"/>
      <c r="C1328" s="14"/>
      <c r="D1328" s="231"/>
      <c r="E1328" s="115" t="s">
        <v>194</v>
      </c>
      <c r="F1328" s="100"/>
      <c r="G1328" s="100"/>
      <c r="H1328" s="100"/>
      <c r="I1328" s="101"/>
    </row>
    <row r="1329" spans="1:9" ht="18" x14ac:dyDescent="0.4">
      <c r="A1329" s="323">
        <v>21020420</v>
      </c>
      <c r="B1329" s="287" t="s">
        <v>646</v>
      </c>
      <c r="C1329" s="15"/>
      <c r="D1329" s="121" t="s">
        <v>1817</v>
      </c>
      <c r="E1329" s="156" t="s">
        <v>644</v>
      </c>
      <c r="F1329" s="237">
        <f>G1329-(G1329*2%)</f>
        <v>400742.58</v>
      </c>
      <c r="G1329" s="100">
        <v>408921</v>
      </c>
      <c r="H1329" s="232">
        <f>G1329/12*8</f>
        <v>272614</v>
      </c>
      <c r="I1329" s="101">
        <f>'NOMINAL ROLL'!F1187</f>
        <v>408921</v>
      </c>
    </row>
    <row r="1330" spans="1:9" ht="18" x14ac:dyDescent="0.4">
      <c r="A1330" s="323">
        <v>21020427</v>
      </c>
      <c r="B1330" s="287" t="s">
        <v>646</v>
      </c>
      <c r="C1330" s="15"/>
      <c r="D1330" s="121" t="s">
        <v>1817</v>
      </c>
      <c r="E1330" s="156" t="s">
        <v>190</v>
      </c>
      <c r="F1330" s="237">
        <f>G1330-(G1330*2%)</f>
        <v>165816</v>
      </c>
      <c r="G1330" s="100">
        <v>169200</v>
      </c>
      <c r="H1330" s="232">
        <f>G1330/12*8</f>
        <v>112800</v>
      </c>
      <c r="I1330" s="101">
        <f>'NOMINAL ROLL'!E1187</f>
        <v>169200</v>
      </c>
    </row>
    <row r="1331" spans="1:9" ht="24" customHeight="1" x14ac:dyDescent="0.4">
      <c r="A1331" s="1276" t="s">
        <v>3231</v>
      </c>
      <c r="B1331" s="1262" t="s">
        <v>646</v>
      </c>
      <c r="C1331" s="1263"/>
      <c r="D1331" s="1264" t="s">
        <v>1817</v>
      </c>
      <c r="E1331" s="1265" t="s">
        <v>680</v>
      </c>
      <c r="F1331" s="1266"/>
      <c r="G1331" s="1267"/>
      <c r="H1331" s="1268"/>
      <c r="I1331" s="1269">
        <f>'NOMINAL ROLL'!M1187</f>
        <v>1440000</v>
      </c>
    </row>
    <row r="1332" spans="1:9" ht="18" x14ac:dyDescent="0.4">
      <c r="A1332" s="322">
        <v>21020500</v>
      </c>
      <c r="B1332" s="231"/>
      <c r="C1332" s="14"/>
      <c r="D1332" s="231"/>
      <c r="E1332" s="115" t="s">
        <v>195</v>
      </c>
      <c r="F1332" s="100"/>
      <c r="G1332" s="100"/>
      <c r="H1332" s="100"/>
      <c r="I1332" s="101"/>
    </row>
    <row r="1333" spans="1:9" ht="18" x14ac:dyDescent="0.4">
      <c r="A1333" s="324">
        <v>21020520</v>
      </c>
      <c r="B1333" s="287" t="s">
        <v>646</v>
      </c>
      <c r="C1333" s="15"/>
      <c r="D1333" s="121" t="s">
        <v>1817</v>
      </c>
      <c r="E1333" s="156" t="s">
        <v>644</v>
      </c>
      <c r="F1333" s="237">
        <f>G1333-(G1333*2%)</f>
        <v>81926.000800000009</v>
      </c>
      <c r="G1333" s="100">
        <v>83597.960000000006</v>
      </c>
      <c r="H1333" s="232">
        <f>G1333/12*8</f>
        <v>55731.973333333335</v>
      </c>
      <c r="I1333" s="101">
        <f>'NOMINAL ROLL'!F1183</f>
        <v>208994.90000000002</v>
      </c>
    </row>
    <row r="1334" spans="1:9" ht="18" x14ac:dyDescent="0.4">
      <c r="A1334" s="324">
        <v>21020527</v>
      </c>
      <c r="B1334" s="287" t="s">
        <v>646</v>
      </c>
      <c r="C1334" s="15"/>
      <c r="D1334" s="121" t="s">
        <v>1817</v>
      </c>
      <c r="E1334" s="156" t="s">
        <v>190</v>
      </c>
      <c r="F1334" s="237">
        <f>G1334-(G1334*2%)</f>
        <v>110544</v>
      </c>
      <c r="G1334" s="100">
        <v>112800</v>
      </c>
      <c r="H1334" s="232">
        <f>G1334/12*8</f>
        <v>75200</v>
      </c>
      <c r="I1334" s="101">
        <f>'NOMINAL ROLL'!E1183</f>
        <v>282000</v>
      </c>
    </row>
    <row r="1335" spans="1:9" ht="22.5" customHeight="1" x14ac:dyDescent="0.4">
      <c r="A1335" s="1276" t="s">
        <v>3231</v>
      </c>
      <c r="B1335" s="1262" t="s">
        <v>646</v>
      </c>
      <c r="C1335" s="1263"/>
      <c r="D1335" s="1264" t="s">
        <v>1817</v>
      </c>
      <c r="E1335" s="1265" t="s">
        <v>680</v>
      </c>
      <c r="F1335" s="1277"/>
      <c r="G1335" s="594"/>
      <c r="H1335" s="1278"/>
      <c r="I1335" s="1269">
        <f>'NOMINAL ROLL'!M1183</f>
        <v>2400000</v>
      </c>
    </row>
    <row r="1336" spans="1:9" ht="18" x14ac:dyDescent="0.4">
      <c r="A1336" s="244">
        <v>21030100</v>
      </c>
      <c r="B1336" s="245"/>
      <c r="C1336" s="18"/>
      <c r="D1336" s="245"/>
      <c r="E1336" s="179" t="s">
        <v>200</v>
      </c>
      <c r="F1336" s="200"/>
      <c r="G1336" s="100"/>
      <c r="H1336" s="100"/>
      <c r="I1336" s="101"/>
    </row>
    <row r="1337" spans="1:9" ht="18" x14ac:dyDescent="0.4">
      <c r="A1337" s="843">
        <v>22010100</v>
      </c>
      <c r="B1337" s="844" t="s">
        <v>802</v>
      </c>
      <c r="C1337" s="50"/>
      <c r="D1337" s="611"/>
      <c r="E1337" s="842" t="s">
        <v>3073</v>
      </c>
      <c r="F1337" s="841"/>
      <c r="G1337" s="125">
        <v>1260000</v>
      </c>
      <c r="H1337" s="841"/>
      <c r="I1337" s="846"/>
    </row>
    <row r="1338" spans="1:9" ht="18" x14ac:dyDescent="0.4">
      <c r="A1338" s="325">
        <v>21020600</v>
      </c>
      <c r="B1338" s="240"/>
      <c r="C1338" s="16"/>
      <c r="D1338" s="240"/>
      <c r="E1338" s="115" t="s">
        <v>196</v>
      </c>
      <c r="F1338" s="100"/>
      <c r="G1338" s="100"/>
      <c r="H1338" s="100"/>
      <c r="I1338" s="101"/>
    </row>
    <row r="1339" spans="1:9" ht="18" x14ac:dyDescent="0.4">
      <c r="A1339" s="324">
        <v>21020605</v>
      </c>
      <c r="B1339" s="287"/>
      <c r="C1339" s="15"/>
      <c r="D1339" s="121"/>
      <c r="E1339" s="122" t="s">
        <v>199</v>
      </c>
      <c r="F1339" s="100"/>
      <c r="G1339" s="149"/>
      <c r="H1339" s="107"/>
      <c r="I1339" s="314"/>
    </row>
    <row r="1340" spans="1:9" ht="18" x14ac:dyDescent="0.4">
      <c r="A1340" s="317">
        <v>22000000</v>
      </c>
      <c r="B1340" s="245"/>
      <c r="C1340" s="18"/>
      <c r="D1340" s="245"/>
      <c r="E1340" s="179" t="s">
        <v>202</v>
      </c>
      <c r="F1340" s="100"/>
      <c r="G1340" s="149"/>
      <c r="H1340" s="107"/>
      <c r="I1340" s="314"/>
    </row>
    <row r="1341" spans="1:9" ht="18" x14ac:dyDescent="0.4">
      <c r="A1341" s="317">
        <v>22020000</v>
      </c>
      <c r="B1341" s="245"/>
      <c r="C1341" s="18"/>
      <c r="D1341" s="245"/>
      <c r="E1341" s="179" t="s">
        <v>204</v>
      </c>
      <c r="F1341" s="100"/>
      <c r="G1341" s="149"/>
      <c r="H1341" s="107"/>
      <c r="I1341" s="314"/>
    </row>
    <row r="1342" spans="1:9" ht="18" x14ac:dyDescent="0.4">
      <c r="A1342" s="317">
        <v>22020100</v>
      </c>
      <c r="B1342" s="245"/>
      <c r="C1342" s="18"/>
      <c r="D1342" s="245"/>
      <c r="E1342" s="179" t="s">
        <v>205</v>
      </c>
      <c r="F1342" s="100"/>
      <c r="G1342" s="149"/>
      <c r="H1342" s="107"/>
      <c r="I1342" s="314"/>
    </row>
    <row r="1343" spans="1:9" ht="18" x14ac:dyDescent="0.4">
      <c r="A1343" s="326">
        <v>22020102</v>
      </c>
      <c r="B1343" s="287" t="s">
        <v>646</v>
      </c>
      <c r="C1343" s="15"/>
      <c r="D1343" s="121" t="s">
        <v>1817</v>
      </c>
      <c r="E1343" s="243" t="s">
        <v>207</v>
      </c>
      <c r="F1343" s="100"/>
      <c r="G1343" s="149"/>
      <c r="H1343" s="107"/>
      <c r="I1343" s="314"/>
    </row>
    <row r="1344" spans="1:9" ht="18" x14ac:dyDescent="0.4">
      <c r="A1344" s="317">
        <v>22020300</v>
      </c>
      <c r="B1344" s="245"/>
      <c r="C1344" s="18"/>
      <c r="D1344" s="245"/>
      <c r="E1344" s="179" t="s">
        <v>212</v>
      </c>
      <c r="F1344" s="100"/>
      <c r="G1344" s="288"/>
      <c r="H1344" s="107"/>
      <c r="I1344" s="272"/>
    </row>
    <row r="1345" spans="1:9" ht="18" x14ac:dyDescent="0.4">
      <c r="A1345" s="326" t="s">
        <v>695</v>
      </c>
      <c r="B1345" s="287" t="s">
        <v>646</v>
      </c>
      <c r="C1345" s="15"/>
      <c r="D1345" s="121" t="s">
        <v>1817</v>
      </c>
      <c r="E1345" s="243" t="s">
        <v>217</v>
      </c>
      <c r="F1345" s="100">
        <v>15414000</v>
      </c>
      <c r="G1345" s="288">
        <v>20000000</v>
      </c>
      <c r="H1345" s="107">
        <v>14530000</v>
      </c>
      <c r="I1345" s="272">
        <v>30000000</v>
      </c>
    </row>
    <row r="1346" spans="1:9" ht="18.5" thickBot="1" x14ac:dyDescent="0.45">
      <c r="A1346" s="333">
        <v>22020313</v>
      </c>
      <c r="B1346" s="428" t="s">
        <v>646</v>
      </c>
      <c r="C1346" s="429"/>
      <c r="D1346" s="345" t="s">
        <v>1817</v>
      </c>
      <c r="E1346" s="483" t="s">
        <v>666</v>
      </c>
      <c r="F1346" s="106">
        <v>5550000</v>
      </c>
      <c r="G1346" s="484">
        <v>10000000</v>
      </c>
      <c r="H1346" s="108">
        <v>2650000</v>
      </c>
      <c r="I1346" s="315">
        <v>5000000</v>
      </c>
    </row>
    <row r="1347" spans="1:9" ht="18.5" thickBot="1" x14ac:dyDescent="0.45">
      <c r="A1347" s="482"/>
      <c r="B1347" s="435"/>
      <c r="C1347" s="436"/>
      <c r="D1347" s="435"/>
      <c r="E1347" s="437" t="s">
        <v>164</v>
      </c>
      <c r="F1347" s="438">
        <f>SUM(F1320:F1339)</f>
        <v>11342131.998400001</v>
      </c>
      <c r="G1347" s="438">
        <f>SUM(G1320:G1339)</f>
        <v>12833604.08</v>
      </c>
      <c r="H1347" s="438">
        <f>SUM(H1320:H1339)</f>
        <v>7715736.0533333346</v>
      </c>
      <c r="I1347" s="439">
        <f>SUM(I1320:I1339)</f>
        <v>22009021.619999997</v>
      </c>
    </row>
    <row r="1348" spans="1:9" ht="18.5" thickBot="1" x14ac:dyDescent="0.45">
      <c r="A1348" s="481"/>
      <c r="B1348" s="447"/>
      <c r="C1348" s="448"/>
      <c r="D1348" s="447"/>
      <c r="E1348" s="452" t="s">
        <v>204</v>
      </c>
      <c r="F1348" s="450">
        <f>SUM(F1343:F1346)</f>
        <v>20964000</v>
      </c>
      <c r="G1348" s="450">
        <f>SUM(G1343:G1346)</f>
        <v>30000000</v>
      </c>
      <c r="H1348" s="450">
        <f>SUM(H1343:H1346)</f>
        <v>17180000</v>
      </c>
      <c r="I1348" s="450">
        <f>SUM(I1343:I1346)</f>
        <v>35000000</v>
      </c>
    </row>
    <row r="1349" spans="1:9" ht="18.5" thickBot="1" x14ac:dyDescent="0.45">
      <c r="A1349" s="327"/>
      <c r="B1349" s="248"/>
      <c r="C1349" s="32"/>
      <c r="D1349" s="249"/>
      <c r="E1349" s="199" t="s">
        <v>298</v>
      </c>
      <c r="F1349" s="296">
        <f>F1347+F1348</f>
        <v>32306131.998400003</v>
      </c>
      <c r="G1349" s="296">
        <f>G1347+G1348</f>
        <v>42833604.079999998</v>
      </c>
      <c r="H1349" s="296">
        <f>H1347+H1348</f>
        <v>24895736.053333335</v>
      </c>
      <c r="I1349" s="296">
        <f>I1347+I1348</f>
        <v>57009021.619999997</v>
      </c>
    </row>
    <row r="1350" spans="1:9" ht="22.5" x14ac:dyDescent="0.45">
      <c r="A1350" s="1440" t="s">
        <v>1792</v>
      </c>
      <c r="B1350" s="1441"/>
      <c r="C1350" s="1441"/>
      <c r="D1350" s="1441"/>
      <c r="E1350" s="1441"/>
      <c r="F1350" s="1441"/>
      <c r="G1350" s="1441"/>
      <c r="H1350" s="1441"/>
      <c r="I1350" s="1442"/>
    </row>
    <row r="1351" spans="1:9" ht="22.5" x14ac:dyDescent="0.45">
      <c r="A1351" s="1437" t="s">
        <v>484</v>
      </c>
      <c r="B1351" s="1438"/>
      <c r="C1351" s="1438"/>
      <c r="D1351" s="1438"/>
      <c r="E1351" s="1438"/>
      <c r="F1351" s="1438"/>
      <c r="G1351" s="1438"/>
      <c r="H1351" s="1438"/>
      <c r="I1351" s="1439"/>
    </row>
    <row r="1352" spans="1:9" ht="20.25" customHeight="1" x14ac:dyDescent="0.45">
      <c r="A1352" s="1437" t="s">
        <v>3079</v>
      </c>
      <c r="B1352" s="1438"/>
      <c r="C1352" s="1438"/>
      <c r="D1352" s="1438"/>
      <c r="E1352" s="1438"/>
      <c r="F1352" s="1438"/>
      <c r="G1352" s="1438"/>
      <c r="H1352" s="1438"/>
      <c r="I1352" s="1439"/>
    </row>
    <row r="1353" spans="1:9" ht="18.75" customHeight="1" thickBot="1" x14ac:dyDescent="0.5">
      <c r="A1353" s="1461" t="s">
        <v>280</v>
      </c>
      <c r="B1353" s="1462"/>
      <c r="C1353" s="1462"/>
      <c r="D1353" s="1462"/>
      <c r="E1353" s="1462"/>
      <c r="F1353" s="1462"/>
      <c r="G1353" s="1462"/>
      <c r="H1353" s="1462"/>
      <c r="I1353" s="1463"/>
    </row>
    <row r="1354" spans="1:9" ht="26.25" customHeight="1" thickBot="1" x14ac:dyDescent="0.45">
      <c r="A1354" s="1449" t="s">
        <v>408</v>
      </c>
      <c r="B1354" s="1450"/>
      <c r="C1354" s="1450"/>
      <c r="D1354" s="1450"/>
      <c r="E1354" s="1450"/>
      <c r="F1354" s="1450"/>
      <c r="G1354" s="1450"/>
      <c r="H1354" s="1450"/>
      <c r="I1354" s="1451"/>
    </row>
    <row r="1355" spans="1:9" s="201" customFormat="1" ht="36" customHeight="1" x14ac:dyDescent="0.35">
      <c r="A1355" s="561" t="s">
        <v>465</v>
      </c>
      <c r="B1355" s="347" t="s">
        <v>458</v>
      </c>
      <c r="C1355" s="561" t="s">
        <v>454</v>
      </c>
      <c r="D1355" s="347" t="s">
        <v>457</v>
      </c>
      <c r="E1355" s="562" t="s">
        <v>1</v>
      </c>
      <c r="F1355" s="347" t="s">
        <v>3083</v>
      </c>
      <c r="G1355" s="347" t="s">
        <v>3078</v>
      </c>
      <c r="H1355" s="347" t="s">
        <v>3084</v>
      </c>
      <c r="I1355" s="347" t="s">
        <v>3082</v>
      </c>
    </row>
    <row r="1356" spans="1:9" ht="18" x14ac:dyDescent="0.4">
      <c r="A1356" s="14">
        <v>20000000</v>
      </c>
      <c r="B1356" s="231"/>
      <c r="C1356" s="14"/>
      <c r="D1356" s="231"/>
      <c r="E1356" s="115" t="s">
        <v>163</v>
      </c>
      <c r="F1356" s="232"/>
      <c r="G1356" s="232"/>
      <c r="H1356" s="232"/>
      <c r="I1356" s="232"/>
    </row>
    <row r="1357" spans="1:9" ht="18" x14ac:dyDescent="0.4">
      <c r="A1357" s="14">
        <v>21000000</v>
      </c>
      <c r="B1357" s="231"/>
      <c r="C1357" s="14"/>
      <c r="D1357" s="231"/>
      <c r="E1357" s="115" t="s">
        <v>164</v>
      </c>
      <c r="F1357" s="232"/>
      <c r="G1357" s="232"/>
      <c r="H1357" s="232"/>
      <c r="I1357" s="232"/>
    </row>
    <row r="1358" spans="1:9" ht="18" x14ac:dyDescent="0.4">
      <c r="A1358" s="14">
        <v>21010000</v>
      </c>
      <c r="B1358" s="231"/>
      <c r="C1358" s="14"/>
      <c r="D1358" s="231"/>
      <c r="E1358" s="115" t="s">
        <v>165</v>
      </c>
      <c r="F1358" s="232"/>
      <c r="G1358" s="232"/>
      <c r="H1358" s="232"/>
      <c r="I1358" s="232"/>
    </row>
    <row r="1359" spans="1:9" ht="18" x14ac:dyDescent="0.4">
      <c r="A1359" s="15">
        <v>21010103</v>
      </c>
      <c r="B1359" s="235"/>
      <c r="C1359" s="15"/>
      <c r="D1359" s="160"/>
      <c r="E1359" s="122" t="s">
        <v>168</v>
      </c>
      <c r="F1359" s="100"/>
      <c r="G1359" s="100"/>
      <c r="H1359" s="100"/>
      <c r="I1359" s="100"/>
    </row>
    <row r="1360" spans="1:9" ht="18" x14ac:dyDescent="0.4">
      <c r="A1360" s="15">
        <v>21010104</v>
      </c>
      <c r="B1360" s="235" t="s">
        <v>646</v>
      </c>
      <c r="C1360" s="15"/>
      <c r="D1360" s="121" t="s">
        <v>1817</v>
      </c>
      <c r="E1360" s="122" t="s">
        <v>169</v>
      </c>
      <c r="F1360" s="100"/>
      <c r="G1360" s="100"/>
      <c r="H1360" s="232"/>
      <c r="I1360" s="100"/>
    </row>
    <row r="1361" spans="1:9" ht="18" x14ac:dyDescent="0.4">
      <c r="A1361" s="15">
        <v>21010105</v>
      </c>
      <c r="B1361" s="235"/>
      <c r="C1361" s="15"/>
      <c r="D1361" s="121"/>
      <c r="E1361" s="122" t="s">
        <v>170</v>
      </c>
      <c r="F1361" s="100"/>
      <c r="G1361" s="100"/>
      <c r="H1361" s="100"/>
      <c r="I1361" s="100"/>
    </row>
    <row r="1362" spans="1:9" ht="18" x14ac:dyDescent="0.4">
      <c r="A1362" s="27">
        <v>21010106</v>
      </c>
      <c r="B1362" s="235"/>
      <c r="C1362" s="15"/>
      <c r="D1362" s="121"/>
      <c r="E1362" s="122" t="s">
        <v>171</v>
      </c>
      <c r="F1362" s="100"/>
      <c r="G1362" s="100"/>
      <c r="H1362" s="100"/>
      <c r="I1362" s="100"/>
    </row>
    <row r="1363" spans="1:9" ht="18" x14ac:dyDescent="0.4">
      <c r="A1363" s="27"/>
      <c r="B1363" s="235"/>
      <c r="C1363" s="15"/>
      <c r="D1363" s="121"/>
      <c r="E1363" s="156" t="s">
        <v>680</v>
      </c>
      <c r="F1363" s="100"/>
      <c r="G1363" s="100"/>
      <c r="H1363" s="100"/>
      <c r="I1363" s="100"/>
    </row>
    <row r="1364" spans="1:9" ht="18.75" customHeight="1" x14ac:dyDescent="0.4">
      <c r="A1364" s="14" t="s">
        <v>696</v>
      </c>
      <c r="B1364" s="235"/>
      <c r="C1364" s="14"/>
      <c r="D1364" s="121"/>
      <c r="E1364" s="115" t="s">
        <v>193</v>
      </c>
      <c r="F1364" s="100"/>
      <c r="G1364" s="100"/>
      <c r="H1364" s="100"/>
      <c r="I1364" s="100"/>
    </row>
    <row r="1365" spans="1:9" ht="18" x14ac:dyDescent="0.4">
      <c r="A1365" s="27">
        <v>21020301</v>
      </c>
      <c r="B1365" s="235"/>
      <c r="C1365" s="15"/>
      <c r="D1365" s="121"/>
      <c r="E1365" s="156" t="s">
        <v>178</v>
      </c>
      <c r="F1365" s="100"/>
      <c r="G1365" s="100"/>
      <c r="H1365" s="328"/>
      <c r="I1365" s="328"/>
    </row>
    <row r="1366" spans="1:9" ht="18" x14ac:dyDescent="0.4">
      <c r="A1366" s="27">
        <v>21020302</v>
      </c>
      <c r="B1366" s="235"/>
      <c r="C1366" s="15"/>
      <c r="D1366" s="121"/>
      <c r="E1366" s="156" t="s">
        <v>179</v>
      </c>
      <c r="F1366" s="100"/>
      <c r="G1366" s="100"/>
      <c r="H1366" s="328"/>
      <c r="I1366" s="328"/>
    </row>
    <row r="1367" spans="1:9" ht="18" x14ac:dyDescent="0.4">
      <c r="A1367" s="27">
        <v>21020303</v>
      </c>
      <c r="B1367" s="235"/>
      <c r="C1367" s="15"/>
      <c r="D1367" s="121"/>
      <c r="E1367" s="156" t="s">
        <v>180</v>
      </c>
      <c r="F1367" s="100"/>
      <c r="G1367" s="100"/>
      <c r="H1367" s="328"/>
      <c r="I1367" s="328"/>
    </row>
    <row r="1368" spans="1:9" ht="18" x14ac:dyDescent="0.4">
      <c r="A1368" s="27">
        <v>21020304</v>
      </c>
      <c r="B1368" s="235"/>
      <c r="C1368" s="15"/>
      <c r="D1368" s="121"/>
      <c r="E1368" s="156" t="s">
        <v>181</v>
      </c>
      <c r="F1368" s="100"/>
      <c r="G1368" s="100"/>
      <c r="H1368" s="328"/>
      <c r="I1368" s="328"/>
    </row>
    <row r="1369" spans="1:9" ht="18" x14ac:dyDescent="0.4">
      <c r="A1369" s="27">
        <v>21020312</v>
      </c>
      <c r="B1369" s="235"/>
      <c r="C1369" s="15"/>
      <c r="D1369" s="121"/>
      <c r="E1369" s="156" t="s">
        <v>184</v>
      </c>
      <c r="F1369" s="328"/>
      <c r="G1369" s="328"/>
      <c r="H1369" s="328"/>
      <c r="I1369" s="328"/>
    </row>
    <row r="1370" spans="1:9" ht="18" x14ac:dyDescent="0.4">
      <c r="A1370" s="27">
        <v>21020315</v>
      </c>
      <c r="B1370" s="235"/>
      <c r="C1370" s="15"/>
      <c r="D1370" s="121"/>
      <c r="E1370" s="156" t="s">
        <v>187</v>
      </c>
      <c r="F1370" s="328"/>
      <c r="G1370" s="328"/>
      <c r="H1370" s="328"/>
      <c r="I1370" s="328"/>
    </row>
    <row r="1371" spans="1:9" ht="18" x14ac:dyDescent="0.4">
      <c r="A1371" s="27">
        <v>21020314</v>
      </c>
      <c r="B1371" s="235"/>
      <c r="C1371" s="15"/>
      <c r="D1371" s="121"/>
      <c r="E1371" s="156" t="s">
        <v>519</v>
      </c>
      <c r="F1371" s="328"/>
      <c r="G1371" s="328"/>
      <c r="H1371" s="328"/>
      <c r="I1371" s="328"/>
    </row>
    <row r="1372" spans="1:9" ht="18" x14ac:dyDescent="0.4">
      <c r="A1372" s="27">
        <v>21020305</v>
      </c>
      <c r="B1372" s="235"/>
      <c r="C1372" s="15"/>
      <c r="D1372" s="121"/>
      <c r="E1372" s="156" t="s">
        <v>520</v>
      </c>
      <c r="F1372" s="328"/>
      <c r="G1372" s="328"/>
      <c r="H1372" s="328"/>
      <c r="I1372" s="328"/>
    </row>
    <row r="1373" spans="1:9" ht="18" x14ac:dyDescent="0.4">
      <c r="A1373" s="27">
        <v>21020306</v>
      </c>
      <c r="B1373" s="235"/>
      <c r="C1373" s="15"/>
      <c r="D1373" s="121"/>
      <c r="E1373" s="156" t="s">
        <v>521</v>
      </c>
      <c r="F1373" s="328"/>
      <c r="G1373" s="328"/>
      <c r="H1373" s="328"/>
      <c r="I1373" s="328"/>
    </row>
    <row r="1374" spans="1:9" ht="18" x14ac:dyDescent="0.4">
      <c r="A1374" s="14">
        <v>21020400</v>
      </c>
      <c r="B1374" s="235"/>
      <c r="C1374" s="14"/>
      <c r="D1374" s="121"/>
      <c r="E1374" s="115" t="s">
        <v>194</v>
      </c>
      <c r="F1374" s="100"/>
      <c r="G1374" s="100"/>
      <c r="H1374" s="100"/>
      <c r="I1374" s="100"/>
    </row>
    <row r="1375" spans="1:9" ht="18" x14ac:dyDescent="0.4">
      <c r="A1375" s="15">
        <v>21020401</v>
      </c>
      <c r="B1375" s="235" t="s">
        <v>646</v>
      </c>
      <c r="C1375" s="15"/>
      <c r="D1375" s="121" t="s">
        <v>1817</v>
      </c>
      <c r="E1375" s="156" t="s">
        <v>178</v>
      </c>
      <c r="F1375" s="100"/>
      <c r="G1375" s="100"/>
      <c r="H1375" s="232">
        <f>G1375/12*9</f>
        <v>0</v>
      </c>
      <c r="I1375" s="100"/>
    </row>
    <row r="1376" spans="1:9" ht="18" x14ac:dyDescent="0.4">
      <c r="A1376" s="15">
        <v>21020402</v>
      </c>
      <c r="B1376" s="235" t="s">
        <v>646</v>
      </c>
      <c r="C1376" s="15"/>
      <c r="D1376" s="121" t="s">
        <v>1817</v>
      </c>
      <c r="E1376" s="156" t="s">
        <v>179</v>
      </c>
      <c r="F1376" s="100"/>
      <c r="G1376" s="100"/>
      <c r="H1376" s="232"/>
      <c r="I1376" s="100"/>
    </row>
    <row r="1377" spans="1:9" ht="18" x14ac:dyDescent="0.4">
      <c r="A1377" s="15">
        <v>21020403</v>
      </c>
      <c r="B1377" s="235" t="s">
        <v>646</v>
      </c>
      <c r="C1377" s="15"/>
      <c r="D1377" s="121" t="s">
        <v>1817</v>
      </c>
      <c r="E1377" s="156" t="s">
        <v>180</v>
      </c>
      <c r="F1377" s="100"/>
      <c r="G1377" s="100"/>
      <c r="H1377" s="232"/>
      <c r="I1377" s="100"/>
    </row>
    <row r="1378" spans="1:9" ht="18" x14ac:dyDescent="0.4">
      <c r="A1378" s="15">
        <v>21020404</v>
      </c>
      <c r="B1378" s="235" t="s">
        <v>646</v>
      </c>
      <c r="C1378" s="15"/>
      <c r="D1378" s="121" t="s">
        <v>1817</v>
      </c>
      <c r="E1378" s="156" t="s">
        <v>181</v>
      </c>
      <c r="F1378" s="100"/>
      <c r="G1378" s="100"/>
      <c r="H1378" s="232"/>
      <c r="I1378" s="100"/>
    </row>
    <row r="1379" spans="1:9" ht="18" x14ac:dyDescent="0.4">
      <c r="A1379" s="15" t="s">
        <v>530</v>
      </c>
      <c r="B1379" s="235"/>
      <c r="C1379" s="15"/>
      <c r="D1379" s="121"/>
      <c r="E1379" s="156" t="s">
        <v>184</v>
      </c>
      <c r="F1379" s="100"/>
      <c r="G1379" s="100"/>
      <c r="H1379" s="232"/>
      <c r="I1379" s="100"/>
    </row>
    <row r="1380" spans="1:9" ht="18" x14ac:dyDescent="0.4">
      <c r="A1380" s="15">
        <v>21020415</v>
      </c>
      <c r="B1380" s="235" t="s">
        <v>646</v>
      </c>
      <c r="C1380" s="15"/>
      <c r="D1380" s="121" t="s">
        <v>1817</v>
      </c>
      <c r="E1380" s="156" t="s">
        <v>187</v>
      </c>
      <c r="F1380" s="100"/>
      <c r="G1380" s="100"/>
      <c r="H1380" s="232"/>
      <c r="I1380" s="100"/>
    </row>
    <row r="1381" spans="1:9" ht="18" x14ac:dyDescent="0.4">
      <c r="A1381" s="14">
        <v>21020500</v>
      </c>
      <c r="B1381" s="231"/>
      <c r="C1381" s="14"/>
      <c r="D1381" s="231"/>
      <c r="E1381" s="115" t="s">
        <v>195</v>
      </c>
      <c r="F1381" s="100"/>
      <c r="G1381" s="100"/>
      <c r="H1381" s="100"/>
      <c r="I1381" s="100"/>
    </row>
    <row r="1382" spans="1:9" ht="18" x14ac:dyDescent="0.4">
      <c r="A1382" s="15">
        <v>21020501</v>
      </c>
      <c r="B1382" s="235"/>
      <c r="C1382" s="15"/>
      <c r="D1382" s="121"/>
      <c r="E1382" s="156" t="s">
        <v>178</v>
      </c>
      <c r="F1382" s="100"/>
      <c r="G1382" s="100"/>
      <c r="H1382" s="100"/>
      <c r="I1382" s="100"/>
    </row>
    <row r="1383" spans="1:9" ht="18" x14ac:dyDescent="0.4">
      <c r="A1383" s="17">
        <v>21020502</v>
      </c>
      <c r="B1383" s="235"/>
      <c r="C1383" s="17"/>
      <c r="D1383" s="121"/>
      <c r="E1383" s="156" t="s">
        <v>179</v>
      </c>
      <c r="F1383" s="100"/>
      <c r="G1383" s="100"/>
      <c r="H1383" s="100"/>
      <c r="I1383" s="100"/>
    </row>
    <row r="1384" spans="1:9" ht="18" x14ac:dyDescent="0.4">
      <c r="A1384" s="17">
        <v>21020503</v>
      </c>
      <c r="B1384" s="235"/>
      <c r="C1384" s="17"/>
      <c r="D1384" s="121"/>
      <c r="E1384" s="156" t="s">
        <v>180</v>
      </c>
      <c r="F1384" s="100"/>
      <c r="G1384" s="100"/>
      <c r="H1384" s="100"/>
      <c r="I1384" s="100"/>
    </row>
    <row r="1385" spans="1:9" ht="18" x14ac:dyDescent="0.4">
      <c r="A1385" s="17">
        <v>21020504</v>
      </c>
      <c r="B1385" s="235"/>
      <c r="C1385" s="17"/>
      <c r="D1385" s="121"/>
      <c r="E1385" s="156" t="s">
        <v>181</v>
      </c>
      <c r="F1385" s="100"/>
      <c r="G1385" s="100"/>
      <c r="H1385" s="100"/>
      <c r="I1385" s="100"/>
    </row>
    <row r="1386" spans="1:9" ht="18" x14ac:dyDescent="0.4">
      <c r="A1386" s="17" t="s">
        <v>530</v>
      </c>
      <c r="B1386" s="235"/>
      <c r="C1386" s="17"/>
      <c r="D1386" s="121"/>
      <c r="E1386" s="156" t="s">
        <v>184</v>
      </c>
      <c r="F1386" s="100"/>
      <c r="G1386" s="100"/>
      <c r="H1386" s="100"/>
      <c r="I1386" s="100"/>
    </row>
    <row r="1387" spans="1:9" ht="18" x14ac:dyDescent="0.4">
      <c r="A1387" s="17">
        <v>21020515</v>
      </c>
      <c r="B1387" s="235"/>
      <c r="C1387" s="17"/>
      <c r="D1387" s="121"/>
      <c r="E1387" s="156" t="s">
        <v>187</v>
      </c>
      <c r="F1387" s="100"/>
      <c r="G1387" s="100"/>
      <c r="H1387" s="100"/>
      <c r="I1387" s="100"/>
    </row>
    <row r="1388" spans="1:9" ht="18" x14ac:dyDescent="0.4">
      <c r="A1388" s="242">
        <v>21020600</v>
      </c>
      <c r="B1388" s="240"/>
      <c r="C1388" s="16"/>
      <c r="D1388" s="240"/>
      <c r="E1388" s="115" t="s">
        <v>196</v>
      </c>
      <c r="F1388" s="100"/>
      <c r="G1388" s="100"/>
      <c r="H1388" s="100"/>
      <c r="I1388" s="100"/>
    </row>
    <row r="1389" spans="1:9" ht="18" x14ac:dyDescent="0.4">
      <c r="A1389" s="241">
        <v>21020605</v>
      </c>
      <c r="B1389" s="235"/>
      <c r="C1389" s="17"/>
      <c r="D1389" s="121"/>
      <c r="E1389" s="122" t="s">
        <v>199</v>
      </c>
      <c r="F1389" s="100"/>
      <c r="G1389" s="100"/>
      <c r="H1389" s="100"/>
      <c r="I1389" s="100"/>
    </row>
    <row r="1390" spans="1:9" ht="18" x14ac:dyDescent="0.4">
      <c r="A1390" s="18">
        <v>22020000</v>
      </c>
      <c r="B1390" s="245"/>
      <c r="C1390" s="18"/>
      <c r="D1390" s="245"/>
      <c r="E1390" s="179" t="s">
        <v>204</v>
      </c>
      <c r="F1390" s="100"/>
      <c r="G1390" s="100"/>
      <c r="H1390" s="100"/>
      <c r="I1390" s="100"/>
    </row>
    <row r="1391" spans="1:9" ht="18" x14ac:dyDescent="0.4">
      <c r="A1391" s="18">
        <v>22020100</v>
      </c>
      <c r="B1391" s="245"/>
      <c r="C1391" s="18"/>
      <c r="D1391" s="245"/>
      <c r="E1391" s="179" t="s">
        <v>205</v>
      </c>
      <c r="F1391" s="100"/>
      <c r="G1391" s="100"/>
      <c r="H1391" s="100"/>
      <c r="I1391" s="100"/>
    </row>
    <row r="1392" spans="1:9" ht="18" x14ac:dyDescent="0.4">
      <c r="A1392" s="6">
        <v>22020102</v>
      </c>
      <c r="B1392" s="235" t="s">
        <v>646</v>
      </c>
      <c r="C1392" s="15"/>
      <c r="D1392" s="121" t="s">
        <v>1817</v>
      </c>
      <c r="E1392" s="243" t="s">
        <v>206</v>
      </c>
      <c r="F1392" s="100"/>
      <c r="G1392" s="100">
        <v>100000</v>
      </c>
      <c r="H1392" s="100"/>
      <c r="I1392" s="100"/>
    </row>
    <row r="1393" spans="1:9" ht="18" x14ac:dyDescent="0.4">
      <c r="A1393" s="6">
        <v>22020313</v>
      </c>
      <c r="B1393" s="235"/>
      <c r="C1393" s="15"/>
      <c r="D1393" s="121"/>
      <c r="E1393" s="243" t="s">
        <v>221</v>
      </c>
      <c r="F1393" s="100"/>
      <c r="G1393" s="100"/>
      <c r="H1393" s="100"/>
      <c r="I1393" s="105"/>
    </row>
    <row r="1394" spans="1:9" ht="18" x14ac:dyDescent="0.4">
      <c r="A1394" s="18">
        <v>22020300</v>
      </c>
      <c r="B1394" s="245"/>
      <c r="C1394" s="18"/>
      <c r="D1394" s="245"/>
      <c r="E1394" s="179" t="s">
        <v>212</v>
      </c>
      <c r="F1394" s="100"/>
      <c r="G1394" s="100"/>
      <c r="H1394" s="100"/>
      <c r="I1394" s="105"/>
    </row>
    <row r="1395" spans="1:9" ht="18" x14ac:dyDescent="0.4">
      <c r="A1395" s="6" t="s">
        <v>695</v>
      </c>
      <c r="B1395" s="235" t="s">
        <v>646</v>
      </c>
      <c r="C1395" s="15"/>
      <c r="D1395" s="121" t="s">
        <v>1817</v>
      </c>
      <c r="E1395" s="243" t="s">
        <v>217</v>
      </c>
      <c r="F1395" s="100">
        <v>1100000</v>
      </c>
      <c r="G1395" s="100">
        <v>2000000</v>
      </c>
      <c r="H1395" s="100">
        <v>1000000</v>
      </c>
      <c r="I1395" s="100">
        <v>2000000</v>
      </c>
    </row>
    <row r="1396" spans="1:9" ht="18.5" thickBot="1" x14ac:dyDescent="0.45">
      <c r="A1396" s="485"/>
      <c r="B1396" s="486"/>
      <c r="C1396" s="487"/>
      <c r="D1396" s="486"/>
      <c r="E1396" s="1109" t="s">
        <v>164</v>
      </c>
      <c r="F1396" s="509">
        <f>SUM(F1359:F1389)</f>
        <v>0</v>
      </c>
      <c r="G1396" s="509">
        <f>SUM(G1359:G1389)</f>
        <v>0</v>
      </c>
      <c r="H1396" s="509">
        <f>SUM(H1359:H1389)</f>
        <v>0</v>
      </c>
      <c r="I1396" s="1270">
        <f>SUM(I1359:I1389)</f>
        <v>0</v>
      </c>
    </row>
    <row r="1397" spans="1:9" ht="18.5" thickBot="1" x14ac:dyDescent="0.45">
      <c r="A1397" s="481"/>
      <c r="B1397" s="447"/>
      <c r="C1397" s="448"/>
      <c r="D1397" s="447"/>
      <c r="E1397" s="449" t="s">
        <v>204</v>
      </c>
      <c r="F1397" s="450">
        <f>SUM(F1392:F1395)</f>
        <v>1100000</v>
      </c>
      <c r="G1397" s="450">
        <f>SUM(G1392:G1395)</f>
        <v>2100000</v>
      </c>
      <c r="H1397" s="450">
        <f>SUM(H1392:H1395)</f>
        <v>1000000</v>
      </c>
      <c r="I1397" s="450">
        <f>SUM(I1392:I1395)</f>
        <v>2000000</v>
      </c>
    </row>
    <row r="1398" spans="1:9" ht="18.5" thickBot="1" x14ac:dyDescent="0.45">
      <c r="A1398" s="39"/>
      <c r="B1398" s="329"/>
      <c r="C1398" s="39"/>
      <c r="D1398" s="329"/>
      <c r="E1398" s="330" t="s">
        <v>298</v>
      </c>
      <c r="F1398" s="207">
        <f>F1396+F1397</f>
        <v>1100000</v>
      </c>
      <c r="G1398" s="207">
        <f>G1396+G1397</f>
        <v>2100000</v>
      </c>
      <c r="H1398" s="207">
        <f>H1396+H1397</f>
        <v>1000000</v>
      </c>
      <c r="I1398" s="207">
        <f>I1396+I1397</f>
        <v>2000000</v>
      </c>
    </row>
    <row r="1399" spans="1:9" ht="22.5" x14ac:dyDescent="0.45">
      <c r="A1399" s="1440" t="s">
        <v>1792</v>
      </c>
      <c r="B1399" s="1441"/>
      <c r="C1399" s="1441"/>
      <c r="D1399" s="1441"/>
      <c r="E1399" s="1441"/>
      <c r="F1399" s="1441"/>
      <c r="G1399" s="1441"/>
      <c r="H1399" s="1441"/>
      <c r="I1399" s="1442"/>
    </row>
    <row r="1400" spans="1:9" ht="22.5" x14ac:dyDescent="0.45">
      <c r="A1400" s="1437" t="s">
        <v>484</v>
      </c>
      <c r="B1400" s="1438"/>
      <c r="C1400" s="1438"/>
      <c r="D1400" s="1438"/>
      <c r="E1400" s="1438"/>
      <c r="F1400" s="1438"/>
      <c r="G1400" s="1438"/>
      <c r="H1400" s="1438"/>
      <c r="I1400" s="1439"/>
    </row>
    <row r="1401" spans="1:9" ht="28" customHeight="1" x14ac:dyDescent="0.45">
      <c r="A1401" s="1437" t="s">
        <v>3079</v>
      </c>
      <c r="B1401" s="1438"/>
      <c r="C1401" s="1438"/>
      <c r="D1401" s="1438"/>
      <c r="E1401" s="1438"/>
      <c r="F1401" s="1438"/>
      <c r="G1401" s="1438"/>
      <c r="H1401" s="1438"/>
      <c r="I1401" s="1439"/>
    </row>
    <row r="1402" spans="1:9" ht="28" customHeight="1" thickBot="1" x14ac:dyDescent="0.5">
      <c r="A1402" s="1461" t="s">
        <v>2618</v>
      </c>
      <c r="B1402" s="1462"/>
      <c r="C1402" s="1462"/>
      <c r="D1402" s="1462"/>
      <c r="E1402" s="1462"/>
      <c r="F1402" s="1462"/>
      <c r="G1402" s="1462"/>
      <c r="H1402" s="1462"/>
      <c r="I1402" s="1463"/>
    </row>
    <row r="1403" spans="1:9" ht="28" customHeight="1" thickBot="1" x14ac:dyDescent="0.45">
      <c r="A1403" s="1443" t="s">
        <v>410</v>
      </c>
      <c r="B1403" s="1444"/>
      <c r="C1403" s="1444"/>
      <c r="D1403" s="1444"/>
      <c r="E1403" s="1444"/>
      <c r="F1403" s="1444"/>
      <c r="G1403" s="1444"/>
      <c r="H1403" s="1444"/>
      <c r="I1403" s="1445"/>
    </row>
    <row r="1404" spans="1:9" s="201" customFormat="1" ht="36.5" thickBot="1" x14ac:dyDescent="0.4">
      <c r="A1404" s="40" t="s">
        <v>697</v>
      </c>
      <c r="B1404" s="111" t="s">
        <v>458</v>
      </c>
      <c r="C1404" s="40" t="s">
        <v>454</v>
      </c>
      <c r="D1404" s="331" t="s">
        <v>457</v>
      </c>
      <c r="E1404" s="332" t="s">
        <v>1</v>
      </c>
      <c r="F1404" s="111" t="s">
        <v>3083</v>
      </c>
      <c r="G1404" s="111" t="s">
        <v>3078</v>
      </c>
      <c r="H1404" s="111" t="s">
        <v>3084</v>
      </c>
      <c r="I1404" s="111" t="s">
        <v>3082</v>
      </c>
    </row>
    <row r="1405" spans="1:9" ht="20.25" customHeight="1" x14ac:dyDescent="0.4">
      <c r="A1405" s="316">
        <v>22400100101</v>
      </c>
      <c r="B1405" s="287" t="s">
        <v>646</v>
      </c>
      <c r="C1405" s="15"/>
      <c r="D1405" s="121" t="s">
        <v>1817</v>
      </c>
      <c r="E1405" s="212" t="s">
        <v>372</v>
      </c>
      <c r="F1405" s="213">
        <f>F1472</f>
        <v>8883235.4012000002</v>
      </c>
      <c r="G1405" s="213">
        <f>G1472</f>
        <v>41669696.479999997</v>
      </c>
      <c r="H1405" s="213">
        <f>H1472</f>
        <v>31496678.960000001</v>
      </c>
      <c r="I1405" s="213">
        <f>I1472</f>
        <v>42197356.615999997</v>
      </c>
    </row>
    <row r="1406" spans="1:9" ht="19.5" customHeight="1" x14ac:dyDescent="0.4">
      <c r="A1406" s="317">
        <v>22400100102</v>
      </c>
      <c r="B1406" s="287" t="s">
        <v>646</v>
      </c>
      <c r="C1406" s="15"/>
      <c r="D1406" s="121" t="s">
        <v>1817</v>
      </c>
      <c r="E1406" s="156" t="s">
        <v>409</v>
      </c>
      <c r="F1406" s="215">
        <f>F1535</f>
        <v>52593371.462279998</v>
      </c>
      <c r="G1406" s="215">
        <f>G1535</f>
        <v>84310285.112000003</v>
      </c>
      <c r="H1406" s="215">
        <f>H1535</f>
        <v>56194690.283999994</v>
      </c>
      <c r="I1406" s="215">
        <f>I1535</f>
        <v>115319073.266</v>
      </c>
    </row>
    <row r="1407" spans="1:9" ht="18" customHeight="1" x14ac:dyDescent="0.4">
      <c r="A1407" s="317">
        <v>22400100104</v>
      </c>
      <c r="B1407" s="287" t="s">
        <v>646</v>
      </c>
      <c r="C1407" s="15"/>
      <c r="D1407" s="121" t="s">
        <v>1817</v>
      </c>
      <c r="E1407" s="156" t="s">
        <v>374</v>
      </c>
      <c r="F1407" s="215">
        <f>F1595</f>
        <v>4154020.9997599986</v>
      </c>
      <c r="G1407" s="215">
        <f>G1595</f>
        <v>9282910.5439999998</v>
      </c>
      <c r="H1407" s="215">
        <f>H1595</f>
        <v>5316320.4079999989</v>
      </c>
      <c r="I1407" s="215">
        <f>I1595</f>
        <v>8612848.2820000015</v>
      </c>
    </row>
    <row r="1408" spans="1:9" ht="18" x14ac:dyDescent="0.4">
      <c r="A1408" s="317">
        <v>22400100105</v>
      </c>
      <c r="B1408" s="287" t="s">
        <v>646</v>
      </c>
      <c r="C1408" s="15"/>
      <c r="D1408" s="121" t="s">
        <v>1817</v>
      </c>
      <c r="E1408" s="156" t="s">
        <v>375</v>
      </c>
      <c r="F1408" s="215">
        <f>F1661</f>
        <v>13907685.653159998</v>
      </c>
      <c r="G1408" s="215">
        <f>G1661</f>
        <v>31807233.243999999</v>
      </c>
      <c r="H1408" s="215">
        <f>H1661</f>
        <v>9031701.2479999978</v>
      </c>
      <c r="I1408" s="215">
        <f>I1661</f>
        <v>30844353.017999999</v>
      </c>
    </row>
    <row r="1409" spans="1:9" ht="18" x14ac:dyDescent="0.4">
      <c r="A1409" s="317">
        <v>22400100106</v>
      </c>
      <c r="B1409" s="287" t="s">
        <v>646</v>
      </c>
      <c r="C1409" s="15"/>
      <c r="D1409" s="121" t="s">
        <v>1817</v>
      </c>
      <c r="E1409" s="156" t="s">
        <v>376</v>
      </c>
      <c r="F1409" s="215">
        <f>F1717</f>
        <v>3009148.4436800005</v>
      </c>
      <c r="G1409" s="215">
        <f>G1717</f>
        <v>2810776.6720000003</v>
      </c>
      <c r="H1409" s="215">
        <f>H1717</f>
        <v>1980005.7439999999</v>
      </c>
      <c r="I1409" s="215">
        <f>I1717</f>
        <v>3544185.6059999997</v>
      </c>
    </row>
    <row r="1410" spans="1:9" ht="18.5" thickBot="1" x14ac:dyDescent="0.45">
      <c r="A1410" s="318">
        <v>22400100107</v>
      </c>
      <c r="B1410" s="287" t="s">
        <v>646</v>
      </c>
      <c r="C1410" s="15"/>
      <c r="D1410" s="121" t="s">
        <v>1817</v>
      </c>
      <c r="E1410" s="165" t="s">
        <v>377</v>
      </c>
      <c r="F1410" s="303">
        <f>F1778</f>
        <v>1429918.2744400001</v>
      </c>
      <c r="G1410" s="303">
        <f>G1778</f>
        <v>2708711.4959999998</v>
      </c>
      <c r="H1410" s="303">
        <f>H1778</f>
        <v>1797563.452</v>
      </c>
      <c r="I1410" s="303">
        <f>I1778</f>
        <v>3077836.63</v>
      </c>
    </row>
    <row r="1411" spans="1:9" ht="18.5" thickBot="1" x14ac:dyDescent="0.45">
      <c r="A1411" s="24"/>
      <c r="B1411" s="268"/>
      <c r="C1411" s="24"/>
      <c r="D1411" s="268"/>
      <c r="E1411" s="269" t="s">
        <v>298</v>
      </c>
      <c r="F1411" s="223">
        <f>SUM(F1405:F1410)</f>
        <v>83977380.234520018</v>
      </c>
      <c r="G1411" s="223">
        <f>SUM(G1405:G1410)</f>
        <v>172589613.54799998</v>
      </c>
      <c r="H1411" s="223">
        <f>SUM(H1405:H1410)</f>
        <v>105816960.09599999</v>
      </c>
      <c r="I1411" s="223">
        <f>SUM(I1405:I1410)</f>
        <v>203595653.41800001</v>
      </c>
    </row>
    <row r="1412" spans="1:9" ht="18.5" thickBot="1" x14ac:dyDescent="0.45">
      <c r="A1412" s="1467" t="s">
        <v>504</v>
      </c>
      <c r="B1412" s="1468"/>
      <c r="C1412" s="1468"/>
      <c r="D1412" s="1468"/>
      <c r="E1412" s="1468"/>
      <c r="F1412" s="1468"/>
      <c r="G1412" s="1468"/>
      <c r="H1412" s="1468"/>
      <c r="I1412" s="1469"/>
    </row>
    <row r="1413" spans="1:9" ht="18.5" thickBot="1" x14ac:dyDescent="0.45">
      <c r="A1413" s="482"/>
      <c r="B1413" s="435"/>
      <c r="C1413" s="436"/>
      <c r="D1413" s="435"/>
      <c r="E1413" s="437" t="s">
        <v>164</v>
      </c>
      <c r="F1413" s="463">
        <f t="shared" ref="F1413:I1414" si="21">F1470+F1533+F1593+F1659+F1715+F1776</f>
        <v>15160626.434519997</v>
      </c>
      <c r="G1413" s="463">
        <f t="shared" si="21"/>
        <v>19989613.547999993</v>
      </c>
      <c r="H1413" s="463">
        <f t="shared" si="21"/>
        <v>10313351.315999996</v>
      </c>
      <c r="I1413" s="464">
        <f t="shared" si="21"/>
        <v>29595653.417999998</v>
      </c>
    </row>
    <row r="1414" spans="1:9" ht="18.5" thickBot="1" x14ac:dyDescent="0.45">
      <c r="A1414" s="485"/>
      <c r="B1414" s="486"/>
      <c r="C1414" s="487"/>
      <c r="D1414" s="486"/>
      <c r="E1414" s="488" t="s">
        <v>204</v>
      </c>
      <c r="F1414" s="489">
        <f t="shared" si="21"/>
        <v>68816753.799999997</v>
      </c>
      <c r="G1414" s="489">
        <f t="shared" si="21"/>
        <v>152600000</v>
      </c>
      <c r="H1414" s="489">
        <f t="shared" si="21"/>
        <v>95503608.780000001</v>
      </c>
      <c r="I1414" s="489">
        <f t="shared" si="21"/>
        <v>174000000</v>
      </c>
    </row>
    <row r="1415" spans="1:9" ht="18.5" thickBot="1" x14ac:dyDescent="0.45">
      <c r="A1415" s="43"/>
      <c r="B1415" s="337"/>
      <c r="C1415" s="43"/>
      <c r="D1415" s="337"/>
      <c r="E1415" s="338" t="s">
        <v>298</v>
      </c>
      <c r="F1415" s="339">
        <f>F1413+F1414</f>
        <v>83977380.234519988</v>
      </c>
      <c r="G1415" s="339">
        <f>G1413+G1414</f>
        <v>172589613.54799998</v>
      </c>
      <c r="H1415" s="339">
        <f>H1413+H1414</f>
        <v>105816960.096</v>
      </c>
      <c r="I1415" s="339">
        <f>I1413+I1414</f>
        <v>203595653.41799998</v>
      </c>
    </row>
    <row r="1416" spans="1:9" ht="22.5" x14ac:dyDescent="0.45">
      <c r="A1416" s="1440" t="s">
        <v>1792</v>
      </c>
      <c r="B1416" s="1441"/>
      <c r="C1416" s="1441"/>
      <c r="D1416" s="1441"/>
      <c r="E1416" s="1441"/>
      <c r="F1416" s="1441"/>
      <c r="G1416" s="1441"/>
      <c r="H1416" s="1441"/>
      <c r="I1416" s="1442"/>
    </row>
    <row r="1417" spans="1:9" ht="22.5" x14ac:dyDescent="0.45">
      <c r="A1417" s="1437" t="s">
        <v>484</v>
      </c>
      <c r="B1417" s="1438"/>
      <c r="C1417" s="1438"/>
      <c r="D1417" s="1438"/>
      <c r="E1417" s="1438"/>
      <c r="F1417" s="1438"/>
      <c r="G1417" s="1438"/>
      <c r="H1417" s="1438"/>
      <c r="I1417" s="1439"/>
    </row>
    <row r="1418" spans="1:9" ht="28" customHeight="1" x14ac:dyDescent="0.45">
      <c r="A1418" s="1437" t="s">
        <v>3079</v>
      </c>
      <c r="B1418" s="1438"/>
      <c r="C1418" s="1438"/>
      <c r="D1418" s="1438"/>
      <c r="E1418" s="1438"/>
      <c r="F1418" s="1438"/>
      <c r="G1418" s="1438"/>
      <c r="H1418" s="1438"/>
      <c r="I1418" s="1439"/>
    </row>
    <row r="1419" spans="1:9" ht="18.75" customHeight="1" thickBot="1" x14ac:dyDescent="0.5">
      <c r="A1419" s="1461" t="s">
        <v>280</v>
      </c>
      <c r="B1419" s="1462"/>
      <c r="C1419" s="1462"/>
      <c r="D1419" s="1462"/>
      <c r="E1419" s="1462"/>
      <c r="F1419" s="1462"/>
      <c r="G1419" s="1462"/>
      <c r="H1419" s="1462"/>
      <c r="I1419" s="1463"/>
    </row>
    <row r="1420" spans="1:9" ht="18.5" thickBot="1" x14ac:dyDescent="0.45">
      <c r="A1420" s="1458" t="s">
        <v>411</v>
      </c>
      <c r="B1420" s="1459"/>
      <c r="C1420" s="1459"/>
      <c r="D1420" s="1459"/>
      <c r="E1420" s="1459"/>
      <c r="F1420" s="1459"/>
      <c r="G1420" s="1459"/>
      <c r="H1420" s="1459"/>
      <c r="I1420" s="1460"/>
    </row>
    <row r="1421" spans="1:9" s="201" customFormat="1" ht="36.5" thickBot="1" x14ac:dyDescent="0.4">
      <c r="A1421" s="4" t="s">
        <v>465</v>
      </c>
      <c r="B1421" s="111" t="s">
        <v>458</v>
      </c>
      <c r="C1421" s="4" t="s">
        <v>454</v>
      </c>
      <c r="D1421" s="111" t="s">
        <v>457</v>
      </c>
      <c r="E1421" s="210" t="s">
        <v>1</v>
      </c>
      <c r="F1421" s="111" t="s">
        <v>3083</v>
      </c>
      <c r="G1421" s="111" t="s">
        <v>3078</v>
      </c>
      <c r="H1421" s="111" t="s">
        <v>3084</v>
      </c>
      <c r="I1421" s="111" t="s">
        <v>3082</v>
      </c>
    </row>
    <row r="1422" spans="1:9" ht="18" x14ac:dyDescent="0.4">
      <c r="A1422" s="340">
        <v>20000000</v>
      </c>
      <c r="B1422" s="341"/>
      <c r="C1422" s="44"/>
      <c r="D1422" s="341"/>
      <c r="E1422" s="138" t="s">
        <v>163</v>
      </c>
      <c r="F1422" s="253"/>
      <c r="G1422" s="253"/>
      <c r="H1422" s="253"/>
      <c r="I1422" s="254"/>
    </row>
    <row r="1423" spans="1:9" ht="18" x14ac:dyDescent="0.4">
      <c r="A1423" s="323">
        <v>21000000</v>
      </c>
      <c r="B1423" s="160"/>
      <c r="C1423" s="15"/>
      <c r="D1423" s="160"/>
      <c r="E1423" s="115" t="s">
        <v>164</v>
      </c>
      <c r="F1423" s="232"/>
      <c r="G1423" s="232"/>
      <c r="H1423" s="232"/>
      <c r="I1423" s="233"/>
    </row>
    <row r="1424" spans="1:9" ht="18" x14ac:dyDescent="0.4">
      <c r="A1424" s="323">
        <v>21010000</v>
      </c>
      <c r="B1424" s="160"/>
      <c r="C1424" s="15"/>
      <c r="D1424" s="160"/>
      <c r="E1424" s="115" t="s">
        <v>165</v>
      </c>
      <c r="F1424" s="232"/>
      <c r="G1424" s="232"/>
      <c r="H1424" s="232"/>
      <c r="I1424" s="233"/>
    </row>
    <row r="1425" spans="1:9" ht="18" x14ac:dyDescent="0.4">
      <c r="A1425" s="323">
        <v>21010103</v>
      </c>
      <c r="B1425" s="287" t="s">
        <v>646</v>
      </c>
      <c r="C1425" s="15"/>
      <c r="D1425" s="121" t="s">
        <v>1817</v>
      </c>
      <c r="E1425" s="122" t="s">
        <v>168</v>
      </c>
      <c r="F1425" s="237">
        <f>G1425-(G1425*2%)</f>
        <v>723096.52799999958</v>
      </c>
      <c r="G1425" s="232">
        <v>737853.59999999963</v>
      </c>
      <c r="H1425" s="232">
        <f>G1425/12*8</f>
        <v>491902.39999999973</v>
      </c>
      <c r="I1425" s="233">
        <f>'NOMINAL ROLL'!D1197</f>
        <v>871787.04</v>
      </c>
    </row>
    <row r="1426" spans="1:9" ht="18" x14ac:dyDescent="0.4">
      <c r="A1426" s="323">
        <v>21010104</v>
      </c>
      <c r="B1426" s="287"/>
      <c r="C1426" s="15"/>
      <c r="D1426" s="121"/>
      <c r="E1426" s="122" t="s">
        <v>169</v>
      </c>
      <c r="F1426" s="232"/>
      <c r="G1426" s="232"/>
      <c r="H1426" s="232"/>
      <c r="I1426" s="233"/>
    </row>
    <row r="1427" spans="1:9" ht="18" x14ac:dyDescent="0.4">
      <c r="A1427" s="323" t="s">
        <v>698</v>
      </c>
      <c r="B1427" s="287"/>
      <c r="C1427" s="15"/>
      <c r="D1427" s="121"/>
      <c r="E1427" s="122" t="s">
        <v>170</v>
      </c>
      <c r="F1427" s="232"/>
      <c r="G1427" s="232"/>
      <c r="H1427" s="232"/>
      <c r="I1427" s="233"/>
    </row>
    <row r="1428" spans="1:9" ht="18" x14ac:dyDescent="0.4">
      <c r="A1428" s="234">
        <v>21010106</v>
      </c>
      <c r="B1428" s="287"/>
      <c r="C1428" s="15"/>
      <c r="D1428" s="121"/>
      <c r="E1428" s="122" t="s">
        <v>171</v>
      </c>
      <c r="F1428" s="232"/>
      <c r="G1428" s="232"/>
      <c r="H1428" s="232"/>
      <c r="I1428" s="233"/>
    </row>
    <row r="1429" spans="1:9" ht="18" x14ac:dyDescent="0.4">
      <c r="A1429" s="234"/>
      <c r="B1429" s="287"/>
      <c r="C1429" s="15"/>
      <c r="D1429" s="121"/>
      <c r="E1429" s="156" t="s">
        <v>680</v>
      </c>
      <c r="F1429" s="232"/>
      <c r="G1429" s="232">
        <v>110678.03999999994</v>
      </c>
      <c r="H1429" s="232"/>
      <c r="I1429" s="845"/>
    </row>
    <row r="1430" spans="1:9" ht="18" customHeight="1" x14ac:dyDescent="0.4">
      <c r="A1430" s="323">
        <v>21020300</v>
      </c>
      <c r="B1430" s="160"/>
      <c r="C1430" s="15"/>
      <c r="D1430" s="160"/>
      <c r="E1430" s="115" t="s">
        <v>193</v>
      </c>
      <c r="F1430" s="232"/>
      <c r="G1430" s="232"/>
      <c r="H1430" s="232"/>
      <c r="I1430" s="233"/>
    </row>
    <row r="1431" spans="1:9" ht="18" x14ac:dyDescent="0.4">
      <c r="A1431" s="323">
        <v>21020301</v>
      </c>
      <c r="B1431" s="287" t="s">
        <v>646</v>
      </c>
      <c r="C1431" s="15"/>
      <c r="D1431" s="121" t="s">
        <v>1817</v>
      </c>
      <c r="E1431" s="156" t="s">
        <v>178</v>
      </c>
      <c r="F1431" s="237">
        <f>G1431-(G1431*2%)</f>
        <v>253083.78479999988</v>
      </c>
      <c r="G1431" s="232">
        <v>258248.75999999986</v>
      </c>
      <c r="H1431" s="232">
        <f>G1431/12*8</f>
        <v>172165.83999999991</v>
      </c>
      <c r="I1431" s="233">
        <f>'NOMINAL ROLL'!E1197</f>
        <v>305125.46399999998</v>
      </c>
    </row>
    <row r="1432" spans="1:9" ht="18" x14ac:dyDescent="0.4">
      <c r="A1432" s="323">
        <v>21020302</v>
      </c>
      <c r="B1432" s="287" t="s">
        <v>646</v>
      </c>
      <c r="C1432" s="15"/>
      <c r="D1432" s="121" t="s">
        <v>1817</v>
      </c>
      <c r="E1432" s="156" t="s">
        <v>179</v>
      </c>
      <c r="F1432" s="237">
        <f>G1432-(G1432*2%)</f>
        <v>144619.30559999993</v>
      </c>
      <c r="G1432" s="232">
        <v>147570.71999999994</v>
      </c>
      <c r="H1432" s="232">
        <f>G1432/12*8</f>
        <v>98380.479999999967</v>
      </c>
      <c r="I1432" s="233">
        <f>'NOMINAL ROLL'!F1197</f>
        <v>174357.40800000002</v>
      </c>
    </row>
    <row r="1433" spans="1:9" ht="18" x14ac:dyDescent="0.4">
      <c r="A1433" s="323">
        <v>21020303</v>
      </c>
      <c r="B1433" s="287" t="s">
        <v>646</v>
      </c>
      <c r="C1433" s="15"/>
      <c r="D1433" s="121" t="s">
        <v>1817</v>
      </c>
      <c r="E1433" s="156" t="s">
        <v>180</v>
      </c>
      <c r="F1433" s="237">
        <f>G1433-(G1433*2%)</f>
        <v>7408.8</v>
      </c>
      <c r="G1433" s="232">
        <v>7560</v>
      </c>
      <c r="H1433" s="232">
        <f>G1433/12*8</f>
        <v>5040</v>
      </c>
      <c r="I1433" s="233">
        <f>'NOMINAL ROLL'!G1197</f>
        <v>9720</v>
      </c>
    </row>
    <row r="1434" spans="1:9" ht="18" x14ac:dyDescent="0.4">
      <c r="A1434" s="323">
        <v>21020304</v>
      </c>
      <c r="B1434" s="287" t="s">
        <v>646</v>
      </c>
      <c r="C1434" s="15"/>
      <c r="D1434" s="121" t="s">
        <v>1817</v>
      </c>
      <c r="E1434" s="156" t="s">
        <v>181</v>
      </c>
      <c r="F1434" s="237">
        <f>G1434-(G1434*2%)</f>
        <v>36154.826399999984</v>
      </c>
      <c r="G1434" s="232">
        <v>36892.679999999986</v>
      </c>
      <c r="H1434" s="232">
        <f>G1434/12*8</f>
        <v>24595.119999999992</v>
      </c>
      <c r="I1434" s="233">
        <f>'NOMINAL ROLL'!H1197</f>
        <v>43589.352000000006</v>
      </c>
    </row>
    <row r="1435" spans="1:9" ht="22.5" customHeight="1" x14ac:dyDescent="0.4">
      <c r="A1435" s="1276" t="s">
        <v>3231</v>
      </c>
      <c r="B1435" s="1262" t="s">
        <v>646</v>
      </c>
      <c r="C1435" s="1263"/>
      <c r="D1435" s="1264" t="s">
        <v>1817</v>
      </c>
      <c r="E1435" s="1265" t="s">
        <v>680</v>
      </c>
      <c r="F1435" s="1266"/>
      <c r="G1435" s="1268"/>
      <c r="H1435" s="1268"/>
      <c r="I1435" s="1279">
        <f>'NOMINAL ROLL'!M1197</f>
        <v>480000</v>
      </c>
    </row>
    <row r="1436" spans="1:9" ht="18" x14ac:dyDescent="0.4">
      <c r="A1436" s="323">
        <v>21020312</v>
      </c>
      <c r="B1436" s="287"/>
      <c r="C1436" s="15"/>
      <c r="D1436" s="121"/>
      <c r="E1436" s="156" t="s">
        <v>184</v>
      </c>
      <c r="F1436" s="232"/>
      <c r="G1436" s="232"/>
      <c r="H1436" s="232"/>
      <c r="I1436" s="233"/>
    </row>
    <row r="1437" spans="1:9" ht="18" x14ac:dyDescent="0.4">
      <c r="A1437" s="323">
        <v>21020315</v>
      </c>
      <c r="B1437" s="287" t="s">
        <v>646</v>
      </c>
      <c r="C1437" s="15"/>
      <c r="D1437" s="121" t="s">
        <v>1817</v>
      </c>
      <c r="E1437" s="156" t="s">
        <v>187</v>
      </c>
      <c r="F1437" s="237">
        <f>G1437-(G1437*2%)</f>
        <v>59674.826399999984</v>
      </c>
      <c r="G1437" s="232">
        <v>60892.679999999986</v>
      </c>
      <c r="H1437" s="232">
        <f>G1437/12*8</f>
        <v>40595.119999999988</v>
      </c>
      <c r="I1437" s="233">
        <f>'NOMINAL ROLL'!I1197</f>
        <v>67589.352000000014</v>
      </c>
    </row>
    <row r="1438" spans="1:9" ht="18" x14ac:dyDescent="0.4">
      <c r="A1438" s="323" t="s">
        <v>531</v>
      </c>
      <c r="B1438" s="287"/>
      <c r="C1438" s="15"/>
      <c r="D1438" s="121"/>
      <c r="E1438" s="156" t="s">
        <v>519</v>
      </c>
      <c r="F1438" s="232"/>
      <c r="G1438" s="232"/>
      <c r="H1438" s="232"/>
      <c r="I1438" s="233">
        <f>'NOMINAL ROLL'!K1197</f>
        <v>137628</v>
      </c>
    </row>
    <row r="1439" spans="1:9" ht="18" x14ac:dyDescent="0.4">
      <c r="A1439" s="323" t="s">
        <v>532</v>
      </c>
      <c r="B1439" s="287"/>
      <c r="C1439" s="15"/>
      <c r="D1439" s="121"/>
      <c r="E1439" s="156" t="s">
        <v>520</v>
      </c>
      <c r="F1439" s="232"/>
      <c r="G1439" s="232"/>
      <c r="H1439" s="232"/>
      <c r="I1439" s="233"/>
    </row>
    <row r="1440" spans="1:9" ht="18" x14ac:dyDescent="0.4">
      <c r="A1440" s="323" t="s">
        <v>533</v>
      </c>
      <c r="B1440" s="287"/>
      <c r="C1440" s="15"/>
      <c r="D1440" s="121"/>
      <c r="E1440" s="156" t="s">
        <v>521</v>
      </c>
      <c r="F1440" s="232"/>
      <c r="G1440" s="232"/>
      <c r="H1440" s="232"/>
      <c r="I1440" s="233">
        <f>'NOMINAL ROLL'!J1197</f>
        <v>7560</v>
      </c>
    </row>
    <row r="1441" spans="1:9" ht="18" x14ac:dyDescent="0.4">
      <c r="A1441" s="323">
        <v>21020400</v>
      </c>
      <c r="B1441" s="160"/>
      <c r="C1441" s="15"/>
      <c r="D1441" s="160"/>
      <c r="E1441" s="115" t="s">
        <v>194</v>
      </c>
      <c r="F1441" s="232"/>
      <c r="G1441" s="232"/>
      <c r="H1441" s="232"/>
      <c r="I1441" s="233"/>
    </row>
    <row r="1442" spans="1:9" ht="18" x14ac:dyDescent="0.4">
      <c r="A1442" s="323">
        <v>21020401</v>
      </c>
      <c r="B1442" s="287"/>
      <c r="C1442" s="15"/>
      <c r="D1442" s="121"/>
      <c r="E1442" s="156" t="s">
        <v>178</v>
      </c>
      <c r="F1442" s="232"/>
      <c r="G1442" s="232"/>
      <c r="H1442" s="232"/>
      <c r="I1442" s="233"/>
    </row>
    <row r="1443" spans="1:9" ht="18" x14ac:dyDescent="0.4">
      <c r="A1443" s="323">
        <v>21020402</v>
      </c>
      <c r="B1443" s="287"/>
      <c r="C1443" s="15"/>
      <c r="D1443" s="121"/>
      <c r="E1443" s="156" t="s">
        <v>179</v>
      </c>
      <c r="F1443" s="232"/>
      <c r="G1443" s="232"/>
      <c r="H1443" s="232"/>
      <c r="I1443" s="233"/>
    </row>
    <row r="1444" spans="1:9" ht="18" x14ac:dyDescent="0.4">
      <c r="A1444" s="323">
        <v>21020403</v>
      </c>
      <c r="B1444" s="287"/>
      <c r="C1444" s="15"/>
      <c r="D1444" s="121"/>
      <c r="E1444" s="156" t="s">
        <v>180</v>
      </c>
      <c r="F1444" s="232"/>
      <c r="G1444" s="232"/>
      <c r="H1444" s="232"/>
      <c r="I1444" s="233"/>
    </row>
    <row r="1445" spans="1:9" ht="18" x14ac:dyDescent="0.4">
      <c r="A1445" s="323">
        <v>21020404</v>
      </c>
      <c r="B1445" s="287"/>
      <c r="C1445" s="15"/>
      <c r="D1445" s="121"/>
      <c r="E1445" s="156" t="s">
        <v>181</v>
      </c>
      <c r="F1445" s="232"/>
      <c r="G1445" s="232"/>
      <c r="H1445" s="232"/>
      <c r="I1445" s="233"/>
    </row>
    <row r="1446" spans="1:9" ht="18" x14ac:dyDescent="0.4">
      <c r="A1446" s="323">
        <v>21020412</v>
      </c>
      <c r="B1446" s="287"/>
      <c r="C1446" s="15"/>
      <c r="D1446" s="121"/>
      <c r="E1446" s="156" t="s">
        <v>184</v>
      </c>
      <c r="F1446" s="232"/>
      <c r="G1446" s="232"/>
      <c r="H1446" s="232"/>
      <c r="I1446" s="233"/>
    </row>
    <row r="1447" spans="1:9" ht="18" x14ac:dyDescent="0.4">
      <c r="A1447" s="323">
        <v>21020415</v>
      </c>
      <c r="B1447" s="287"/>
      <c r="C1447" s="15"/>
      <c r="D1447" s="121"/>
      <c r="E1447" s="156" t="s">
        <v>187</v>
      </c>
      <c r="F1447" s="232"/>
      <c r="G1447" s="232"/>
      <c r="H1447" s="232"/>
      <c r="I1447" s="233"/>
    </row>
    <row r="1448" spans="1:9" ht="18" x14ac:dyDescent="0.4">
      <c r="A1448" s="322">
        <v>21020500</v>
      </c>
      <c r="B1448" s="231"/>
      <c r="C1448" s="14"/>
      <c r="D1448" s="231"/>
      <c r="E1448" s="115" t="s">
        <v>195</v>
      </c>
      <c r="F1448" s="232"/>
      <c r="G1448" s="232"/>
      <c r="H1448" s="232"/>
      <c r="I1448" s="233"/>
    </row>
    <row r="1449" spans="1:9" ht="18" x14ac:dyDescent="0.4">
      <c r="A1449" s="323">
        <v>21020501</v>
      </c>
      <c r="B1449" s="287"/>
      <c r="C1449" s="15"/>
      <c r="D1449" s="121"/>
      <c r="E1449" s="156" t="s">
        <v>178</v>
      </c>
      <c r="F1449" s="232"/>
      <c r="G1449" s="232"/>
      <c r="H1449" s="232"/>
      <c r="I1449" s="233"/>
    </row>
    <row r="1450" spans="1:9" ht="18" x14ac:dyDescent="0.4">
      <c r="A1450" s="324">
        <v>21020502</v>
      </c>
      <c r="B1450" s="287"/>
      <c r="C1450" s="15"/>
      <c r="D1450" s="121"/>
      <c r="E1450" s="156" t="s">
        <v>179</v>
      </c>
      <c r="F1450" s="232"/>
      <c r="G1450" s="232"/>
      <c r="H1450" s="232"/>
      <c r="I1450" s="233"/>
    </row>
    <row r="1451" spans="1:9" ht="18" x14ac:dyDescent="0.4">
      <c r="A1451" s="324">
        <v>21020503</v>
      </c>
      <c r="B1451" s="287"/>
      <c r="C1451" s="15"/>
      <c r="D1451" s="121"/>
      <c r="E1451" s="156" t="s">
        <v>180</v>
      </c>
      <c r="F1451" s="232"/>
      <c r="G1451" s="232"/>
      <c r="H1451" s="232"/>
      <c r="I1451" s="233"/>
    </row>
    <row r="1452" spans="1:9" ht="18" x14ac:dyDescent="0.4">
      <c r="A1452" s="324">
        <v>21020504</v>
      </c>
      <c r="B1452" s="287"/>
      <c r="C1452" s="15"/>
      <c r="D1452" s="121"/>
      <c r="E1452" s="156" t="s">
        <v>181</v>
      </c>
      <c r="F1452" s="232"/>
      <c r="G1452" s="232"/>
      <c r="H1452" s="232"/>
      <c r="I1452" s="233"/>
    </row>
    <row r="1453" spans="1:9" ht="18" x14ac:dyDescent="0.4">
      <c r="A1453" s="324" t="s">
        <v>530</v>
      </c>
      <c r="B1453" s="287"/>
      <c r="C1453" s="15"/>
      <c r="D1453" s="121"/>
      <c r="E1453" s="156" t="s">
        <v>184</v>
      </c>
      <c r="F1453" s="100"/>
      <c r="G1453" s="232"/>
      <c r="H1453" s="232"/>
      <c r="I1453" s="233"/>
    </row>
    <row r="1454" spans="1:9" ht="18" x14ac:dyDescent="0.4">
      <c r="A1454" s="324">
        <v>21020515</v>
      </c>
      <c r="B1454" s="287"/>
      <c r="C1454" s="15"/>
      <c r="D1454" s="121"/>
      <c r="E1454" s="156" t="s">
        <v>187</v>
      </c>
      <c r="F1454" s="100"/>
      <c r="G1454" s="232"/>
      <c r="H1454" s="232"/>
      <c r="I1454" s="233"/>
    </row>
    <row r="1455" spans="1:9" ht="18" x14ac:dyDescent="0.4">
      <c r="A1455" s="244">
        <v>21030100</v>
      </c>
      <c r="B1455" s="245"/>
      <c r="C1455" s="18"/>
      <c r="D1455" s="245"/>
      <c r="E1455" s="179" t="s">
        <v>200</v>
      </c>
      <c r="F1455" s="200"/>
      <c r="G1455" s="100"/>
      <c r="H1455" s="100"/>
      <c r="I1455" s="101"/>
    </row>
    <row r="1456" spans="1:9" ht="18" x14ac:dyDescent="0.4">
      <c r="A1456" s="843">
        <v>22010100</v>
      </c>
      <c r="B1456" s="844"/>
      <c r="C1456" s="50"/>
      <c r="D1456" s="611"/>
      <c r="E1456" s="842" t="s">
        <v>3073</v>
      </c>
      <c r="F1456" s="232"/>
      <c r="G1456" s="124">
        <f>35000*6*1</f>
        <v>210000</v>
      </c>
      <c r="H1456" s="841"/>
      <c r="I1456" s="846"/>
    </row>
    <row r="1457" spans="1:9" ht="18" x14ac:dyDescent="0.4">
      <c r="A1457" s="239">
        <v>21020600</v>
      </c>
      <c r="B1457" s="240"/>
      <c r="C1457" s="16"/>
      <c r="D1457" s="240"/>
      <c r="E1457" s="115" t="s">
        <v>196</v>
      </c>
      <c r="F1457" s="100"/>
      <c r="G1457" s="100"/>
      <c r="H1457" s="100"/>
      <c r="I1457" s="101"/>
    </row>
    <row r="1458" spans="1:9" ht="18" x14ac:dyDescent="0.4">
      <c r="A1458" s="294">
        <v>21020605</v>
      </c>
      <c r="B1458" s="287"/>
      <c r="C1458" s="15"/>
      <c r="D1458" s="121"/>
      <c r="E1458" s="122" t="s">
        <v>199</v>
      </c>
      <c r="F1458" s="100"/>
      <c r="G1458" s="100"/>
      <c r="H1458" s="100"/>
      <c r="I1458" s="101"/>
    </row>
    <row r="1459" spans="1:9" ht="18" x14ac:dyDescent="0.4">
      <c r="A1459" s="326">
        <v>22020000</v>
      </c>
      <c r="B1459" s="121"/>
      <c r="C1459" s="6"/>
      <c r="D1459" s="121"/>
      <c r="E1459" s="179" t="s">
        <v>204</v>
      </c>
      <c r="F1459" s="232"/>
      <c r="G1459" s="232"/>
      <c r="H1459" s="232"/>
      <c r="I1459" s="233"/>
    </row>
    <row r="1460" spans="1:9" ht="18" x14ac:dyDescent="0.4">
      <c r="A1460" s="326">
        <v>22020100</v>
      </c>
      <c r="B1460" s="121"/>
      <c r="C1460" s="6"/>
      <c r="D1460" s="121"/>
      <c r="E1460" s="179" t="s">
        <v>205</v>
      </c>
      <c r="F1460" s="232"/>
      <c r="G1460" s="232"/>
      <c r="H1460" s="232"/>
      <c r="I1460" s="233"/>
    </row>
    <row r="1461" spans="1:9" ht="18" x14ac:dyDescent="0.4">
      <c r="A1461" s="37">
        <v>22020101</v>
      </c>
      <c r="B1461" s="287" t="s">
        <v>646</v>
      </c>
      <c r="C1461" s="15"/>
      <c r="D1461" s="121" t="s">
        <v>1817</v>
      </c>
      <c r="E1461" s="310" t="s">
        <v>206</v>
      </c>
      <c r="F1461" s="232">
        <v>50000</v>
      </c>
      <c r="G1461" s="232">
        <v>100000</v>
      </c>
      <c r="H1461" s="232"/>
      <c r="I1461" s="233">
        <v>100000</v>
      </c>
    </row>
    <row r="1462" spans="1:9" ht="18" x14ac:dyDescent="0.4">
      <c r="A1462" s="37">
        <v>22020102</v>
      </c>
      <c r="B1462" s="287"/>
      <c r="C1462" s="37"/>
      <c r="D1462" s="205"/>
      <c r="E1462" s="310" t="s">
        <v>207</v>
      </c>
      <c r="F1462" s="204"/>
      <c r="G1462" s="232"/>
      <c r="H1462" s="204"/>
      <c r="I1462" s="233"/>
    </row>
    <row r="1463" spans="1:9" ht="18" x14ac:dyDescent="0.4">
      <c r="A1463" s="37">
        <v>22020103</v>
      </c>
      <c r="B1463" s="287"/>
      <c r="C1463" s="37"/>
      <c r="D1463" s="205"/>
      <c r="E1463" s="310" t="s">
        <v>208</v>
      </c>
      <c r="F1463" s="204"/>
      <c r="G1463" s="232"/>
      <c r="H1463" s="204"/>
      <c r="I1463" s="233"/>
    </row>
    <row r="1464" spans="1:9" ht="18" x14ac:dyDescent="0.4">
      <c r="A1464" s="37">
        <v>22020104</v>
      </c>
      <c r="B1464" s="287"/>
      <c r="C1464" s="37"/>
      <c r="D1464" s="205"/>
      <c r="E1464" s="310" t="s">
        <v>209</v>
      </c>
      <c r="F1464" s="204"/>
      <c r="G1464" s="232"/>
      <c r="H1464" s="204"/>
      <c r="I1464" s="233"/>
    </row>
    <row r="1465" spans="1:9" ht="18" x14ac:dyDescent="0.4">
      <c r="A1465" s="322">
        <v>22020300</v>
      </c>
      <c r="B1465" s="344"/>
      <c r="C1465" s="14"/>
      <c r="D1465" s="245"/>
      <c r="E1465" s="184" t="s">
        <v>212</v>
      </c>
      <c r="F1465" s="343"/>
      <c r="G1465" s="343"/>
      <c r="H1465" s="343"/>
      <c r="I1465" s="313"/>
    </row>
    <row r="1466" spans="1:9" ht="18" x14ac:dyDescent="0.4">
      <c r="A1466" s="323">
        <v>22020311</v>
      </c>
      <c r="B1466" s="287"/>
      <c r="C1466" s="15"/>
      <c r="D1466" s="121"/>
      <c r="E1466" s="156" t="s">
        <v>220</v>
      </c>
      <c r="F1466" s="343"/>
      <c r="G1466" s="343"/>
      <c r="H1466" s="343"/>
      <c r="I1466" s="313"/>
    </row>
    <row r="1467" spans="1:9" ht="18" x14ac:dyDescent="0.4">
      <c r="A1467" s="326">
        <v>22020400</v>
      </c>
      <c r="B1467" s="121"/>
      <c r="C1467" s="6"/>
      <c r="D1467" s="121"/>
      <c r="E1467" s="179" t="s">
        <v>222</v>
      </c>
      <c r="F1467" s="232"/>
      <c r="G1467" s="232"/>
      <c r="H1467" s="232"/>
      <c r="I1467" s="233"/>
    </row>
    <row r="1468" spans="1:9" ht="18" x14ac:dyDescent="0.4">
      <c r="A1468" s="326">
        <v>22020413</v>
      </c>
      <c r="B1468" s="287" t="s">
        <v>646</v>
      </c>
      <c r="C1468" s="15"/>
      <c r="D1468" s="121" t="s">
        <v>1817</v>
      </c>
      <c r="E1468" s="191" t="s">
        <v>440</v>
      </c>
      <c r="F1468" s="232">
        <v>7609197.3300000001</v>
      </c>
      <c r="G1468" s="232">
        <v>40000000</v>
      </c>
      <c r="H1468" s="232">
        <v>30664000</v>
      </c>
      <c r="I1468" s="233">
        <v>40000000</v>
      </c>
    </row>
    <row r="1469" spans="1:9" ht="18.5" thickBot="1" x14ac:dyDescent="0.45">
      <c r="A1469" s="333" t="s">
        <v>534</v>
      </c>
      <c r="B1469" s="428"/>
      <c r="C1469" s="41"/>
      <c r="D1469" s="345"/>
      <c r="E1469" s="193" t="s">
        <v>535</v>
      </c>
      <c r="F1469" s="279"/>
      <c r="G1469" s="279"/>
      <c r="H1469" s="279"/>
      <c r="I1469" s="278"/>
    </row>
    <row r="1470" spans="1:9" ht="18.5" thickBot="1" x14ac:dyDescent="0.45">
      <c r="A1470" s="492"/>
      <c r="B1470" s="493"/>
      <c r="C1470" s="494"/>
      <c r="D1470" s="493"/>
      <c r="E1470" s="451" t="s">
        <v>319</v>
      </c>
      <c r="F1470" s="454">
        <f>SUM(F1425:F1458)</f>
        <v>1224038.0711999992</v>
      </c>
      <c r="G1470" s="454">
        <f>SUM(G1425:G1458)</f>
        <v>1569696.4799999993</v>
      </c>
      <c r="H1470" s="454">
        <f>SUM(H1425:H1458)</f>
        <v>832678.95999999961</v>
      </c>
      <c r="I1470" s="454">
        <f>SUM(I1425:I1458)</f>
        <v>2097356.6159999999</v>
      </c>
    </row>
    <row r="1471" spans="1:9" ht="18.5" thickBot="1" x14ac:dyDescent="0.45">
      <c r="A1471" s="490"/>
      <c r="B1471" s="457"/>
      <c r="C1471" s="491"/>
      <c r="D1471" s="457"/>
      <c r="E1471" s="449" t="s">
        <v>204</v>
      </c>
      <c r="F1471" s="453">
        <f>SUM(F1461:F1469)</f>
        <v>7659197.3300000001</v>
      </c>
      <c r="G1471" s="453">
        <f>SUM(G1461:G1469)</f>
        <v>40100000</v>
      </c>
      <c r="H1471" s="453">
        <f>SUM(H1461:H1469)</f>
        <v>30664000</v>
      </c>
      <c r="I1471" s="453">
        <f>SUM(I1461:I1469)</f>
        <v>40100000</v>
      </c>
    </row>
    <row r="1472" spans="1:9" ht="18.5" thickBot="1" x14ac:dyDescent="0.45">
      <c r="A1472" s="45"/>
      <c r="B1472" s="346"/>
      <c r="C1472" s="45"/>
      <c r="D1472" s="346"/>
      <c r="E1472" s="280" t="s">
        <v>298</v>
      </c>
      <c r="F1472" s="282">
        <f>F1470+F1471</f>
        <v>8883235.4012000002</v>
      </c>
      <c r="G1472" s="282">
        <f>G1470+G1471</f>
        <v>41669696.479999997</v>
      </c>
      <c r="H1472" s="282">
        <f>H1470+H1471</f>
        <v>31496678.960000001</v>
      </c>
      <c r="I1472" s="282">
        <f>I1470+I1471</f>
        <v>42197356.615999997</v>
      </c>
    </row>
    <row r="1473" spans="1:9" ht="22.5" x14ac:dyDescent="0.45">
      <c r="A1473" s="1440" t="s">
        <v>1792</v>
      </c>
      <c r="B1473" s="1441"/>
      <c r="C1473" s="1441"/>
      <c r="D1473" s="1441"/>
      <c r="E1473" s="1441"/>
      <c r="F1473" s="1441"/>
      <c r="G1473" s="1441"/>
      <c r="H1473" s="1441"/>
      <c r="I1473" s="1442"/>
    </row>
    <row r="1474" spans="1:9" ht="22.5" x14ac:dyDescent="0.45">
      <c r="A1474" s="1437" t="s">
        <v>484</v>
      </c>
      <c r="B1474" s="1438"/>
      <c r="C1474" s="1438"/>
      <c r="D1474" s="1438"/>
      <c r="E1474" s="1438"/>
      <c r="F1474" s="1438"/>
      <c r="G1474" s="1438"/>
      <c r="H1474" s="1438"/>
      <c r="I1474" s="1439"/>
    </row>
    <row r="1475" spans="1:9" ht="22.5" x14ac:dyDescent="0.45">
      <c r="A1475" s="1437" t="s">
        <v>3079</v>
      </c>
      <c r="B1475" s="1438"/>
      <c r="C1475" s="1438"/>
      <c r="D1475" s="1438"/>
      <c r="E1475" s="1438"/>
      <c r="F1475" s="1438"/>
      <c r="G1475" s="1438"/>
      <c r="H1475" s="1438"/>
      <c r="I1475" s="1439"/>
    </row>
    <row r="1476" spans="1:9" ht="18.75" customHeight="1" thickBot="1" x14ac:dyDescent="0.5">
      <c r="A1476" s="1461" t="s">
        <v>280</v>
      </c>
      <c r="B1476" s="1462"/>
      <c r="C1476" s="1462"/>
      <c r="D1476" s="1462"/>
      <c r="E1476" s="1462"/>
      <c r="F1476" s="1462"/>
      <c r="G1476" s="1462"/>
      <c r="H1476" s="1462"/>
      <c r="I1476" s="1463"/>
    </row>
    <row r="1477" spans="1:9" ht="18.5" thickBot="1" x14ac:dyDescent="0.45">
      <c r="A1477" s="1455" t="s">
        <v>441</v>
      </c>
      <c r="B1477" s="1456"/>
      <c r="C1477" s="1456"/>
      <c r="D1477" s="1456"/>
      <c r="E1477" s="1456"/>
      <c r="F1477" s="1456"/>
      <c r="G1477" s="1456"/>
      <c r="H1477" s="1456"/>
      <c r="I1477" s="1457"/>
    </row>
    <row r="1478" spans="1:9" s="201" customFormat="1" ht="36.5" thickBot="1" x14ac:dyDescent="0.4">
      <c r="A1478" s="4" t="s">
        <v>465</v>
      </c>
      <c r="B1478" s="111" t="s">
        <v>458</v>
      </c>
      <c r="C1478" s="4" t="s">
        <v>454</v>
      </c>
      <c r="D1478" s="347" t="s">
        <v>457</v>
      </c>
      <c r="E1478" s="210" t="s">
        <v>1</v>
      </c>
      <c r="F1478" s="111" t="s">
        <v>3083</v>
      </c>
      <c r="G1478" s="111" t="s">
        <v>3078</v>
      </c>
      <c r="H1478" s="111" t="s">
        <v>3084</v>
      </c>
      <c r="I1478" s="111" t="s">
        <v>3082</v>
      </c>
    </row>
    <row r="1479" spans="1:9" ht="18" x14ac:dyDescent="0.4">
      <c r="A1479" s="340">
        <v>20000000</v>
      </c>
      <c r="B1479" s="341"/>
      <c r="C1479" s="44"/>
      <c r="D1479" s="160"/>
      <c r="E1479" s="138" t="s">
        <v>163</v>
      </c>
      <c r="F1479" s="348"/>
      <c r="G1479" s="348"/>
      <c r="H1479" s="348"/>
      <c r="I1479" s="349"/>
    </row>
    <row r="1480" spans="1:9" ht="18" x14ac:dyDescent="0.4">
      <c r="A1480" s="323">
        <v>21000000</v>
      </c>
      <c r="B1480" s="160"/>
      <c r="C1480" s="15"/>
      <c r="D1480" s="160"/>
      <c r="E1480" s="350" t="s">
        <v>164</v>
      </c>
      <c r="F1480" s="343"/>
      <c r="G1480" s="343"/>
      <c r="H1480" s="343"/>
      <c r="I1480" s="343"/>
    </row>
    <row r="1481" spans="1:9" ht="18" x14ac:dyDescent="0.4">
      <c r="A1481" s="323">
        <v>21010000</v>
      </c>
      <c r="B1481" s="160"/>
      <c r="C1481" s="15"/>
      <c r="D1481" s="160"/>
      <c r="E1481" s="350" t="s">
        <v>165</v>
      </c>
      <c r="F1481" s="343"/>
      <c r="G1481" s="343"/>
      <c r="H1481" s="343"/>
      <c r="I1481" s="343"/>
    </row>
    <row r="1482" spans="1:9" ht="18" x14ac:dyDescent="0.4">
      <c r="A1482" s="323">
        <v>21010103</v>
      </c>
      <c r="B1482" s="287" t="s">
        <v>646</v>
      </c>
      <c r="C1482" s="15"/>
      <c r="D1482" s="121" t="s">
        <v>1817</v>
      </c>
      <c r="E1482" s="351" t="s">
        <v>168</v>
      </c>
      <c r="F1482" s="237">
        <f>G1482-(G1482*2%)</f>
        <v>1548488.2</v>
      </c>
      <c r="G1482" s="100">
        <v>1580090</v>
      </c>
      <c r="H1482" s="232">
        <f>G1482/12*8</f>
        <v>1053393.3333333333</v>
      </c>
      <c r="I1482" s="343">
        <f>'NOMINAL ROLL'!D1205</f>
        <v>2114968.04</v>
      </c>
    </row>
    <row r="1483" spans="1:9" ht="18" x14ac:dyDescent="0.4">
      <c r="A1483" s="323">
        <v>21010104</v>
      </c>
      <c r="B1483" s="287" t="s">
        <v>646</v>
      </c>
      <c r="C1483" s="15"/>
      <c r="D1483" s="121" t="s">
        <v>1817</v>
      </c>
      <c r="E1483" s="351" t="s">
        <v>169</v>
      </c>
      <c r="F1483" s="237">
        <f>G1483-(G1483*2%)</f>
        <v>403674.58320000005</v>
      </c>
      <c r="G1483" s="100">
        <v>411912.84</v>
      </c>
      <c r="H1483" s="232">
        <f>G1483/12*8</f>
        <v>274608.56</v>
      </c>
      <c r="I1483" s="343">
        <f>'NOMINAL ROLL'!D1200</f>
        <v>0</v>
      </c>
    </row>
    <row r="1484" spans="1:9" ht="18" x14ac:dyDescent="0.4">
      <c r="A1484" s="323" t="s">
        <v>698</v>
      </c>
      <c r="B1484" s="287"/>
      <c r="C1484" s="15"/>
      <c r="D1484" s="121"/>
      <c r="E1484" s="351" t="s">
        <v>170</v>
      </c>
      <c r="F1484" s="343"/>
      <c r="G1484" s="343"/>
      <c r="H1484" s="343"/>
      <c r="I1484" s="343"/>
    </row>
    <row r="1485" spans="1:9" ht="18" x14ac:dyDescent="0.4">
      <c r="A1485" s="234">
        <v>21010106</v>
      </c>
      <c r="B1485" s="287"/>
      <c r="C1485" s="15"/>
      <c r="D1485" s="121"/>
      <c r="E1485" s="351" t="s">
        <v>171</v>
      </c>
      <c r="F1485" s="343"/>
      <c r="G1485" s="343"/>
      <c r="H1485" s="343"/>
      <c r="I1485" s="343"/>
    </row>
    <row r="1486" spans="1:9" ht="18" x14ac:dyDescent="0.4">
      <c r="A1486" s="234"/>
      <c r="B1486" s="287"/>
      <c r="C1486" s="15"/>
      <c r="D1486" s="121"/>
      <c r="E1486" s="352" t="s">
        <v>680</v>
      </c>
      <c r="F1486" s="237"/>
      <c r="G1486" s="343">
        <v>298800.42599999998</v>
      </c>
      <c r="H1486" s="343"/>
      <c r="I1486" s="845"/>
    </row>
    <row r="1487" spans="1:9" ht="20.25" customHeight="1" x14ac:dyDescent="0.4">
      <c r="A1487" s="323">
        <v>21020300</v>
      </c>
      <c r="B1487" s="160"/>
      <c r="C1487" s="15"/>
      <c r="D1487" s="160"/>
      <c r="E1487" s="350" t="s">
        <v>193</v>
      </c>
      <c r="F1487" s="343"/>
      <c r="G1487" s="343"/>
      <c r="H1487" s="343"/>
      <c r="I1487" s="343"/>
    </row>
    <row r="1488" spans="1:9" ht="18" x14ac:dyDescent="0.4">
      <c r="A1488" s="323">
        <v>21020301</v>
      </c>
      <c r="B1488" s="287" t="s">
        <v>646</v>
      </c>
      <c r="C1488" s="15"/>
      <c r="D1488" s="121" t="s">
        <v>1817</v>
      </c>
      <c r="E1488" s="352" t="s">
        <v>178</v>
      </c>
      <c r="F1488" s="237">
        <f>G1488-(G1488*2%)</f>
        <v>541970.87</v>
      </c>
      <c r="G1488" s="100">
        <v>553031.5</v>
      </c>
      <c r="H1488" s="232">
        <f>G1488/12*8</f>
        <v>368687.66666666669</v>
      </c>
      <c r="I1488" s="343">
        <f>'NOMINAL ROLL'!E1205</f>
        <v>740238.81400000001</v>
      </c>
    </row>
    <row r="1489" spans="1:9" ht="18" x14ac:dyDescent="0.4">
      <c r="A1489" s="323">
        <v>21020302</v>
      </c>
      <c r="B1489" s="287" t="s">
        <v>646</v>
      </c>
      <c r="C1489" s="15"/>
      <c r="D1489" s="121" t="s">
        <v>1817</v>
      </c>
      <c r="E1489" s="352" t="s">
        <v>179</v>
      </c>
      <c r="F1489" s="237">
        <f>G1489-(G1489*2%)</f>
        <v>309697.64</v>
      </c>
      <c r="G1489" s="100">
        <v>316018</v>
      </c>
      <c r="H1489" s="232">
        <f>G1489/12*8</f>
        <v>210678.66666666666</v>
      </c>
      <c r="I1489" s="343">
        <f>'NOMINAL ROLL'!F1205</f>
        <v>422993.60800000001</v>
      </c>
    </row>
    <row r="1490" spans="1:9" ht="18" x14ac:dyDescent="0.4">
      <c r="A1490" s="323">
        <v>21020303</v>
      </c>
      <c r="B1490" s="287" t="s">
        <v>646</v>
      </c>
      <c r="C1490" s="15"/>
      <c r="D1490" s="121" t="s">
        <v>1817</v>
      </c>
      <c r="E1490" s="352" t="s">
        <v>180</v>
      </c>
      <c r="F1490" s="237">
        <f>G1490-(G1490*2%)</f>
        <v>14817.6</v>
      </c>
      <c r="G1490" s="100">
        <v>15120</v>
      </c>
      <c r="H1490" s="232">
        <f>G1490/12*8</f>
        <v>10080</v>
      </c>
      <c r="I1490" s="343">
        <f>'NOMINAL ROLL'!G1205</f>
        <v>27000</v>
      </c>
    </row>
    <row r="1491" spans="1:9" ht="18" x14ac:dyDescent="0.4">
      <c r="A1491" s="323">
        <v>21020304</v>
      </c>
      <c r="B1491" s="287" t="s">
        <v>646</v>
      </c>
      <c r="C1491" s="15"/>
      <c r="D1491" s="121" t="s">
        <v>1817</v>
      </c>
      <c r="E1491" s="352" t="s">
        <v>181</v>
      </c>
      <c r="F1491" s="237">
        <f>G1491-(G1491*2%)</f>
        <v>77424.41</v>
      </c>
      <c r="G1491" s="100">
        <v>79004.5</v>
      </c>
      <c r="H1491" s="232">
        <f>G1491/12*8</f>
        <v>52669.666666666664</v>
      </c>
      <c r="I1491" s="343">
        <f>'NOMINAL ROLL'!H1205</f>
        <v>105748.402</v>
      </c>
    </row>
    <row r="1492" spans="1:9" ht="21" customHeight="1" x14ac:dyDescent="0.4">
      <c r="A1492" s="1276" t="s">
        <v>3231</v>
      </c>
      <c r="B1492" s="1262" t="s">
        <v>646</v>
      </c>
      <c r="C1492" s="1263"/>
      <c r="D1492" s="1264" t="s">
        <v>1817</v>
      </c>
      <c r="E1492" s="1308" t="s">
        <v>680</v>
      </c>
      <c r="F1492" s="1266"/>
      <c r="G1492" s="1267"/>
      <c r="H1492" s="1268"/>
      <c r="I1492" s="1309">
        <f>'NOMINAL ROLL'!M1205</f>
        <v>1440000</v>
      </c>
    </row>
    <row r="1493" spans="1:9" ht="18" x14ac:dyDescent="0.4">
      <c r="A1493" s="323">
        <v>21020312</v>
      </c>
      <c r="B1493" s="287"/>
      <c r="C1493" s="15"/>
      <c r="D1493" s="121"/>
      <c r="E1493" s="352" t="s">
        <v>184</v>
      </c>
      <c r="F1493" s="100"/>
      <c r="G1493" s="100"/>
      <c r="H1493" s="232"/>
      <c r="I1493" s="343"/>
    </row>
    <row r="1494" spans="1:9" ht="18" x14ac:dyDescent="0.4">
      <c r="A1494" s="323">
        <v>21020315</v>
      </c>
      <c r="B1494" s="287" t="s">
        <v>646</v>
      </c>
      <c r="C1494" s="15"/>
      <c r="D1494" s="121" t="s">
        <v>1817</v>
      </c>
      <c r="E1494" s="352" t="s">
        <v>187</v>
      </c>
      <c r="F1494" s="237">
        <f>G1494-(G1494*2%)</f>
        <v>124464.41</v>
      </c>
      <c r="G1494" s="100">
        <v>127004.5</v>
      </c>
      <c r="H1494" s="232">
        <f>G1494/12*8</f>
        <v>84669.666666666672</v>
      </c>
      <c r="I1494" s="343">
        <f>'NOMINAL ROLL'!I1205</f>
        <v>177748.402</v>
      </c>
    </row>
    <row r="1495" spans="1:9" ht="18" x14ac:dyDescent="0.4">
      <c r="A1495" s="234">
        <v>21020314</v>
      </c>
      <c r="B1495" s="287"/>
      <c r="C1495" s="15"/>
      <c r="D1495" s="121"/>
      <c r="E1495" s="352" t="s">
        <v>519</v>
      </c>
      <c r="F1495" s="343"/>
      <c r="G1495" s="343"/>
      <c r="H1495" s="343"/>
      <c r="I1495" s="343">
        <f>'NOMINAL ROLL'!K1205</f>
        <v>275256</v>
      </c>
    </row>
    <row r="1496" spans="1:9" ht="18" x14ac:dyDescent="0.4">
      <c r="A1496" s="234">
        <v>21020305</v>
      </c>
      <c r="B1496" s="287"/>
      <c r="C1496" s="15"/>
      <c r="D1496" s="121"/>
      <c r="E1496" s="352" t="s">
        <v>520</v>
      </c>
      <c r="F1496" s="343"/>
      <c r="G1496" s="343"/>
      <c r="H1496" s="343"/>
      <c r="I1496" s="343"/>
    </row>
    <row r="1497" spans="1:9" ht="18" x14ac:dyDescent="0.4">
      <c r="A1497" s="234">
        <v>21020306</v>
      </c>
      <c r="B1497" s="287"/>
      <c r="C1497" s="15"/>
      <c r="D1497" s="121"/>
      <c r="E1497" s="352" t="s">
        <v>521</v>
      </c>
      <c r="F1497" s="343"/>
      <c r="G1497" s="343"/>
      <c r="H1497" s="343"/>
      <c r="I1497" s="343">
        <f>'NOMINAL ROLL'!J1205</f>
        <v>15120</v>
      </c>
    </row>
    <row r="1498" spans="1:9" ht="18" x14ac:dyDescent="0.4">
      <c r="A1498" s="323">
        <v>21020400</v>
      </c>
      <c r="B1498" s="160"/>
      <c r="C1498" s="15"/>
      <c r="D1498" s="160"/>
      <c r="E1498" s="350" t="s">
        <v>194</v>
      </c>
      <c r="F1498" s="343"/>
      <c r="G1498" s="343"/>
      <c r="H1498" s="343"/>
      <c r="I1498" s="343"/>
    </row>
    <row r="1499" spans="1:9" ht="18" x14ac:dyDescent="0.4">
      <c r="A1499" s="323">
        <v>21020401</v>
      </c>
      <c r="B1499" s="287" t="s">
        <v>646</v>
      </c>
      <c r="C1499" s="15"/>
      <c r="D1499" s="121" t="s">
        <v>1817</v>
      </c>
      <c r="E1499" s="352" t="s">
        <v>178</v>
      </c>
      <c r="F1499" s="237">
        <f>G1499-(G1499*2%)</f>
        <v>141286.10412</v>
      </c>
      <c r="G1499" s="100">
        <v>144169.49400000001</v>
      </c>
      <c r="H1499" s="232">
        <f>G1499/12*8</f>
        <v>96112.995999999999</v>
      </c>
      <c r="I1499" s="343"/>
    </row>
    <row r="1500" spans="1:9" ht="18" x14ac:dyDescent="0.4">
      <c r="A1500" s="323">
        <v>21020402</v>
      </c>
      <c r="B1500" s="287" t="s">
        <v>646</v>
      </c>
      <c r="C1500" s="15"/>
      <c r="D1500" s="121" t="s">
        <v>1817</v>
      </c>
      <c r="E1500" s="352" t="s">
        <v>179</v>
      </c>
      <c r="F1500" s="237">
        <f>G1500-(G1500*2%)</f>
        <v>80734.91664000001</v>
      </c>
      <c r="G1500" s="100">
        <v>82382.568000000014</v>
      </c>
      <c r="H1500" s="232">
        <f>G1500/12*8</f>
        <v>54921.712000000007</v>
      </c>
      <c r="I1500" s="343"/>
    </row>
    <row r="1501" spans="1:9" ht="18" x14ac:dyDescent="0.4">
      <c r="A1501" s="323" t="s">
        <v>699</v>
      </c>
      <c r="B1501" s="287" t="s">
        <v>646</v>
      </c>
      <c r="C1501" s="15"/>
      <c r="D1501" s="121" t="s">
        <v>1817</v>
      </c>
      <c r="E1501" s="352" t="s">
        <v>180</v>
      </c>
      <c r="F1501" s="237">
        <f>G1501-(G1501*2%)</f>
        <v>7408.8</v>
      </c>
      <c r="G1501" s="100">
        <v>7560</v>
      </c>
      <c r="H1501" s="232">
        <f>G1501/12*8</f>
        <v>5040</v>
      </c>
      <c r="I1501" s="343"/>
    </row>
    <row r="1502" spans="1:9" ht="18" x14ac:dyDescent="0.4">
      <c r="A1502" s="323">
        <v>21020404</v>
      </c>
      <c r="B1502" s="287" t="s">
        <v>646</v>
      </c>
      <c r="C1502" s="15"/>
      <c r="D1502" s="121" t="s">
        <v>1817</v>
      </c>
      <c r="E1502" s="352" t="s">
        <v>181</v>
      </c>
      <c r="F1502" s="237">
        <f>G1502-(G1502*2%)</f>
        <v>20183.729160000003</v>
      </c>
      <c r="G1502" s="100">
        <v>20595.642000000003</v>
      </c>
      <c r="H1502" s="232">
        <f>G1502/12*8</f>
        <v>13730.428000000002</v>
      </c>
      <c r="I1502" s="343"/>
    </row>
    <row r="1503" spans="1:9" ht="18" x14ac:dyDescent="0.4">
      <c r="A1503" s="323" t="s">
        <v>3232</v>
      </c>
      <c r="B1503" s="287" t="s">
        <v>646</v>
      </c>
      <c r="C1503" s="15"/>
      <c r="D1503" s="121" t="s">
        <v>1817</v>
      </c>
      <c r="E1503" s="352" t="s">
        <v>680</v>
      </c>
      <c r="F1503" s="237"/>
      <c r="G1503" s="100"/>
      <c r="H1503" s="232"/>
      <c r="I1503" s="343"/>
    </row>
    <row r="1504" spans="1:9" ht="18" x14ac:dyDescent="0.4">
      <c r="A1504" s="323">
        <v>21020412</v>
      </c>
      <c r="B1504" s="287"/>
      <c r="C1504" s="15"/>
      <c r="D1504" s="121"/>
      <c r="E1504" s="352" t="s">
        <v>184</v>
      </c>
      <c r="F1504" s="100"/>
      <c r="G1504" s="100"/>
      <c r="H1504" s="232"/>
      <c r="I1504" s="343"/>
    </row>
    <row r="1505" spans="1:9" ht="18" x14ac:dyDescent="0.4">
      <c r="A1505" s="323">
        <v>21020415</v>
      </c>
      <c r="B1505" s="287" t="s">
        <v>646</v>
      </c>
      <c r="C1505" s="15"/>
      <c r="D1505" s="121" t="s">
        <v>1817</v>
      </c>
      <c r="E1505" s="352" t="s">
        <v>187</v>
      </c>
      <c r="F1505" s="237">
        <f>G1505-(G1505*2%)</f>
        <v>43703.72916000001</v>
      </c>
      <c r="G1505" s="100">
        <v>44595.642000000007</v>
      </c>
      <c r="H1505" s="232">
        <f>G1505/12*8</f>
        <v>29730.428000000004</v>
      </c>
      <c r="I1505" s="343"/>
    </row>
    <row r="1506" spans="1:9" ht="18" x14ac:dyDescent="0.4">
      <c r="A1506" s="322">
        <v>21020500</v>
      </c>
      <c r="B1506" s="231"/>
      <c r="C1506" s="14"/>
      <c r="D1506" s="231"/>
      <c r="E1506" s="350" t="s">
        <v>195</v>
      </c>
      <c r="F1506" s="232"/>
      <c r="G1506" s="232"/>
      <c r="H1506" s="232"/>
      <c r="I1506" s="232"/>
    </row>
    <row r="1507" spans="1:9" ht="18" x14ac:dyDescent="0.4">
      <c r="A1507" s="323">
        <v>21020501</v>
      </c>
      <c r="B1507" s="287"/>
      <c r="C1507" s="15"/>
      <c r="D1507" s="121"/>
      <c r="E1507" s="352" t="s">
        <v>178</v>
      </c>
      <c r="F1507" s="232"/>
      <c r="G1507" s="232"/>
      <c r="H1507" s="232"/>
      <c r="I1507" s="232"/>
    </row>
    <row r="1508" spans="1:9" ht="18" x14ac:dyDescent="0.4">
      <c r="A1508" s="324">
        <v>21020502</v>
      </c>
      <c r="B1508" s="287"/>
      <c r="C1508" s="17"/>
      <c r="D1508" s="121"/>
      <c r="E1508" s="352" t="s">
        <v>179</v>
      </c>
      <c r="F1508" s="100"/>
      <c r="G1508" s="232"/>
      <c r="H1508" s="232"/>
      <c r="I1508" s="232"/>
    </row>
    <row r="1509" spans="1:9" ht="18" x14ac:dyDescent="0.4">
      <c r="A1509" s="324">
        <v>21020503</v>
      </c>
      <c r="B1509" s="287"/>
      <c r="C1509" s="17"/>
      <c r="D1509" s="121"/>
      <c r="E1509" s="352" t="s">
        <v>180</v>
      </c>
      <c r="F1509" s="100"/>
      <c r="G1509" s="232"/>
      <c r="H1509" s="232"/>
      <c r="I1509" s="232"/>
    </row>
    <row r="1510" spans="1:9" ht="18" x14ac:dyDescent="0.4">
      <c r="A1510" s="324">
        <v>21020504</v>
      </c>
      <c r="B1510" s="287"/>
      <c r="C1510" s="17"/>
      <c r="D1510" s="121"/>
      <c r="E1510" s="352" t="s">
        <v>181</v>
      </c>
      <c r="F1510" s="100"/>
      <c r="G1510" s="232"/>
      <c r="H1510" s="232"/>
      <c r="I1510" s="232"/>
    </row>
    <row r="1511" spans="1:9" ht="18" x14ac:dyDescent="0.4">
      <c r="A1511" s="324" t="s">
        <v>530</v>
      </c>
      <c r="B1511" s="287"/>
      <c r="C1511" s="17"/>
      <c r="D1511" s="121"/>
      <c r="E1511" s="352" t="s">
        <v>184</v>
      </c>
      <c r="F1511" s="100"/>
      <c r="G1511" s="232"/>
      <c r="H1511" s="232"/>
      <c r="I1511" s="232"/>
    </row>
    <row r="1512" spans="1:9" ht="18" x14ac:dyDescent="0.4">
      <c r="A1512" s="324">
        <v>21020515</v>
      </c>
      <c r="B1512" s="287"/>
      <c r="C1512" s="17"/>
      <c r="D1512" s="121"/>
      <c r="E1512" s="352" t="s">
        <v>187</v>
      </c>
      <c r="F1512" s="100"/>
      <c r="G1512" s="232"/>
      <c r="H1512" s="232"/>
      <c r="I1512" s="232"/>
    </row>
    <row r="1513" spans="1:9" ht="18" x14ac:dyDescent="0.4">
      <c r="A1513" s="244">
        <v>21030100</v>
      </c>
      <c r="B1513" s="245"/>
      <c r="C1513" s="18"/>
      <c r="D1513" s="245"/>
      <c r="E1513" s="179" t="s">
        <v>200</v>
      </c>
      <c r="F1513" s="200"/>
      <c r="G1513" s="100"/>
      <c r="H1513" s="100"/>
      <c r="I1513" s="101"/>
    </row>
    <row r="1514" spans="1:9" ht="18" x14ac:dyDescent="0.4">
      <c r="A1514" s="843">
        <v>22010100</v>
      </c>
      <c r="B1514" s="844" t="s">
        <v>802</v>
      </c>
      <c r="C1514" s="50"/>
      <c r="D1514" s="611"/>
      <c r="E1514" s="842" t="s">
        <v>3073</v>
      </c>
      <c r="F1514" s="232"/>
      <c r="G1514" s="124">
        <v>630000</v>
      </c>
      <c r="H1514" s="841"/>
      <c r="I1514" s="846"/>
    </row>
    <row r="1515" spans="1:9" ht="18" x14ac:dyDescent="0.4">
      <c r="A1515" s="239">
        <v>21020600</v>
      </c>
      <c r="B1515" s="240"/>
      <c r="C1515" s="16"/>
      <c r="D1515" s="240"/>
      <c r="E1515" s="115" t="s">
        <v>196</v>
      </c>
      <c r="F1515" s="100"/>
      <c r="G1515" s="100"/>
      <c r="H1515" s="100"/>
      <c r="I1515" s="101"/>
    </row>
    <row r="1516" spans="1:9" ht="18" x14ac:dyDescent="0.4">
      <c r="A1516" s="294">
        <v>21020605</v>
      </c>
      <c r="B1516" s="287"/>
      <c r="C1516" s="15"/>
      <c r="D1516" s="121"/>
      <c r="E1516" s="122" t="s">
        <v>199</v>
      </c>
      <c r="F1516" s="100"/>
      <c r="G1516" s="100"/>
      <c r="H1516" s="100"/>
      <c r="I1516" s="101"/>
    </row>
    <row r="1517" spans="1:9" ht="18" x14ac:dyDescent="0.4">
      <c r="A1517" s="326">
        <v>22020000</v>
      </c>
      <c r="B1517" s="121"/>
      <c r="C1517" s="6"/>
      <c r="D1517" s="121"/>
      <c r="E1517" s="353" t="s">
        <v>204</v>
      </c>
      <c r="F1517" s="232"/>
      <c r="G1517" s="232"/>
      <c r="H1517" s="232"/>
      <c r="I1517" s="232"/>
    </row>
    <row r="1518" spans="1:9" ht="18" x14ac:dyDescent="0.4">
      <c r="A1518" s="326">
        <v>22020100</v>
      </c>
      <c r="B1518" s="121"/>
      <c r="C1518" s="6"/>
      <c r="D1518" s="121"/>
      <c r="E1518" s="353" t="s">
        <v>205</v>
      </c>
      <c r="F1518" s="232"/>
      <c r="G1518" s="232"/>
      <c r="H1518" s="232"/>
      <c r="I1518" s="232"/>
    </row>
    <row r="1519" spans="1:9" ht="18" x14ac:dyDescent="0.4">
      <c r="A1519" s="37">
        <v>22020101</v>
      </c>
      <c r="B1519" s="287"/>
      <c r="C1519" s="37"/>
      <c r="D1519" s="205"/>
      <c r="E1519" s="354" t="s">
        <v>206</v>
      </c>
      <c r="F1519" s="100"/>
      <c r="G1519" s="100"/>
      <c r="H1519" s="100"/>
      <c r="I1519" s="101"/>
    </row>
    <row r="1520" spans="1:9" ht="18" x14ac:dyDescent="0.4">
      <c r="A1520" s="37">
        <v>22020102</v>
      </c>
      <c r="B1520" s="287"/>
      <c r="C1520" s="15"/>
      <c r="D1520" s="121"/>
      <c r="E1520" s="354" t="s">
        <v>207</v>
      </c>
      <c r="F1520" s="100"/>
      <c r="G1520" s="100"/>
      <c r="H1520" s="100"/>
      <c r="I1520" s="101"/>
    </row>
    <row r="1521" spans="1:9" ht="18" x14ac:dyDescent="0.4">
      <c r="A1521" s="37">
        <v>22020103</v>
      </c>
      <c r="B1521" s="287"/>
      <c r="C1521" s="37"/>
      <c r="D1521" s="205"/>
      <c r="E1521" s="354" t="s">
        <v>208</v>
      </c>
      <c r="F1521" s="100"/>
      <c r="G1521" s="100"/>
      <c r="H1521" s="100"/>
      <c r="I1521" s="101"/>
    </row>
    <row r="1522" spans="1:9" ht="18" x14ac:dyDescent="0.4">
      <c r="A1522" s="37">
        <v>22020104</v>
      </c>
      <c r="B1522" s="287"/>
      <c r="C1522" s="37"/>
      <c r="D1522" s="205"/>
      <c r="E1522" s="354" t="s">
        <v>209</v>
      </c>
      <c r="F1522" s="100"/>
      <c r="G1522" s="100"/>
      <c r="H1522" s="100"/>
      <c r="I1522" s="101"/>
    </row>
    <row r="1523" spans="1:9" ht="18" x14ac:dyDescent="0.4">
      <c r="A1523" s="323">
        <v>21020600</v>
      </c>
      <c r="B1523" s="160"/>
      <c r="C1523" s="15"/>
      <c r="D1523" s="160"/>
      <c r="E1523" s="355" t="s">
        <v>301</v>
      </c>
      <c r="F1523" s="100"/>
      <c r="G1523" s="100"/>
      <c r="H1523" s="100"/>
      <c r="I1523" s="101"/>
    </row>
    <row r="1524" spans="1:9" ht="18" x14ac:dyDescent="0.4">
      <c r="A1524" s="323">
        <v>21020605</v>
      </c>
      <c r="B1524" s="287"/>
      <c r="C1524" s="15"/>
      <c r="D1524" s="121"/>
      <c r="E1524" s="352" t="s">
        <v>199</v>
      </c>
      <c r="F1524" s="100"/>
      <c r="G1524" s="100"/>
      <c r="H1524" s="100"/>
      <c r="I1524" s="101"/>
    </row>
    <row r="1525" spans="1:9" ht="18" x14ac:dyDescent="0.4">
      <c r="A1525" s="326">
        <v>22020400</v>
      </c>
      <c r="B1525" s="121"/>
      <c r="C1525" s="6"/>
      <c r="D1525" s="121"/>
      <c r="E1525" s="353" t="s">
        <v>222</v>
      </c>
      <c r="F1525" s="100"/>
      <c r="G1525" s="100"/>
      <c r="H1525" s="100"/>
      <c r="I1525" s="101"/>
    </row>
    <row r="1526" spans="1:9" ht="18" x14ac:dyDescent="0.4">
      <c r="A1526" s="326">
        <v>22020401</v>
      </c>
      <c r="B1526" s="287" t="s">
        <v>646</v>
      </c>
      <c r="C1526" s="15"/>
      <c r="D1526" s="121" t="s">
        <v>1817</v>
      </c>
      <c r="E1526" s="356" t="s">
        <v>223</v>
      </c>
      <c r="F1526" s="100">
        <v>4716731.25</v>
      </c>
      <c r="G1526" s="100">
        <v>10000000</v>
      </c>
      <c r="H1526" s="100">
        <v>848737.16</v>
      </c>
      <c r="I1526" s="101">
        <v>20000000</v>
      </c>
    </row>
    <row r="1527" spans="1:9" ht="18" x14ac:dyDescent="0.4">
      <c r="A1527" s="326">
        <v>22020405</v>
      </c>
      <c r="B1527" s="287" t="s">
        <v>646</v>
      </c>
      <c r="C1527" s="15"/>
      <c r="D1527" s="121" t="s">
        <v>1817</v>
      </c>
      <c r="E1527" s="356" t="s">
        <v>442</v>
      </c>
      <c r="F1527" s="100">
        <v>6146043.75</v>
      </c>
      <c r="G1527" s="100">
        <v>10000000</v>
      </c>
      <c r="H1527" s="100">
        <v>9290210</v>
      </c>
      <c r="I1527" s="101">
        <v>10000000</v>
      </c>
    </row>
    <row r="1528" spans="1:9" ht="18" x14ac:dyDescent="0.4">
      <c r="A1528" s="326">
        <v>22020406</v>
      </c>
      <c r="B1528" s="287" t="s">
        <v>646</v>
      </c>
      <c r="C1528" s="15"/>
      <c r="D1528" s="121" t="s">
        <v>1817</v>
      </c>
      <c r="E1528" s="356" t="s">
        <v>226</v>
      </c>
      <c r="F1528" s="100">
        <v>18272.72</v>
      </c>
      <c r="G1528" s="100">
        <v>10000000</v>
      </c>
      <c r="H1528" s="100">
        <v>8521420</v>
      </c>
      <c r="I1528" s="101">
        <v>10000000</v>
      </c>
    </row>
    <row r="1529" spans="1:9" ht="18" x14ac:dyDescent="0.4">
      <c r="A1529" s="326">
        <v>22020800</v>
      </c>
      <c r="B1529" s="121"/>
      <c r="C1529" s="6"/>
      <c r="D1529" s="121"/>
      <c r="E1529" s="353" t="s">
        <v>241</v>
      </c>
      <c r="F1529" s="100"/>
      <c r="G1529" s="100"/>
      <c r="H1529" s="100"/>
      <c r="I1529" s="101"/>
    </row>
    <row r="1530" spans="1:9" ht="18" x14ac:dyDescent="0.4">
      <c r="A1530" s="326">
        <v>22020801</v>
      </c>
      <c r="B1530" s="287" t="s">
        <v>646</v>
      </c>
      <c r="C1530" s="15"/>
      <c r="D1530" s="121" t="s">
        <v>1817</v>
      </c>
      <c r="E1530" s="352" t="s">
        <v>242</v>
      </c>
      <c r="F1530" s="100">
        <v>28298468.75</v>
      </c>
      <c r="G1530" s="100">
        <v>30000000</v>
      </c>
      <c r="H1530" s="100">
        <v>15280000</v>
      </c>
      <c r="I1530" s="101">
        <v>50000000</v>
      </c>
    </row>
    <row r="1531" spans="1:9" ht="18" x14ac:dyDescent="0.4">
      <c r="A1531" s="326">
        <v>22020803</v>
      </c>
      <c r="B1531" s="287" t="s">
        <v>646</v>
      </c>
      <c r="C1531" s="15"/>
      <c r="D1531" s="121" t="s">
        <v>1817</v>
      </c>
      <c r="E1531" s="352" t="s">
        <v>243</v>
      </c>
      <c r="F1531" s="100">
        <v>7110000</v>
      </c>
      <c r="G1531" s="100">
        <v>15000000</v>
      </c>
      <c r="H1531" s="100">
        <v>15000000</v>
      </c>
      <c r="I1531" s="101">
        <v>10000000</v>
      </c>
    </row>
    <row r="1532" spans="1:9" ht="18.5" thickBot="1" x14ac:dyDescent="0.45">
      <c r="A1532" s="333">
        <v>22020805</v>
      </c>
      <c r="B1532" s="428" t="s">
        <v>646</v>
      </c>
      <c r="C1532" s="429"/>
      <c r="D1532" s="345" t="s">
        <v>1817</v>
      </c>
      <c r="E1532" s="495" t="s">
        <v>244</v>
      </c>
      <c r="F1532" s="106">
        <v>2990000</v>
      </c>
      <c r="G1532" s="106">
        <v>5000000</v>
      </c>
      <c r="H1532" s="106">
        <v>5000000</v>
      </c>
      <c r="I1532" s="109">
        <v>10000000</v>
      </c>
    </row>
    <row r="1533" spans="1:9" s="221" customFormat="1" ht="18.5" thickBot="1" x14ac:dyDescent="0.45">
      <c r="A1533" s="197"/>
      <c r="B1533" s="435"/>
      <c r="C1533" s="198"/>
      <c r="D1533" s="435"/>
      <c r="E1533" s="498" t="s">
        <v>319</v>
      </c>
      <c r="F1533" s="851">
        <f>SUM(F1482:F1516)</f>
        <v>3313854.9922800004</v>
      </c>
      <c r="G1533" s="438">
        <f>SUM(G1482:G1516)</f>
        <v>4310285.1119999997</v>
      </c>
      <c r="H1533" s="438">
        <f>SUM(H1482:H1516)</f>
        <v>2254323.1239999998</v>
      </c>
      <c r="I1533" s="1237">
        <f>SUM(I1482:I1516)</f>
        <v>5319073.2659999998</v>
      </c>
    </row>
    <row r="1534" spans="1:9" ht="18.5" thickBot="1" x14ac:dyDescent="0.45">
      <c r="A1534" s="490"/>
      <c r="B1534" s="457"/>
      <c r="C1534" s="491"/>
      <c r="D1534" s="457"/>
      <c r="E1534" s="496" t="s">
        <v>204</v>
      </c>
      <c r="F1534" s="497">
        <f>SUM(F1519:F1532)</f>
        <v>49279516.469999999</v>
      </c>
      <c r="G1534" s="497">
        <f>SUM(G1519:G1532)</f>
        <v>80000000</v>
      </c>
      <c r="H1534" s="497">
        <f>SUM(H1519:H1532)</f>
        <v>53940367.159999996</v>
      </c>
      <c r="I1534" s="497">
        <f>SUM(I1519:I1532)</f>
        <v>110000000</v>
      </c>
    </row>
    <row r="1535" spans="1:9" ht="18.5" thickBot="1" x14ac:dyDescent="0.45">
      <c r="A1535" s="46"/>
      <c r="B1535" s="263"/>
      <c r="C1535" s="46"/>
      <c r="D1535" s="357"/>
      <c r="E1535" s="199" t="s">
        <v>298</v>
      </c>
      <c r="F1535" s="358">
        <f>F1533+F1534</f>
        <v>52593371.462279998</v>
      </c>
      <c r="G1535" s="358">
        <f>G1533+G1534</f>
        <v>84310285.112000003</v>
      </c>
      <c r="H1535" s="358">
        <f>H1533+H1534</f>
        <v>56194690.283999994</v>
      </c>
      <c r="I1535" s="358">
        <f>I1533+I1534</f>
        <v>115319073.266</v>
      </c>
    </row>
    <row r="1536" spans="1:9" ht="22.5" x14ac:dyDescent="0.45">
      <c r="A1536" s="1440" t="s">
        <v>1792</v>
      </c>
      <c r="B1536" s="1441"/>
      <c r="C1536" s="1441"/>
      <c r="D1536" s="1441"/>
      <c r="E1536" s="1441"/>
      <c r="F1536" s="1441"/>
      <c r="G1536" s="1441"/>
      <c r="H1536" s="1441"/>
      <c r="I1536" s="1442"/>
    </row>
    <row r="1537" spans="1:9" ht="22.5" x14ac:dyDescent="0.45">
      <c r="A1537" s="1437" t="s">
        <v>484</v>
      </c>
      <c r="B1537" s="1438"/>
      <c r="C1537" s="1438"/>
      <c r="D1537" s="1438"/>
      <c r="E1537" s="1438"/>
      <c r="F1537" s="1438"/>
      <c r="G1537" s="1438"/>
      <c r="H1537" s="1438"/>
      <c r="I1537" s="1439"/>
    </row>
    <row r="1538" spans="1:9" ht="22.5" x14ac:dyDescent="0.45">
      <c r="A1538" s="1437" t="s">
        <v>3079</v>
      </c>
      <c r="B1538" s="1438"/>
      <c r="C1538" s="1438"/>
      <c r="D1538" s="1438"/>
      <c r="E1538" s="1438"/>
      <c r="F1538" s="1438"/>
      <c r="G1538" s="1438"/>
      <c r="H1538" s="1438"/>
      <c r="I1538" s="1439"/>
    </row>
    <row r="1539" spans="1:9" ht="18.75" customHeight="1" thickBot="1" x14ac:dyDescent="0.5">
      <c r="A1539" s="1461" t="s">
        <v>280</v>
      </c>
      <c r="B1539" s="1462"/>
      <c r="C1539" s="1462"/>
      <c r="D1539" s="1462"/>
      <c r="E1539" s="1462"/>
      <c r="F1539" s="1462"/>
      <c r="G1539" s="1462"/>
      <c r="H1539" s="1462"/>
      <c r="I1539" s="1463"/>
    </row>
    <row r="1540" spans="1:9" ht="18.5" thickBot="1" x14ac:dyDescent="0.45">
      <c r="A1540" s="1458" t="s">
        <v>412</v>
      </c>
      <c r="B1540" s="1459"/>
      <c r="C1540" s="1459"/>
      <c r="D1540" s="1459"/>
      <c r="E1540" s="1459"/>
      <c r="F1540" s="1459"/>
      <c r="G1540" s="1459"/>
      <c r="H1540" s="1459"/>
      <c r="I1540" s="1460"/>
    </row>
    <row r="1541" spans="1:9" s="201" customFormat="1" ht="36.5" thickBot="1" x14ac:dyDescent="0.4">
      <c r="A1541" s="4" t="s">
        <v>465</v>
      </c>
      <c r="B1541" s="111" t="s">
        <v>458</v>
      </c>
      <c r="C1541" s="4" t="s">
        <v>454</v>
      </c>
      <c r="D1541" s="111" t="s">
        <v>457</v>
      </c>
      <c r="E1541" s="210" t="s">
        <v>1</v>
      </c>
      <c r="F1541" s="111" t="s">
        <v>3083</v>
      </c>
      <c r="G1541" s="111" t="s">
        <v>3078</v>
      </c>
      <c r="H1541" s="111" t="s">
        <v>3084</v>
      </c>
      <c r="I1541" s="111" t="s">
        <v>3082</v>
      </c>
    </row>
    <row r="1542" spans="1:9" ht="18" x14ac:dyDescent="0.4">
      <c r="A1542" s="321">
        <v>20000000</v>
      </c>
      <c r="B1542" s="252"/>
      <c r="C1542" s="20"/>
      <c r="D1542" s="252"/>
      <c r="E1542" s="138" t="s">
        <v>163</v>
      </c>
      <c r="F1542" s="253"/>
      <c r="G1542" s="253"/>
      <c r="H1542" s="253"/>
      <c r="I1542" s="254"/>
    </row>
    <row r="1543" spans="1:9" ht="18" x14ac:dyDescent="0.4">
      <c r="A1543" s="322">
        <v>21000000</v>
      </c>
      <c r="B1543" s="231"/>
      <c r="C1543" s="14"/>
      <c r="D1543" s="231"/>
      <c r="E1543" s="115" t="s">
        <v>164</v>
      </c>
      <c r="F1543" s="232"/>
      <c r="G1543" s="232"/>
      <c r="H1543" s="232"/>
      <c r="I1543" s="233"/>
    </row>
    <row r="1544" spans="1:9" ht="18" x14ac:dyDescent="0.4">
      <c r="A1544" s="322">
        <v>21010000</v>
      </c>
      <c r="B1544" s="231"/>
      <c r="C1544" s="14"/>
      <c r="D1544" s="231"/>
      <c r="E1544" s="115" t="s">
        <v>165</v>
      </c>
      <c r="F1544" s="232"/>
      <c r="G1544" s="232"/>
      <c r="H1544" s="232"/>
      <c r="I1544" s="233"/>
    </row>
    <row r="1545" spans="1:9" ht="18" x14ac:dyDescent="0.4">
      <c r="A1545" s="323">
        <v>21010103</v>
      </c>
      <c r="B1545" s="287" t="s">
        <v>646</v>
      </c>
      <c r="C1545" s="15"/>
      <c r="D1545" s="121" t="s">
        <v>1817</v>
      </c>
      <c r="E1545" s="122" t="s">
        <v>168</v>
      </c>
      <c r="F1545" s="237">
        <f>G1545-(G1545*2%)</f>
        <v>1446193.0559999992</v>
      </c>
      <c r="G1545" s="100">
        <v>1475707.1999999993</v>
      </c>
      <c r="H1545" s="232">
        <f>G1545/12*8</f>
        <v>983804.79999999946</v>
      </c>
      <c r="I1545" s="101">
        <f>'NOMINAL ROLL'!D1212</f>
        <v>842227</v>
      </c>
    </row>
    <row r="1546" spans="1:9" ht="18" x14ac:dyDescent="0.4">
      <c r="A1546" s="323">
        <v>21010104</v>
      </c>
      <c r="B1546" s="287" t="s">
        <v>646</v>
      </c>
      <c r="C1546" s="15"/>
      <c r="D1546" s="121" t="s">
        <v>1817</v>
      </c>
      <c r="E1546" s="122" t="s">
        <v>169</v>
      </c>
      <c r="F1546" s="237">
        <f>G1546-(G1546*2%)</f>
        <v>807349.1664000001</v>
      </c>
      <c r="G1546" s="100">
        <v>823825.68</v>
      </c>
      <c r="H1546" s="232">
        <f>G1546/12*8</f>
        <v>549217.12</v>
      </c>
      <c r="I1546" s="101">
        <f>'NOMINAL ROLL'!D1209</f>
        <v>823825.68</v>
      </c>
    </row>
    <row r="1547" spans="1:9" ht="18" x14ac:dyDescent="0.4">
      <c r="A1547" s="323">
        <v>21010105</v>
      </c>
      <c r="B1547" s="287"/>
      <c r="C1547" s="15"/>
      <c r="D1547" s="121"/>
      <c r="E1547" s="122" t="s">
        <v>170</v>
      </c>
      <c r="F1547" s="100"/>
      <c r="G1547" s="100"/>
      <c r="H1547" s="100"/>
      <c r="I1547" s="101"/>
    </row>
    <row r="1548" spans="1:9" ht="18" x14ac:dyDescent="0.4">
      <c r="A1548" s="234">
        <v>21010106</v>
      </c>
      <c r="B1548" s="287"/>
      <c r="C1548" s="15"/>
      <c r="D1548" s="121"/>
      <c r="E1548" s="122" t="s">
        <v>171</v>
      </c>
      <c r="F1548" s="100"/>
      <c r="G1548" s="100"/>
      <c r="H1548" s="100"/>
      <c r="I1548" s="101"/>
    </row>
    <row r="1549" spans="1:9" ht="18" x14ac:dyDescent="0.4">
      <c r="A1549" s="234"/>
      <c r="B1549" s="287"/>
      <c r="C1549" s="15"/>
      <c r="D1549" s="121"/>
      <c r="E1549" s="156" t="s">
        <v>680</v>
      </c>
      <c r="F1549" s="100"/>
      <c r="G1549" s="100">
        <v>344929.93199999991</v>
      </c>
      <c r="H1549" s="100"/>
      <c r="I1549" s="845"/>
    </row>
    <row r="1550" spans="1:9" ht="21.75" customHeight="1" x14ac:dyDescent="0.4">
      <c r="A1550" s="322">
        <v>21020300</v>
      </c>
      <c r="B1550" s="231"/>
      <c r="C1550" s="14"/>
      <c r="D1550" s="231"/>
      <c r="E1550" s="115" t="s">
        <v>193</v>
      </c>
      <c r="F1550" s="100"/>
      <c r="G1550" s="100"/>
      <c r="H1550" s="100"/>
      <c r="I1550" s="101"/>
    </row>
    <row r="1551" spans="1:9" ht="18" x14ac:dyDescent="0.4">
      <c r="A1551" s="323">
        <v>21020301</v>
      </c>
      <c r="B1551" s="287" t="s">
        <v>646</v>
      </c>
      <c r="C1551" s="15"/>
      <c r="D1551" s="121" t="s">
        <v>1817</v>
      </c>
      <c r="E1551" s="156" t="s">
        <v>178</v>
      </c>
      <c r="F1551" s="237">
        <f>G1551-(G1551*2%)</f>
        <v>506167.56959999976</v>
      </c>
      <c r="G1551" s="100">
        <v>516497.51999999973</v>
      </c>
      <c r="H1551" s="232">
        <f>G1551/12*8</f>
        <v>344331.67999999982</v>
      </c>
      <c r="I1551" s="101">
        <f>'NOMINAL ROLL'!E1212</f>
        <v>294779.44999999995</v>
      </c>
    </row>
    <row r="1552" spans="1:9" ht="18" x14ac:dyDescent="0.4">
      <c r="A1552" s="323">
        <v>21020302</v>
      </c>
      <c r="B1552" s="287" t="s">
        <v>646</v>
      </c>
      <c r="C1552" s="15"/>
      <c r="D1552" s="121" t="s">
        <v>1817</v>
      </c>
      <c r="E1552" s="156" t="s">
        <v>179</v>
      </c>
      <c r="F1552" s="237">
        <f>G1552-(G1552*2%)</f>
        <v>289238.61119999987</v>
      </c>
      <c r="G1552" s="100">
        <v>295141.43999999989</v>
      </c>
      <c r="H1552" s="232">
        <f>G1552/12*8</f>
        <v>196760.95999999993</v>
      </c>
      <c r="I1552" s="101">
        <f>'NOMINAL ROLL'!F1212</f>
        <v>168445.40000000002</v>
      </c>
    </row>
    <row r="1553" spans="1:9" ht="18" x14ac:dyDescent="0.4">
      <c r="A1553" s="323">
        <v>21020303</v>
      </c>
      <c r="B1553" s="287" t="s">
        <v>646</v>
      </c>
      <c r="C1553" s="15"/>
      <c r="D1553" s="121" t="s">
        <v>1817</v>
      </c>
      <c r="E1553" s="156" t="s">
        <v>180</v>
      </c>
      <c r="F1553" s="237">
        <f>G1553-(G1553*2%)</f>
        <v>14817.6</v>
      </c>
      <c r="G1553" s="100">
        <v>15120</v>
      </c>
      <c r="H1553" s="232">
        <f>G1553/12*8</f>
        <v>10080</v>
      </c>
      <c r="I1553" s="101">
        <f>'NOMINAL ROLL'!G1212</f>
        <v>9720</v>
      </c>
    </row>
    <row r="1554" spans="1:9" ht="18" x14ac:dyDescent="0.4">
      <c r="A1554" s="323">
        <v>21020304</v>
      </c>
      <c r="B1554" s="287" t="s">
        <v>646</v>
      </c>
      <c r="C1554" s="15"/>
      <c r="D1554" s="121" t="s">
        <v>1817</v>
      </c>
      <c r="E1554" s="156" t="s">
        <v>181</v>
      </c>
      <c r="F1554" s="237">
        <f>G1554-(G1554*2%)</f>
        <v>72309.652799999967</v>
      </c>
      <c r="G1554" s="100">
        <v>73785.359999999971</v>
      </c>
      <c r="H1554" s="232">
        <f>G1554/12*8</f>
        <v>49190.239999999983</v>
      </c>
      <c r="I1554" s="101">
        <f>'NOMINAL ROLL'!H1212</f>
        <v>42111.350000000006</v>
      </c>
    </row>
    <row r="1555" spans="1:9" ht="25.5" customHeight="1" x14ac:dyDescent="0.4">
      <c r="A1555" s="1276" t="s">
        <v>3231</v>
      </c>
      <c r="B1555" s="589" t="s">
        <v>646</v>
      </c>
      <c r="C1555" s="595"/>
      <c r="D1555" s="591" t="s">
        <v>1817</v>
      </c>
      <c r="E1555" s="1265" t="s">
        <v>680</v>
      </c>
      <c r="F1555" s="1266"/>
      <c r="G1555" s="1267"/>
      <c r="H1555" s="1268"/>
      <c r="I1555" s="1269">
        <f>'NOMINAL ROLL'!M1212</f>
        <v>480000</v>
      </c>
    </row>
    <row r="1556" spans="1:9" ht="18" x14ac:dyDescent="0.4">
      <c r="A1556" s="323">
        <v>21020312</v>
      </c>
      <c r="B1556" s="287"/>
      <c r="C1556" s="15"/>
      <c r="D1556" s="121"/>
      <c r="E1556" s="156" t="s">
        <v>184</v>
      </c>
      <c r="F1556" s="100"/>
      <c r="G1556" s="100"/>
      <c r="H1556" s="232"/>
      <c r="I1556" s="101"/>
    </row>
    <row r="1557" spans="1:9" ht="18" x14ac:dyDescent="0.4">
      <c r="A1557" s="323">
        <v>21020315</v>
      </c>
      <c r="B1557" s="287" t="s">
        <v>646</v>
      </c>
      <c r="C1557" s="15"/>
      <c r="D1557" s="121" t="s">
        <v>1817</v>
      </c>
      <c r="E1557" s="156" t="s">
        <v>187</v>
      </c>
      <c r="F1557" s="237">
        <f>G1557-(G1557*2%)</f>
        <v>119349.65279999997</v>
      </c>
      <c r="G1557" s="100">
        <v>121785.35999999997</v>
      </c>
      <c r="H1557" s="232">
        <f>G1557/12*8</f>
        <v>81190.239999999976</v>
      </c>
      <c r="I1557" s="101">
        <f>'NOMINAL ROLL'!I1212</f>
        <v>66111.350000000006</v>
      </c>
    </row>
    <row r="1558" spans="1:9" ht="18" x14ac:dyDescent="0.4">
      <c r="A1558" s="323" t="s">
        <v>531</v>
      </c>
      <c r="B1558" s="287"/>
      <c r="C1558" s="15"/>
      <c r="D1558" s="121"/>
      <c r="E1558" s="156" t="s">
        <v>519</v>
      </c>
      <c r="F1558" s="100"/>
      <c r="G1558" s="100"/>
      <c r="H1558" s="100"/>
      <c r="I1558" s="101">
        <f>'NOMINAL ROLL'!K1212</f>
        <v>137628</v>
      </c>
    </row>
    <row r="1559" spans="1:9" ht="18" x14ac:dyDescent="0.4">
      <c r="A1559" s="323" t="s">
        <v>532</v>
      </c>
      <c r="B1559" s="287"/>
      <c r="C1559" s="15"/>
      <c r="D1559" s="121"/>
      <c r="E1559" s="156" t="s">
        <v>520</v>
      </c>
      <c r="F1559" s="100"/>
      <c r="G1559" s="100"/>
      <c r="H1559" s="100"/>
      <c r="I1559" s="101"/>
    </row>
    <row r="1560" spans="1:9" ht="18" x14ac:dyDescent="0.4">
      <c r="A1560" s="323" t="s">
        <v>533</v>
      </c>
      <c r="B1560" s="287"/>
      <c r="C1560" s="15"/>
      <c r="D1560" s="121"/>
      <c r="E1560" s="156" t="s">
        <v>521</v>
      </c>
      <c r="F1560" s="100"/>
      <c r="G1560" s="100"/>
      <c r="H1560" s="100"/>
      <c r="I1560" s="101">
        <f>'NOMINAL ROLL'!J1212</f>
        <v>7560</v>
      </c>
    </row>
    <row r="1561" spans="1:9" ht="18" x14ac:dyDescent="0.4">
      <c r="A1561" s="322">
        <v>21020400</v>
      </c>
      <c r="B1561" s="231"/>
      <c r="C1561" s="14"/>
      <c r="D1561" s="231"/>
      <c r="E1561" s="115" t="s">
        <v>194</v>
      </c>
      <c r="F1561" s="100"/>
      <c r="G1561" s="100"/>
      <c r="H1561" s="100"/>
      <c r="I1561" s="101"/>
    </row>
    <row r="1562" spans="1:9" ht="18" x14ac:dyDescent="0.4">
      <c r="A1562" s="323">
        <v>21020401</v>
      </c>
      <c r="B1562" s="287" t="s">
        <v>646</v>
      </c>
      <c r="C1562" s="15"/>
      <c r="D1562" s="121" t="s">
        <v>1817</v>
      </c>
      <c r="E1562" s="156" t="s">
        <v>178</v>
      </c>
      <c r="F1562" s="237">
        <f>G1562-(G1562*2%)</f>
        <v>282572.20824000001</v>
      </c>
      <c r="G1562" s="100">
        <v>288338.98800000001</v>
      </c>
      <c r="H1562" s="232">
        <f>G1562/12*8</f>
        <v>192225.992</v>
      </c>
      <c r="I1562" s="101">
        <f>'NOMINAL ROLL'!E1209</f>
        <v>288338.98800000001</v>
      </c>
    </row>
    <row r="1563" spans="1:9" ht="18" x14ac:dyDescent="0.4">
      <c r="A1563" s="323">
        <v>21020402</v>
      </c>
      <c r="B1563" s="287" t="s">
        <v>646</v>
      </c>
      <c r="C1563" s="15"/>
      <c r="D1563" s="121" t="s">
        <v>1817</v>
      </c>
      <c r="E1563" s="156" t="s">
        <v>179</v>
      </c>
      <c r="F1563" s="237">
        <f>G1563-(G1563*2%)</f>
        <v>161469.83328000002</v>
      </c>
      <c r="G1563" s="100">
        <v>164765.13600000003</v>
      </c>
      <c r="H1563" s="232">
        <f>G1563/12*8</f>
        <v>109843.42400000001</v>
      </c>
      <c r="I1563" s="101">
        <f>'NOMINAL ROLL'!F1209</f>
        <v>164765.13600000003</v>
      </c>
    </row>
    <row r="1564" spans="1:9" ht="18" x14ac:dyDescent="0.4">
      <c r="A1564" s="323">
        <v>21020403</v>
      </c>
      <c r="B1564" s="287" t="s">
        <v>646</v>
      </c>
      <c r="C1564" s="15"/>
      <c r="D1564" s="121" t="s">
        <v>1817</v>
      </c>
      <c r="E1564" s="156" t="s">
        <v>180</v>
      </c>
      <c r="F1564" s="237">
        <f>G1564-(G1564*2%)</f>
        <v>10584</v>
      </c>
      <c r="G1564" s="100">
        <v>10800</v>
      </c>
      <c r="H1564" s="232">
        <f>G1564/12*8</f>
        <v>7200</v>
      </c>
      <c r="I1564" s="101">
        <f>'NOMINAL ROLL'!G1209</f>
        <v>15122</v>
      </c>
    </row>
    <row r="1565" spans="1:9" ht="18" x14ac:dyDescent="0.4">
      <c r="A1565" s="323">
        <v>21020404</v>
      </c>
      <c r="B1565" s="287" t="s">
        <v>646</v>
      </c>
      <c r="C1565" s="15"/>
      <c r="D1565" s="121" t="s">
        <v>1817</v>
      </c>
      <c r="E1565" s="156" t="s">
        <v>181</v>
      </c>
      <c r="F1565" s="237">
        <f>G1565-(G1565*2%)</f>
        <v>40367.458320000005</v>
      </c>
      <c r="G1565" s="100">
        <v>41191.284000000007</v>
      </c>
      <c r="H1565" s="232">
        <f>G1565/12*8</f>
        <v>27460.856000000003</v>
      </c>
      <c r="I1565" s="101">
        <f>'NOMINAL ROLL'!H1209</f>
        <v>41191.284000000007</v>
      </c>
    </row>
    <row r="1566" spans="1:9" ht="22.5" customHeight="1" x14ac:dyDescent="0.4">
      <c r="A1566" s="1276" t="s">
        <v>3232</v>
      </c>
      <c r="B1566" s="1262" t="s">
        <v>646</v>
      </c>
      <c r="C1566" s="1263"/>
      <c r="D1566" s="1264" t="s">
        <v>1817</v>
      </c>
      <c r="E1566" s="1265" t="s">
        <v>680</v>
      </c>
      <c r="F1566" s="1266"/>
      <c r="G1566" s="1267"/>
      <c r="H1566" s="1268"/>
      <c r="I1566" s="1269">
        <f>'NOMINAL ROLL'!M1209</f>
        <v>960000</v>
      </c>
    </row>
    <row r="1567" spans="1:9" ht="18" x14ac:dyDescent="0.4">
      <c r="A1567" s="323">
        <v>21020412</v>
      </c>
      <c r="B1567" s="287"/>
      <c r="C1567" s="15"/>
      <c r="D1567" s="121"/>
      <c r="E1567" s="156" t="s">
        <v>184</v>
      </c>
      <c r="F1567" s="100"/>
      <c r="G1567" s="100"/>
      <c r="H1567" s="232"/>
      <c r="I1567" s="101"/>
    </row>
    <row r="1568" spans="1:9" ht="18" x14ac:dyDescent="0.4">
      <c r="A1568" s="323">
        <v>21020415</v>
      </c>
      <c r="B1568" s="287" t="s">
        <v>646</v>
      </c>
      <c r="C1568" s="15"/>
      <c r="D1568" s="121" t="s">
        <v>1817</v>
      </c>
      <c r="E1568" s="156" t="s">
        <v>187</v>
      </c>
      <c r="F1568" s="237">
        <f>G1568-(G1568*2%)</f>
        <v>167602.19112</v>
      </c>
      <c r="G1568" s="100">
        <v>171022.644</v>
      </c>
      <c r="H1568" s="232">
        <f>G1568/12*8</f>
        <v>114015.09600000001</v>
      </c>
      <c r="I1568" s="101">
        <f>'NOMINAL ROLL'!I1209</f>
        <v>171022.644</v>
      </c>
    </row>
    <row r="1569" spans="1:9" ht="18" x14ac:dyDescent="0.4">
      <c r="A1569" s="322">
        <v>21020500</v>
      </c>
      <c r="B1569" s="231"/>
      <c r="C1569" s="14"/>
      <c r="D1569" s="231"/>
      <c r="E1569" s="115" t="s">
        <v>195</v>
      </c>
      <c r="F1569" s="100"/>
      <c r="G1569" s="100"/>
      <c r="H1569" s="100"/>
      <c r="I1569" s="101"/>
    </row>
    <row r="1570" spans="1:9" ht="18" x14ac:dyDescent="0.4">
      <c r="A1570" s="323">
        <v>21020501</v>
      </c>
      <c r="B1570" s="287"/>
      <c r="C1570" s="15"/>
      <c r="D1570" s="121"/>
      <c r="E1570" s="156" t="s">
        <v>178</v>
      </c>
      <c r="F1570" s="100"/>
      <c r="G1570" s="100"/>
      <c r="H1570" s="100"/>
      <c r="I1570" s="101"/>
    </row>
    <row r="1571" spans="1:9" ht="18" x14ac:dyDescent="0.4">
      <c r="A1571" s="324">
        <v>21020502</v>
      </c>
      <c r="B1571" s="287"/>
      <c r="C1571" s="17"/>
      <c r="D1571" s="121"/>
      <c r="E1571" s="156" t="s">
        <v>179</v>
      </c>
      <c r="F1571" s="100"/>
      <c r="G1571" s="100"/>
      <c r="H1571" s="100"/>
      <c r="I1571" s="101"/>
    </row>
    <row r="1572" spans="1:9" ht="18" x14ac:dyDescent="0.4">
      <c r="A1572" s="324">
        <v>21020503</v>
      </c>
      <c r="B1572" s="287"/>
      <c r="C1572" s="17"/>
      <c r="D1572" s="121"/>
      <c r="E1572" s="156" t="s">
        <v>180</v>
      </c>
      <c r="F1572" s="100"/>
      <c r="G1572" s="100"/>
      <c r="H1572" s="100"/>
      <c r="I1572" s="101"/>
    </row>
    <row r="1573" spans="1:9" ht="18" x14ac:dyDescent="0.4">
      <c r="A1573" s="324">
        <v>21020504</v>
      </c>
      <c r="B1573" s="287"/>
      <c r="C1573" s="17"/>
      <c r="D1573" s="121"/>
      <c r="E1573" s="156" t="s">
        <v>181</v>
      </c>
      <c r="F1573" s="100"/>
      <c r="G1573" s="100"/>
      <c r="H1573" s="100"/>
      <c r="I1573" s="101"/>
    </row>
    <row r="1574" spans="1:9" ht="18" x14ac:dyDescent="0.4">
      <c r="A1574" s="324">
        <v>21020512</v>
      </c>
      <c r="B1574" s="287"/>
      <c r="C1574" s="17"/>
      <c r="D1574" s="121"/>
      <c r="E1574" s="156" t="s">
        <v>184</v>
      </c>
      <c r="F1574" s="100"/>
      <c r="G1574" s="100"/>
      <c r="H1574" s="100"/>
      <c r="I1574" s="101"/>
    </row>
    <row r="1575" spans="1:9" ht="18" x14ac:dyDescent="0.4">
      <c r="A1575" s="324">
        <v>21020515</v>
      </c>
      <c r="B1575" s="287"/>
      <c r="C1575" s="17"/>
      <c r="D1575" s="121"/>
      <c r="E1575" s="156" t="s">
        <v>187</v>
      </c>
      <c r="F1575" s="100"/>
      <c r="G1575" s="100"/>
      <c r="H1575" s="100"/>
      <c r="I1575" s="101"/>
    </row>
    <row r="1576" spans="1:9" ht="18" x14ac:dyDescent="0.4">
      <c r="A1576" s="244">
        <v>21030100</v>
      </c>
      <c r="B1576" s="245"/>
      <c r="C1576" s="18"/>
      <c r="D1576" s="245"/>
      <c r="E1576" s="179" t="s">
        <v>200</v>
      </c>
      <c r="F1576" s="200"/>
      <c r="G1576" s="100"/>
      <c r="H1576" s="100"/>
      <c r="I1576" s="101"/>
    </row>
    <row r="1577" spans="1:9" ht="18" x14ac:dyDescent="0.4">
      <c r="A1577" s="843">
        <v>22010100</v>
      </c>
      <c r="B1577" s="844" t="s">
        <v>802</v>
      </c>
      <c r="C1577" s="50"/>
      <c r="D1577" s="611"/>
      <c r="E1577" s="842" t="s">
        <v>3073</v>
      </c>
      <c r="F1577" s="232"/>
      <c r="G1577" s="125">
        <v>840000</v>
      </c>
      <c r="H1577" s="841"/>
      <c r="I1577" s="846"/>
    </row>
    <row r="1578" spans="1:9" ht="18" x14ac:dyDescent="0.4">
      <c r="A1578" s="239">
        <v>21020600</v>
      </c>
      <c r="B1578" s="240"/>
      <c r="C1578" s="16"/>
      <c r="D1578" s="240"/>
      <c r="E1578" s="115" t="s">
        <v>196</v>
      </c>
      <c r="F1578" s="100"/>
      <c r="G1578" s="100"/>
      <c r="H1578" s="100"/>
      <c r="I1578" s="101"/>
    </row>
    <row r="1579" spans="1:9" ht="18" x14ac:dyDescent="0.4">
      <c r="A1579" s="294">
        <v>21020605</v>
      </c>
      <c r="B1579" s="287"/>
      <c r="C1579" s="17"/>
      <c r="D1579" s="121"/>
      <c r="E1579" s="122" t="s">
        <v>199</v>
      </c>
      <c r="F1579" s="100"/>
      <c r="G1579" s="100"/>
      <c r="H1579" s="100"/>
      <c r="I1579" s="101"/>
    </row>
    <row r="1580" spans="1:9" ht="18" x14ac:dyDescent="0.4">
      <c r="A1580" s="317">
        <v>22020000</v>
      </c>
      <c r="B1580" s="245"/>
      <c r="C1580" s="18"/>
      <c r="D1580" s="245"/>
      <c r="E1580" s="179" t="s">
        <v>204</v>
      </c>
      <c r="F1580" s="100"/>
      <c r="G1580" s="100"/>
      <c r="H1580" s="100"/>
      <c r="I1580" s="101"/>
    </row>
    <row r="1581" spans="1:9" ht="18" x14ac:dyDescent="0.4">
      <c r="A1581" s="317">
        <v>22020100</v>
      </c>
      <c r="B1581" s="245"/>
      <c r="C1581" s="18"/>
      <c r="D1581" s="245"/>
      <c r="E1581" s="179" t="s">
        <v>205</v>
      </c>
      <c r="F1581" s="100"/>
      <c r="G1581" s="100"/>
      <c r="H1581" s="100"/>
      <c r="I1581" s="101"/>
    </row>
    <row r="1582" spans="1:9" ht="18" x14ac:dyDescent="0.4">
      <c r="A1582" s="37">
        <v>22020101</v>
      </c>
      <c r="B1582" s="287"/>
      <c r="C1582" s="37"/>
      <c r="D1582" s="205"/>
      <c r="E1582" s="310" t="s">
        <v>206</v>
      </c>
      <c r="F1582" s="204"/>
      <c r="G1582" s="204"/>
      <c r="H1582" s="204"/>
      <c r="I1582" s="101"/>
    </row>
    <row r="1583" spans="1:9" ht="18" x14ac:dyDescent="0.4">
      <c r="A1583" s="37">
        <v>22020102</v>
      </c>
      <c r="B1583" s="287" t="s">
        <v>646</v>
      </c>
      <c r="C1583" s="15"/>
      <c r="D1583" s="121" t="s">
        <v>1817</v>
      </c>
      <c r="E1583" s="310" t="s">
        <v>207</v>
      </c>
      <c r="F1583" s="204"/>
      <c r="G1583" s="101">
        <v>100000</v>
      </c>
      <c r="H1583" s="204"/>
      <c r="I1583" s="101">
        <v>100000</v>
      </c>
    </row>
    <row r="1584" spans="1:9" ht="18" x14ac:dyDescent="0.4">
      <c r="A1584" s="37">
        <v>22020103</v>
      </c>
      <c r="B1584" s="287"/>
      <c r="C1584" s="37"/>
      <c r="D1584" s="205"/>
      <c r="E1584" s="310" t="s">
        <v>208</v>
      </c>
      <c r="F1584" s="204"/>
      <c r="G1584" s="101"/>
      <c r="H1584" s="204"/>
      <c r="I1584" s="101"/>
    </row>
    <row r="1585" spans="1:9" ht="18" x14ac:dyDescent="0.4">
      <c r="A1585" s="37">
        <v>22020104</v>
      </c>
      <c r="B1585" s="287"/>
      <c r="C1585" s="37"/>
      <c r="D1585" s="205"/>
      <c r="E1585" s="310" t="s">
        <v>209</v>
      </c>
      <c r="F1585" s="204"/>
      <c r="G1585" s="101"/>
      <c r="H1585" s="204"/>
      <c r="I1585" s="101"/>
    </row>
    <row r="1586" spans="1:9" ht="18" x14ac:dyDescent="0.4">
      <c r="A1586" s="317">
        <v>22020200</v>
      </c>
      <c r="B1586" s="245"/>
      <c r="C1586" s="18"/>
      <c r="D1586" s="245"/>
      <c r="E1586" s="179" t="s">
        <v>210</v>
      </c>
      <c r="F1586" s="100"/>
      <c r="G1586" s="101"/>
      <c r="H1586" s="100"/>
      <c r="I1586" s="101"/>
    </row>
    <row r="1587" spans="1:9" ht="18" x14ac:dyDescent="0.4">
      <c r="A1587" s="326">
        <v>22020201</v>
      </c>
      <c r="B1587" s="287" t="s">
        <v>646</v>
      </c>
      <c r="C1587" s="15"/>
      <c r="D1587" s="121" t="s">
        <v>1817</v>
      </c>
      <c r="E1587" s="243" t="s">
        <v>211</v>
      </c>
      <c r="F1587" s="100">
        <v>44000</v>
      </c>
      <c r="G1587" s="101">
        <v>2000000</v>
      </c>
      <c r="H1587" s="107">
        <v>1868000</v>
      </c>
      <c r="I1587" s="101">
        <v>2000000</v>
      </c>
    </row>
    <row r="1588" spans="1:9" ht="18" x14ac:dyDescent="0.4">
      <c r="A1588" s="317">
        <v>22020300</v>
      </c>
      <c r="B1588" s="245"/>
      <c r="C1588" s="18"/>
      <c r="D1588" s="245"/>
      <c r="E1588" s="179" t="s">
        <v>212</v>
      </c>
      <c r="F1588" s="100"/>
      <c r="G1588" s="101"/>
      <c r="H1588" s="100"/>
      <c r="I1588" s="101"/>
    </row>
    <row r="1589" spans="1:9" ht="18" x14ac:dyDescent="0.4">
      <c r="A1589" s="323">
        <v>22020311</v>
      </c>
      <c r="B1589" s="287"/>
      <c r="C1589" s="15"/>
      <c r="D1589" s="121"/>
      <c r="E1589" s="156" t="s">
        <v>220</v>
      </c>
      <c r="F1589" s="100"/>
      <c r="G1589" s="101"/>
      <c r="H1589" s="100"/>
      <c r="I1589" s="101"/>
    </row>
    <row r="1590" spans="1:9" ht="18" x14ac:dyDescent="0.4">
      <c r="A1590" s="317">
        <v>22020400</v>
      </c>
      <c r="B1590" s="245"/>
      <c r="C1590" s="18"/>
      <c r="D1590" s="245"/>
      <c r="E1590" s="179" t="s">
        <v>222</v>
      </c>
      <c r="F1590" s="100"/>
      <c r="G1590" s="101"/>
      <c r="H1590" s="100"/>
      <c r="I1590" s="101"/>
    </row>
    <row r="1591" spans="1:9" ht="18" x14ac:dyDescent="0.4">
      <c r="A1591" s="326">
        <v>22020406</v>
      </c>
      <c r="B1591" s="287" t="s">
        <v>646</v>
      </c>
      <c r="C1591" s="15"/>
      <c r="D1591" s="121" t="s">
        <v>1817</v>
      </c>
      <c r="E1591" s="243" t="s">
        <v>226</v>
      </c>
      <c r="F1591" s="100">
        <v>192000</v>
      </c>
      <c r="G1591" s="101">
        <v>2000000</v>
      </c>
      <c r="H1591" s="107">
        <v>783000</v>
      </c>
      <c r="I1591" s="101">
        <v>2000000</v>
      </c>
    </row>
    <row r="1592" spans="1:9" ht="18.5" thickBot="1" x14ac:dyDescent="0.45">
      <c r="A1592" s="333">
        <v>22020410</v>
      </c>
      <c r="B1592" s="428"/>
      <c r="C1592" s="429"/>
      <c r="D1592" s="345"/>
      <c r="E1592" s="483" t="s">
        <v>227</v>
      </c>
      <c r="F1592" s="106"/>
      <c r="G1592" s="109"/>
      <c r="H1592" s="106"/>
      <c r="I1592" s="109"/>
    </row>
    <row r="1593" spans="1:9" ht="18.5" thickBot="1" x14ac:dyDescent="0.45">
      <c r="A1593" s="482"/>
      <c r="B1593" s="435"/>
      <c r="C1593" s="436"/>
      <c r="D1593" s="435"/>
      <c r="E1593" s="451" t="s">
        <v>319</v>
      </c>
      <c r="F1593" s="438">
        <f>SUM(F1545:F1579)</f>
        <v>3918020.9997599986</v>
      </c>
      <c r="G1593" s="438">
        <f>SUM(G1545:G1579)</f>
        <v>5182910.5439999988</v>
      </c>
      <c r="H1593" s="438">
        <f>SUM(H1545:H1579)</f>
        <v>2665320.4079999989</v>
      </c>
      <c r="I1593" s="439">
        <f>SUM(I1545:I1579)</f>
        <v>4512848.2820000006</v>
      </c>
    </row>
    <row r="1594" spans="1:9" ht="18.5" thickBot="1" x14ac:dyDescent="0.45">
      <c r="A1594" s="481"/>
      <c r="B1594" s="447"/>
      <c r="C1594" s="448"/>
      <c r="D1594" s="447"/>
      <c r="E1594" s="449" t="s">
        <v>204</v>
      </c>
      <c r="F1594" s="450">
        <f>SUM(F1582:F1592)</f>
        <v>236000</v>
      </c>
      <c r="G1594" s="450">
        <f>SUM(G1582:G1592)</f>
        <v>4100000</v>
      </c>
      <c r="H1594" s="450">
        <f>SUM(H1582:H1592)</f>
        <v>2651000</v>
      </c>
      <c r="I1594" s="450">
        <f>SUM(I1582:I1592)</f>
        <v>4100000</v>
      </c>
    </row>
    <row r="1595" spans="1:9" ht="18.5" thickBot="1" x14ac:dyDescent="0.45">
      <c r="A1595" s="24"/>
      <c r="B1595" s="268"/>
      <c r="C1595" s="24"/>
      <c r="D1595" s="268"/>
      <c r="E1595" s="280" t="s">
        <v>298</v>
      </c>
      <c r="F1595" s="207">
        <f>F1593+F1594</f>
        <v>4154020.9997599986</v>
      </c>
      <c r="G1595" s="207">
        <f>G1593+G1594</f>
        <v>9282910.5439999998</v>
      </c>
      <c r="H1595" s="207">
        <f>H1593+H1594</f>
        <v>5316320.4079999989</v>
      </c>
      <c r="I1595" s="207">
        <f>I1593+I1594</f>
        <v>8612848.2820000015</v>
      </c>
    </row>
    <row r="1596" spans="1:9" ht="22.5" x14ac:dyDescent="0.45">
      <c r="A1596" s="1440" t="s">
        <v>1792</v>
      </c>
      <c r="B1596" s="1441"/>
      <c r="C1596" s="1441"/>
      <c r="D1596" s="1441"/>
      <c r="E1596" s="1441"/>
      <c r="F1596" s="1441"/>
      <c r="G1596" s="1441"/>
      <c r="H1596" s="1441"/>
      <c r="I1596" s="1442"/>
    </row>
    <row r="1597" spans="1:9" ht="22.5" x14ac:dyDescent="0.45">
      <c r="A1597" s="1437" t="s">
        <v>484</v>
      </c>
      <c r="B1597" s="1438"/>
      <c r="C1597" s="1438"/>
      <c r="D1597" s="1438"/>
      <c r="E1597" s="1438"/>
      <c r="F1597" s="1438"/>
      <c r="G1597" s="1438"/>
      <c r="H1597" s="1438"/>
      <c r="I1597" s="1439"/>
    </row>
    <row r="1598" spans="1:9" ht="22.5" x14ac:dyDescent="0.45">
      <c r="A1598" s="1437" t="s">
        <v>3079</v>
      </c>
      <c r="B1598" s="1438"/>
      <c r="C1598" s="1438"/>
      <c r="D1598" s="1438"/>
      <c r="E1598" s="1438"/>
      <c r="F1598" s="1438"/>
      <c r="G1598" s="1438"/>
      <c r="H1598" s="1438"/>
      <c r="I1598" s="1439"/>
    </row>
    <row r="1599" spans="1:9" ht="18.75" customHeight="1" thickBot="1" x14ac:dyDescent="0.5">
      <c r="A1599" s="1461" t="s">
        <v>280</v>
      </c>
      <c r="B1599" s="1462"/>
      <c r="C1599" s="1462"/>
      <c r="D1599" s="1462"/>
      <c r="E1599" s="1462"/>
      <c r="F1599" s="1462"/>
      <c r="G1599" s="1462"/>
      <c r="H1599" s="1462"/>
      <c r="I1599" s="1463"/>
    </row>
    <row r="1600" spans="1:9" ht="18.5" thickBot="1" x14ac:dyDescent="0.45">
      <c r="A1600" s="1458" t="s">
        <v>413</v>
      </c>
      <c r="B1600" s="1459"/>
      <c r="C1600" s="1459"/>
      <c r="D1600" s="1459"/>
      <c r="E1600" s="1459"/>
      <c r="F1600" s="1459"/>
      <c r="G1600" s="1459"/>
      <c r="H1600" s="1459"/>
      <c r="I1600" s="1460"/>
    </row>
    <row r="1601" spans="1:9" s="201" customFormat="1" ht="36.5" thickBot="1" x14ac:dyDescent="0.4">
      <c r="A1601" s="4" t="s">
        <v>465</v>
      </c>
      <c r="B1601" s="111" t="s">
        <v>458</v>
      </c>
      <c r="C1601" s="4" t="s">
        <v>454</v>
      </c>
      <c r="D1601" s="111" t="s">
        <v>457</v>
      </c>
      <c r="E1601" s="210" t="s">
        <v>1</v>
      </c>
      <c r="F1601" s="111" t="s">
        <v>3083</v>
      </c>
      <c r="G1601" s="111" t="s">
        <v>3078</v>
      </c>
      <c r="H1601" s="111" t="s">
        <v>3084</v>
      </c>
      <c r="I1601" s="111" t="s">
        <v>3082</v>
      </c>
    </row>
    <row r="1602" spans="1:9" ht="18" x14ac:dyDescent="0.4">
      <c r="A1602" s="321">
        <v>20000000</v>
      </c>
      <c r="B1602" s="252"/>
      <c r="C1602" s="20"/>
      <c r="D1602" s="252"/>
      <c r="E1602" s="138" t="s">
        <v>163</v>
      </c>
      <c r="F1602" s="253"/>
      <c r="G1602" s="253"/>
      <c r="H1602" s="253"/>
      <c r="I1602" s="254"/>
    </row>
    <row r="1603" spans="1:9" ht="18" x14ac:dyDescent="0.4">
      <c r="A1603" s="322">
        <v>21000000</v>
      </c>
      <c r="B1603" s="231"/>
      <c r="C1603" s="14"/>
      <c r="D1603" s="231"/>
      <c r="E1603" s="115" t="s">
        <v>164</v>
      </c>
      <c r="F1603" s="232"/>
      <c r="G1603" s="232"/>
      <c r="H1603" s="232"/>
      <c r="I1603" s="233"/>
    </row>
    <row r="1604" spans="1:9" ht="18" x14ac:dyDescent="0.4">
      <c r="A1604" s="322">
        <v>21010000</v>
      </c>
      <c r="B1604" s="231"/>
      <c r="C1604" s="14"/>
      <c r="D1604" s="231"/>
      <c r="E1604" s="115" t="s">
        <v>165</v>
      </c>
      <c r="F1604" s="232"/>
      <c r="G1604" s="232"/>
      <c r="H1604" s="232"/>
      <c r="I1604" s="232"/>
    </row>
    <row r="1605" spans="1:9" ht="18" x14ac:dyDescent="0.4">
      <c r="A1605" s="323">
        <v>21010103</v>
      </c>
      <c r="B1605" s="287" t="s">
        <v>646</v>
      </c>
      <c r="C1605" s="15"/>
      <c r="D1605" s="121" t="s">
        <v>1817</v>
      </c>
      <c r="E1605" s="122" t="s">
        <v>168</v>
      </c>
      <c r="F1605" s="237">
        <f>G1605-(G1605*2%)</f>
        <v>2066601.8519999995</v>
      </c>
      <c r="G1605" s="100">
        <v>2108777.3999999994</v>
      </c>
      <c r="H1605" s="232">
        <f>G1605/12*8</f>
        <v>1405851.5999999996</v>
      </c>
      <c r="I1605" s="100">
        <f>'NOMINAL ROLL'!D1230</f>
        <v>3294094.6399999997</v>
      </c>
    </row>
    <row r="1606" spans="1:9" ht="18" x14ac:dyDescent="0.4">
      <c r="A1606" s="323" t="s">
        <v>700</v>
      </c>
      <c r="B1606" s="287" t="s">
        <v>646</v>
      </c>
      <c r="C1606" s="15"/>
      <c r="D1606" s="121" t="s">
        <v>1817</v>
      </c>
      <c r="E1606" s="122" t="s">
        <v>169</v>
      </c>
      <c r="F1606" s="237">
        <f>G1606-(G1606*2%)</f>
        <v>919417.6544</v>
      </c>
      <c r="G1606" s="100">
        <v>938181.28</v>
      </c>
      <c r="H1606" s="232">
        <f>G1606/12*8</f>
        <v>625454.18666666665</v>
      </c>
      <c r="I1606" s="100">
        <f>'NOMINAL ROLL'!D1221</f>
        <v>1962916.28</v>
      </c>
    </row>
    <row r="1607" spans="1:9" ht="18" x14ac:dyDescent="0.4">
      <c r="A1607" s="323" t="s">
        <v>698</v>
      </c>
      <c r="B1607" s="287"/>
      <c r="C1607" s="15"/>
      <c r="D1607" s="121"/>
      <c r="E1607" s="122" t="s">
        <v>701</v>
      </c>
      <c r="F1607" s="100"/>
      <c r="G1607" s="100"/>
      <c r="H1607" s="100"/>
      <c r="I1607" s="100"/>
    </row>
    <row r="1608" spans="1:9" ht="18" x14ac:dyDescent="0.4">
      <c r="A1608" s="234">
        <v>21010106</v>
      </c>
      <c r="B1608" s="287"/>
      <c r="C1608" s="15"/>
      <c r="D1608" s="121"/>
      <c r="E1608" s="122" t="s">
        <v>171</v>
      </c>
      <c r="F1608" s="100"/>
      <c r="G1608" s="100"/>
      <c r="H1608" s="100"/>
      <c r="I1608" s="100"/>
    </row>
    <row r="1609" spans="1:9" ht="18" x14ac:dyDescent="0.4">
      <c r="A1609" s="234"/>
      <c r="B1609" s="287"/>
      <c r="C1609" s="15"/>
      <c r="D1609" s="121"/>
      <c r="E1609" s="156" t="s">
        <v>680</v>
      </c>
      <c r="F1609" s="100"/>
      <c r="G1609" s="100">
        <v>457043.80199999997</v>
      </c>
      <c r="H1609" s="232"/>
      <c r="I1609" s="845"/>
    </row>
    <row r="1610" spans="1:9" ht="18.75" customHeight="1" x14ac:dyDescent="0.4">
      <c r="A1610" s="322">
        <v>21020300</v>
      </c>
      <c r="B1610" s="231"/>
      <c r="C1610" s="14"/>
      <c r="D1610" s="231"/>
      <c r="E1610" s="115" t="s">
        <v>193</v>
      </c>
      <c r="F1610" s="100"/>
      <c r="G1610" s="100"/>
      <c r="H1610" s="100"/>
      <c r="I1610" s="100"/>
    </row>
    <row r="1611" spans="1:9" ht="18" x14ac:dyDescent="0.4">
      <c r="A1611" s="323">
        <v>21020301</v>
      </c>
      <c r="B1611" s="287" t="s">
        <v>646</v>
      </c>
      <c r="C1611" s="15"/>
      <c r="D1611" s="121" t="s">
        <v>1817</v>
      </c>
      <c r="E1611" s="156" t="s">
        <v>178</v>
      </c>
      <c r="F1611" s="237">
        <f>G1611-(G1611*2%)</f>
        <v>723310.6481999997</v>
      </c>
      <c r="G1611" s="100">
        <v>738072.08999999973</v>
      </c>
      <c r="H1611" s="232">
        <f>G1611/12*8</f>
        <v>492048.05999999982</v>
      </c>
      <c r="I1611" s="100">
        <f>'NOMINAL ROLL'!E1230</f>
        <v>1152933.1239999998</v>
      </c>
    </row>
    <row r="1612" spans="1:9" ht="18" x14ac:dyDescent="0.4">
      <c r="A1612" s="323">
        <v>21020302</v>
      </c>
      <c r="B1612" s="287" t="s">
        <v>646</v>
      </c>
      <c r="C1612" s="15"/>
      <c r="D1612" s="121" t="s">
        <v>1817</v>
      </c>
      <c r="E1612" s="156" t="s">
        <v>179</v>
      </c>
      <c r="F1612" s="237">
        <f>G1612-(G1612*2%)</f>
        <v>413320.37039999984</v>
      </c>
      <c r="G1612" s="100">
        <v>421755.47999999986</v>
      </c>
      <c r="H1612" s="232">
        <f>G1612/12*8</f>
        <v>281170.31999999989</v>
      </c>
      <c r="I1612" s="100">
        <f>'NOMINAL ROLL'!F1230</f>
        <v>658818.92800000007</v>
      </c>
    </row>
    <row r="1613" spans="1:9" ht="18" x14ac:dyDescent="0.4">
      <c r="A1613" s="323">
        <v>21020303</v>
      </c>
      <c r="B1613" s="287" t="s">
        <v>646</v>
      </c>
      <c r="C1613" s="15"/>
      <c r="D1613" s="121" t="s">
        <v>1817</v>
      </c>
      <c r="E1613" s="156" t="s">
        <v>180</v>
      </c>
      <c r="F1613" s="237">
        <f>G1613-(G1613*2%)</f>
        <v>22226.400000000001</v>
      </c>
      <c r="G1613" s="100">
        <v>22680</v>
      </c>
      <c r="H1613" s="232">
        <f>G1613/12*8</f>
        <v>15120</v>
      </c>
      <c r="I1613" s="100">
        <f>'NOMINAL ROLL'!G1230</f>
        <v>36721</v>
      </c>
    </row>
    <row r="1614" spans="1:9" ht="18" x14ac:dyDescent="0.4">
      <c r="A1614" s="323">
        <v>21020304</v>
      </c>
      <c r="B1614" s="287" t="s">
        <v>646</v>
      </c>
      <c r="C1614" s="15"/>
      <c r="D1614" s="121" t="s">
        <v>1817</v>
      </c>
      <c r="E1614" s="156" t="s">
        <v>181</v>
      </c>
      <c r="F1614" s="237">
        <f>G1614-(G1614*2%)</f>
        <v>36154.826399999984</v>
      </c>
      <c r="G1614" s="100">
        <v>36892.679999999986</v>
      </c>
      <c r="H1614" s="232">
        <f>G1614/12*8</f>
        <v>24595.119999999992</v>
      </c>
      <c r="I1614" s="100">
        <f>'NOMINAL ROLL'!H1230</f>
        <v>164704.73200000002</v>
      </c>
    </row>
    <row r="1615" spans="1:9" ht="24.75" customHeight="1" x14ac:dyDescent="0.4">
      <c r="A1615" s="1276" t="s">
        <v>3231</v>
      </c>
      <c r="B1615" s="1262" t="s">
        <v>646</v>
      </c>
      <c r="C1615" s="1263"/>
      <c r="D1615" s="1264" t="s">
        <v>1817</v>
      </c>
      <c r="E1615" s="1265" t="s">
        <v>680</v>
      </c>
      <c r="F1615" s="1266"/>
      <c r="G1615" s="1267"/>
      <c r="H1615" s="1268"/>
      <c r="I1615" s="1267">
        <f>'NOMINAL ROLL'!M1230</f>
        <v>1920000</v>
      </c>
    </row>
    <row r="1616" spans="1:9" ht="18" x14ac:dyDescent="0.4">
      <c r="A1616" s="323">
        <v>21020312</v>
      </c>
      <c r="B1616" s="287"/>
      <c r="C1616" s="15"/>
      <c r="D1616" s="121"/>
      <c r="E1616" s="156" t="s">
        <v>184</v>
      </c>
      <c r="F1616" s="100"/>
      <c r="G1616" s="100"/>
      <c r="H1616" s="232"/>
      <c r="I1616" s="100"/>
    </row>
    <row r="1617" spans="1:9" ht="18" x14ac:dyDescent="0.4">
      <c r="A1617" s="323">
        <v>21020315</v>
      </c>
      <c r="B1617" s="287" t="s">
        <v>646</v>
      </c>
      <c r="C1617" s="15"/>
      <c r="D1617" s="121" t="s">
        <v>1817</v>
      </c>
      <c r="E1617" s="156" t="s">
        <v>187</v>
      </c>
      <c r="F1617" s="237">
        <f>G1617-(G1617*2%)</f>
        <v>59674.826399999984</v>
      </c>
      <c r="G1617" s="100">
        <v>60892.679999999986</v>
      </c>
      <c r="H1617" s="232">
        <f>G1617/12*8</f>
        <v>40595.119999999988</v>
      </c>
      <c r="I1617" s="100">
        <f>'NOMINAL ROLL'!I1230</f>
        <v>260704.73200000002</v>
      </c>
    </row>
    <row r="1618" spans="1:9" ht="18" x14ac:dyDescent="0.4">
      <c r="A1618" s="323" t="s">
        <v>531</v>
      </c>
      <c r="B1618" s="287"/>
      <c r="C1618" s="15"/>
      <c r="D1618" s="121"/>
      <c r="E1618" s="156" t="s">
        <v>519</v>
      </c>
      <c r="F1618" s="100"/>
      <c r="G1618" s="100"/>
      <c r="H1618" s="100"/>
      <c r="I1618" s="100">
        <f>'NOMINAL ROLL'!K1230</f>
        <v>412884</v>
      </c>
    </row>
    <row r="1619" spans="1:9" ht="18" x14ac:dyDescent="0.4">
      <c r="A1619" s="323" t="s">
        <v>532</v>
      </c>
      <c r="B1619" s="287"/>
      <c r="C1619" s="15"/>
      <c r="D1619" s="121"/>
      <c r="E1619" s="156" t="s">
        <v>520</v>
      </c>
      <c r="F1619" s="100"/>
      <c r="G1619" s="100"/>
      <c r="H1619" s="100"/>
      <c r="I1619" s="100"/>
    </row>
    <row r="1620" spans="1:9" ht="18" x14ac:dyDescent="0.4">
      <c r="A1620" s="323" t="s">
        <v>533</v>
      </c>
      <c r="B1620" s="287"/>
      <c r="C1620" s="15"/>
      <c r="D1620" s="121"/>
      <c r="E1620" s="156" t="s">
        <v>521</v>
      </c>
      <c r="F1620" s="100"/>
      <c r="G1620" s="100"/>
      <c r="H1620" s="100"/>
      <c r="I1620" s="100">
        <f>'NOMINAL ROLL'!J1230</f>
        <v>22680</v>
      </c>
    </row>
    <row r="1621" spans="1:9" ht="18" x14ac:dyDescent="0.4">
      <c r="A1621" s="322">
        <v>21020400</v>
      </c>
      <c r="B1621" s="231"/>
      <c r="C1621" s="14"/>
      <c r="D1621" s="231"/>
      <c r="E1621" s="115" t="s">
        <v>194</v>
      </c>
      <c r="F1621" s="100"/>
      <c r="G1621" s="100"/>
      <c r="H1621" s="100"/>
      <c r="I1621" s="100"/>
    </row>
    <row r="1622" spans="1:9" ht="18" x14ac:dyDescent="0.4">
      <c r="A1622" s="323">
        <v>21020401</v>
      </c>
      <c r="B1622" s="287" t="s">
        <v>646</v>
      </c>
      <c r="C1622" s="15"/>
      <c r="D1622" s="121" t="s">
        <v>1817</v>
      </c>
      <c r="E1622" s="156" t="s">
        <v>178</v>
      </c>
      <c r="F1622" s="237">
        <f>G1622-(G1622*2%)</f>
        <v>321796.17903999996</v>
      </c>
      <c r="G1622" s="100">
        <v>328363.44799999997</v>
      </c>
      <c r="H1622" s="232">
        <f>G1622/12*8</f>
        <v>218908.96533333333</v>
      </c>
      <c r="I1622" s="100">
        <f>'NOMINAL ROLL'!E1221</f>
        <v>687020.69800000009</v>
      </c>
    </row>
    <row r="1623" spans="1:9" ht="18" x14ac:dyDescent="0.4">
      <c r="A1623" s="323">
        <v>21020402</v>
      </c>
      <c r="B1623" s="287" t="s">
        <v>646</v>
      </c>
      <c r="C1623" s="15"/>
      <c r="D1623" s="121" t="s">
        <v>1817</v>
      </c>
      <c r="E1623" s="156" t="s">
        <v>179</v>
      </c>
      <c r="F1623" s="237">
        <f>G1623-(G1623*2%)</f>
        <v>183883.53088000001</v>
      </c>
      <c r="G1623" s="100">
        <v>187636.25599999999</v>
      </c>
      <c r="H1623" s="232">
        <f>G1623/12*8</f>
        <v>125090.83733333333</v>
      </c>
      <c r="I1623" s="100">
        <f>'NOMINAL ROLL'!F1221</f>
        <v>392583.25599999999</v>
      </c>
    </row>
    <row r="1624" spans="1:9" ht="18" x14ac:dyDescent="0.4">
      <c r="A1624" s="323">
        <v>21020403</v>
      </c>
      <c r="B1624" s="287" t="s">
        <v>646</v>
      </c>
      <c r="C1624" s="15"/>
      <c r="D1624" s="121" t="s">
        <v>1817</v>
      </c>
      <c r="E1624" s="156" t="s">
        <v>180</v>
      </c>
      <c r="F1624" s="237">
        <f>G1624-(G1624*2%)</f>
        <v>14817.6</v>
      </c>
      <c r="G1624" s="100">
        <v>15120</v>
      </c>
      <c r="H1624" s="232">
        <f>G1624/12*8</f>
        <v>10080</v>
      </c>
      <c r="I1624" s="100">
        <f>'NOMINAL ROLL'!G1221</f>
        <v>54000</v>
      </c>
    </row>
    <row r="1625" spans="1:9" ht="18" x14ac:dyDescent="0.4">
      <c r="A1625" s="323">
        <v>21020404</v>
      </c>
      <c r="B1625" s="287" t="s">
        <v>646</v>
      </c>
      <c r="C1625" s="15"/>
      <c r="D1625" s="121" t="s">
        <v>1817</v>
      </c>
      <c r="E1625" s="156" t="s">
        <v>181</v>
      </c>
      <c r="F1625" s="237">
        <f>G1625-(G1625*2%)</f>
        <v>45970.882720000001</v>
      </c>
      <c r="G1625" s="100">
        <v>46909.063999999998</v>
      </c>
      <c r="H1625" s="232">
        <f>G1625/12*8</f>
        <v>31272.709333333332</v>
      </c>
      <c r="I1625" s="100">
        <f>'NOMINAL ROLL'!H1221</f>
        <v>98145.813999999998</v>
      </c>
    </row>
    <row r="1626" spans="1:9" ht="24.75" customHeight="1" x14ac:dyDescent="0.4">
      <c r="A1626" s="1276" t="s">
        <v>3232</v>
      </c>
      <c r="B1626" s="1262" t="s">
        <v>646</v>
      </c>
      <c r="C1626" s="1263"/>
      <c r="D1626" s="1264" t="s">
        <v>1817</v>
      </c>
      <c r="E1626" s="1265" t="s">
        <v>680</v>
      </c>
      <c r="F1626" s="1266"/>
      <c r="G1626" s="1267"/>
      <c r="H1626" s="1268"/>
      <c r="I1626" s="1267">
        <f>'NOMINAL ROLL'!M1221</f>
        <v>3360000</v>
      </c>
    </row>
    <row r="1627" spans="1:9" ht="18" x14ac:dyDescent="0.4">
      <c r="A1627" s="323">
        <v>21020412</v>
      </c>
      <c r="B1627" s="287"/>
      <c r="C1627" s="15"/>
      <c r="D1627" s="121"/>
      <c r="E1627" s="156" t="s">
        <v>184</v>
      </c>
      <c r="F1627" s="100"/>
      <c r="G1627" s="100"/>
      <c r="H1627" s="232"/>
      <c r="I1627" s="100"/>
    </row>
    <row r="1628" spans="1:9" ht="18" x14ac:dyDescent="0.4">
      <c r="A1628" s="323">
        <v>21020415</v>
      </c>
      <c r="B1628" s="287" t="s">
        <v>646</v>
      </c>
      <c r="C1628" s="15"/>
      <c r="D1628" s="121" t="s">
        <v>1817</v>
      </c>
      <c r="E1628" s="156" t="s">
        <v>187</v>
      </c>
      <c r="F1628" s="237">
        <f>G1628-(G1628*2%)</f>
        <v>93010.882719999994</v>
      </c>
      <c r="G1628" s="100">
        <v>94909.063999999998</v>
      </c>
      <c r="H1628" s="232">
        <f>G1628/12*8</f>
        <v>63272.709333333332</v>
      </c>
      <c r="I1628" s="100">
        <f>'NOMINAL ROLL'!I1221</f>
        <v>266145.81400000001</v>
      </c>
    </row>
    <row r="1629" spans="1:9" ht="18" x14ac:dyDescent="0.4">
      <c r="A1629" s="322">
        <v>21020500</v>
      </c>
      <c r="B1629" s="231"/>
      <c r="C1629" s="14"/>
      <c r="D1629" s="231"/>
      <c r="E1629" s="115" t="s">
        <v>195</v>
      </c>
      <c r="F1629" s="100"/>
      <c r="G1629" s="100"/>
      <c r="H1629" s="100"/>
      <c r="I1629" s="100"/>
    </row>
    <row r="1630" spans="1:9" ht="18" x14ac:dyDescent="0.4">
      <c r="A1630" s="323">
        <v>21020501</v>
      </c>
      <c r="B1630" s="287"/>
      <c r="C1630" s="15"/>
      <c r="D1630" s="121"/>
      <c r="E1630" s="156" t="s">
        <v>178</v>
      </c>
      <c r="F1630" s="100"/>
      <c r="G1630" s="100"/>
      <c r="H1630" s="100"/>
      <c r="I1630" s="100"/>
    </row>
    <row r="1631" spans="1:9" ht="18" x14ac:dyDescent="0.4">
      <c r="A1631" s="324">
        <v>21020502</v>
      </c>
      <c r="B1631" s="287"/>
      <c r="C1631" s="17"/>
      <c r="D1631" s="121"/>
      <c r="E1631" s="156" t="s">
        <v>179</v>
      </c>
      <c r="F1631" s="100"/>
      <c r="G1631" s="100"/>
      <c r="H1631" s="100"/>
      <c r="I1631" s="100"/>
    </row>
    <row r="1632" spans="1:9" ht="18" x14ac:dyDescent="0.4">
      <c r="A1632" s="324">
        <v>21020503</v>
      </c>
      <c r="B1632" s="287"/>
      <c r="C1632" s="17"/>
      <c r="D1632" s="121"/>
      <c r="E1632" s="156" t="s">
        <v>180</v>
      </c>
      <c r="F1632" s="100"/>
      <c r="G1632" s="100"/>
      <c r="H1632" s="100"/>
      <c r="I1632" s="100"/>
    </row>
    <row r="1633" spans="1:9" ht="18" x14ac:dyDescent="0.4">
      <c r="A1633" s="324">
        <v>21020504</v>
      </c>
      <c r="B1633" s="287"/>
      <c r="C1633" s="17"/>
      <c r="D1633" s="121"/>
      <c r="E1633" s="156" t="s">
        <v>181</v>
      </c>
      <c r="F1633" s="100"/>
      <c r="G1633" s="100"/>
      <c r="H1633" s="100"/>
      <c r="I1633" s="100"/>
    </row>
    <row r="1634" spans="1:9" ht="18" x14ac:dyDescent="0.4">
      <c r="A1634" s="324">
        <v>21020512</v>
      </c>
      <c r="B1634" s="287"/>
      <c r="C1634" s="17"/>
      <c r="D1634" s="121"/>
      <c r="E1634" s="156" t="s">
        <v>184</v>
      </c>
      <c r="F1634" s="100"/>
      <c r="G1634" s="100"/>
      <c r="H1634" s="100"/>
      <c r="I1634" s="100"/>
    </row>
    <row r="1635" spans="1:9" ht="18" x14ac:dyDescent="0.4">
      <c r="A1635" s="324">
        <v>21020515</v>
      </c>
      <c r="B1635" s="287"/>
      <c r="C1635" s="17"/>
      <c r="D1635" s="121"/>
      <c r="E1635" s="156" t="s">
        <v>187</v>
      </c>
      <c r="F1635" s="100"/>
      <c r="G1635" s="100"/>
      <c r="H1635" s="100"/>
      <c r="I1635" s="100"/>
    </row>
    <row r="1636" spans="1:9" ht="18" x14ac:dyDescent="0.4">
      <c r="A1636" s="244">
        <v>21030100</v>
      </c>
      <c r="B1636" s="245"/>
      <c r="C1636" s="18"/>
      <c r="D1636" s="245"/>
      <c r="E1636" s="179" t="s">
        <v>200</v>
      </c>
      <c r="F1636" s="200"/>
      <c r="G1636" s="100"/>
      <c r="H1636" s="100"/>
      <c r="I1636" s="101"/>
    </row>
    <row r="1637" spans="1:9" ht="18" x14ac:dyDescent="0.4">
      <c r="A1637" s="843">
        <v>22010100</v>
      </c>
      <c r="B1637" s="844" t="s">
        <v>802</v>
      </c>
      <c r="C1637" s="50"/>
      <c r="D1637" s="611"/>
      <c r="E1637" s="842" t="s">
        <v>3073</v>
      </c>
      <c r="F1637" s="232"/>
      <c r="G1637" s="125">
        <v>1050000</v>
      </c>
      <c r="H1637" s="841"/>
      <c r="I1637" s="846"/>
    </row>
    <row r="1638" spans="1:9" ht="18" x14ac:dyDescent="0.4">
      <c r="A1638" s="239">
        <v>21020600</v>
      </c>
      <c r="B1638" s="240"/>
      <c r="C1638" s="16"/>
      <c r="D1638" s="240"/>
      <c r="E1638" s="115" t="s">
        <v>196</v>
      </c>
      <c r="F1638" s="100"/>
      <c r="G1638" s="100"/>
      <c r="H1638" s="100"/>
      <c r="I1638" s="101"/>
    </row>
    <row r="1639" spans="1:9" ht="18" x14ac:dyDescent="0.4">
      <c r="A1639" s="294">
        <v>21020605</v>
      </c>
      <c r="B1639" s="287" t="s">
        <v>646</v>
      </c>
      <c r="C1639" s="15"/>
      <c r="D1639" s="121" t="s">
        <v>1817</v>
      </c>
      <c r="E1639" s="122" t="s">
        <v>199</v>
      </c>
      <c r="F1639" s="100"/>
      <c r="G1639" s="100"/>
      <c r="H1639" s="100"/>
      <c r="I1639" s="101"/>
    </row>
    <row r="1640" spans="1:9" ht="18" x14ac:dyDescent="0.4">
      <c r="A1640" s="317">
        <v>22020000</v>
      </c>
      <c r="B1640" s="245"/>
      <c r="C1640" s="18"/>
      <c r="D1640" s="245"/>
      <c r="E1640" s="179" t="s">
        <v>204</v>
      </c>
      <c r="F1640" s="100"/>
      <c r="G1640" s="100"/>
      <c r="H1640" s="100"/>
      <c r="I1640" s="100"/>
    </row>
    <row r="1641" spans="1:9" ht="18" x14ac:dyDescent="0.4">
      <c r="A1641" s="317">
        <v>22020100</v>
      </c>
      <c r="B1641" s="245"/>
      <c r="C1641" s="18"/>
      <c r="D1641" s="245"/>
      <c r="E1641" s="179" t="s">
        <v>205</v>
      </c>
      <c r="F1641" s="100"/>
      <c r="G1641" s="100"/>
      <c r="H1641" s="100"/>
      <c r="I1641" s="100"/>
    </row>
    <row r="1642" spans="1:9" ht="18" x14ac:dyDescent="0.4">
      <c r="A1642" s="37">
        <v>22020101</v>
      </c>
      <c r="B1642" s="287" t="s">
        <v>646</v>
      </c>
      <c r="C1642" s="15"/>
      <c r="D1642" s="121" t="s">
        <v>1817</v>
      </c>
      <c r="E1642" s="310" t="s">
        <v>206</v>
      </c>
      <c r="F1642" s="204"/>
      <c r="G1642" s="100">
        <v>100000</v>
      </c>
      <c r="H1642" s="204"/>
      <c r="I1642" s="100">
        <v>100000</v>
      </c>
    </row>
    <row r="1643" spans="1:9" ht="18" x14ac:dyDescent="0.4">
      <c r="A1643" s="37">
        <v>22020102</v>
      </c>
      <c r="B1643" s="287"/>
      <c r="C1643" s="37"/>
      <c r="D1643" s="205"/>
      <c r="E1643" s="310" t="s">
        <v>207</v>
      </c>
      <c r="F1643" s="204"/>
      <c r="G1643" s="100"/>
      <c r="H1643" s="204"/>
      <c r="I1643" s="100"/>
    </row>
    <row r="1644" spans="1:9" ht="18" x14ac:dyDescent="0.4">
      <c r="A1644" s="37">
        <v>22020103</v>
      </c>
      <c r="B1644" s="287"/>
      <c r="C1644" s="37"/>
      <c r="D1644" s="205"/>
      <c r="E1644" s="310" t="s">
        <v>208</v>
      </c>
      <c r="F1644" s="204"/>
      <c r="G1644" s="100"/>
      <c r="H1644" s="204"/>
      <c r="I1644" s="100"/>
    </row>
    <row r="1645" spans="1:9" ht="18" x14ac:dyDescent="0.4">
      <c r="A1645" s="37">
        <v>22020104</v>
      </c>
      <c r="B1645" s="287"/>
      <c r="C1645" s="37"/>
      <c r="D1645" s="205"/>
      <c r="E1645" s="310" t="s">
        <v>209</v>
      </c>
      <c r="F1645" s="204"/>
      <c r="G1645" s="100"/>
      <c r="H1645" s="204"/>
      <c r="I1645" s="100"/>
    </row>
    <row r="1646" spans="1:9" ht="18" x14ac:dyDescent="0.4">
      <c r="A1646" s="317">
        <v>22020000</v>
      </c>
      <c r="B1646" s="245"/>
      <c r="C1646" s="18"/>
      <c r="D1646" s="245"/>
      <c r="E1646" s="179" t="s">
        <v>204</v>
      </c>
      <c r="F1646" s="100"/>
      <c r="G1646" s="100"/>
      <c r="H1646" s="100"/>
      <c r="I1646" s="100"/>
    </row>
    <row r="1647" spans="1:9" ht="18" x14ac:dyDescent="0.4">
      <c r="A1647" s="317">
        <v>22020100</v>
      </c>
      <c r="B1647" s="245"/>
      <c r="C1647" s="18"/>
      <c r="D1647" s="245"/>
      <c r="E1647" s="179" t="s">
        <v>205</v>
      </c>
      <c r="F1647" s="100"/>
      <c r="G1647" s="100"/>
      <c r="H1647" s="100"/>
      <c r="I1647" s="100"/>
    </row>
    <row r="1648" spans="1:9" ht="18" x14ac:dyDescent="0.4">
      <c r="A1648" s="326">
        <v>22020102</v>
      </c>
      <c r="B1648" s="287"/>
      <c r="C1648" s="6"/>
      <c r="D1648" s="121"/>
      <c r="E1648" s="243" t="s">
        <v>207</v>
      </c>
      <c r="F1648" s="100"/>
      <c r="G1648" s="100"/>
      <c r="H1648" s="100"/>
      <c r="I1648" s="100"/>
    </row>
    <row r="1649" spans="1:9" ht="18" x14ac:dyDescent="0.4">
      <c r="A1649" s="317">
        <v>22020200</v>
      </c>
      <c r="B1649" s="245"/>
      <c r="C1649" s="18"/>
      <c r="D1649" s="245"/>
      <c r="E1649" s="179" t="s">
        <v>210</v>
      </c>
      <c r="F1649" s="100"/>
      <c r="G1649" s="100"/>
      <c r="H1649" s="100"/>
      <c r="I1649" s="100"/>
    </row>
    <row r="1650" spans="1:9" ht="18" x14ac:dyDescent="0.4">
      <c r="A1650" s="326">
        <v>22020206</v>
      </c>
      <c r="B1650" s="287" t="s">
        <v>646</v>
      </c>
      <c r="C1650" s="15"/>
      <c r="D1650" s="121" t="s">
        <v>1817</v>
      </c>
      <c r="E1650" s="243" t="s">
        <v>2583</v>
      </c>
      <c r="F1650" s="100">
        <v>110000</v>
      </c>
      <c r="G1650" s="100">
        <v>200000</v>
      </c>
      <c r="H1650" s="100">
        <v>200000</v>
      </c>
      <c r="I1650" s="100">
        <v>1000000</v>
      </c>
    </row>
    <row r="1651" spans="1:9" ht="18" x14ac:dyDescent="0.4">
      <c r="A1651" s="317">
        <v>22020400</v>
      </c>
      <c r="B1651" s="245"/>
      <c r="C1651" s="18"/>
      <c r="D1651" s="245"/>
      <c r="E1651" s="179" t="s">
        <v>222</v>
      </c>
      <c r="F1651" s="100"/>
      <c r="G1651" s="100"/>
      <c r="H1651" s="100"/>
      <c r="I1651" s="100"/>
    </row>
    <row r="1652" spans="1:9" ht="18" x14ac:dyDescent="0.4">
      <c r="A1652" s="326">
        <v>22020402</v>
      </c>
      <c r="B1652" s="287" t="s">
        <v>646</v>
      </c>
      <c r="C1652" s="15"/>
      <c r="D1652" s="121" t="s">
        <v>1817</v>
      </c>
      <c r="E1652" s="243" t="s">
        <v>224</v>
      </c>
      <c r="F1652" s="100"/>
      <c r="G1652" s="101">
        <v>10000000</v>
      </c>
      <c r="H1652" s="107">
        <v>1397621</v>
      </c>
      <c r="I1652" s="101">
        <v>5000000</v>
      </c>
    </row>
    <row r="1653" spans="1:9" ht="21" customHeight="1" x14ac:dyDescent="0.4">
      <c r="A1653" s="326">
        <v>22020403</v>
      </c>
      <c r="B1653" s="287" t="s">
        <v>646</v>
      </c>
      <c r="C1653" s="15"/>
      <c r="D1653" s="121" t="s">
        <v>1817</v>
      </c>
      <c r="E1653" s="243" t="s">
        <v>225</v>
      </c>
      <c r="F1653" s="100">
        <v>3900500</v>
      </c>
      <c r="G1653" s="101">
        <v>10000000</v>
      </c>
      <c r="H1653" s="107">
        <v>1049567.22</v>
      </c>
      <c r="I1653" s="101">
        <v>5000000</v>
      </c>
    </row>
    <row r="1654" spans="1:9" ht="18" x14ac:dyDescent="0.4">
      <c r="A1654" s="326">
        <v>22020406</v>
      </c>
      <c r="B1654" s="287"/>
      <c r="C1654" s="6"/>
      <c r="D1654" s="121"/>
      <c r="E1654" s="243" t="s">
        <v>226</v>
      </c>
      <c r="F1654" s="100"/>
      <c r="G1654" s="101"/>
      <c r="H1654" s="107"/>
      <c r="I1654" s="101"/>
    </row>
    <row r="1655" spans="1:9" ht="18" x14ac:dyDescent="0.4">
      <c r="A1655" s="326">
        <v>22020412</v>
      </c>
      <c r="B1655" s="287" t="s">
        <v>646</v>
      </c>
      <c r="C1655" s="15"/>
      <c r="D1655" s="121" t="s">
        <v>1817</v>
      </c>
      <c r="E1655" s="243" t="s">
        <v>228</v>
      </c>
      <c r="F1655" s="100">
        <v>4997000</v>
      </c>
      <c r="G1655" s="101">
        <v>5000000</v>
      </c>
      <c r="H1655" s="107">
        <v>3051053.4</v>
      </c>
      <c r="I1655" s="101">
        <v>5000000</v>
      </c>
    </row>
    <row r="1656" spans="1:9" ht="18" x14ac:dyDescent="0.4">
      <c r="A1656" s="317">
        <v>22020600</v>
      </c>
      <c r="B1656" s="245"/>
      <c r="C1656" s="18"/>
      <c r="D1656" s="245"/>
      <c r="E1656" s="179" t="s">
        <v>231</v>
      </c>
      <c r="F1656" s="100"/>
      <c r="G1656" s="101"/>
      <c r="H1656" s="100"/>
      <c r="I1656" s="101"/>
    </row>
    <row r="1657" spans="1:9" ht="18" x14ac:dyDescent="0.4">
      <c r="A1657" s="326">
        <v>22020602</v>
      </c>
      <c r="B1657" s="287"/>
      <c r="C1657" s="15"/>
      <c r="D1657" s="121"/>
      <c r="E1657" s="243" t="s">
        <v>232</v>
      </c>
      <c r="F1657" s="100"/>
      <c r="G1657" s="101"/>
      <c r="H1657" s="100"/>
      <c r="I1657" s="101"/>
    </row>
    <row r="1658" spans="1:9" ht="18.5" thickBot="1" x14ac:dyDescent="0.45">
      <c r="A1658" s="333">
        <v>22020603</v>
      </c>
      <c r="B1658" s="428"/>
      <c r="C1658" s="429"/>
      <c r="D1658" s="345"/>
      <c r="E1658" s="483" t="s">
        <v>233</v>
      </c>
      <c r="F1658" s="106"/>
      <c r="G1658" s="109"/>
      <c r="H1658" s="106"/>
      <c r="I1658" s="109"/>
    </row>
    <row r="1659" spans="1:9" ht="18.5" thickBot="1" x14ac:dyDescent="0.45">
      <c r="A1659" s="482"/>
      <c r="B1659" s="435"/>
      <c r="C1659" s="436"/>
      <c r="D1659" s="435"/>
      <c r="E1659" s="451" t="s">
        <v>319</v>
      </c>
      <c r="F1659" s="438">
        <f>SUM(F1605:F1639)</f>
        <v>4900185.6531599993</v>
      </c>
      <c r="G1659" s="438">
        <f>SUM(G1605:G1639)</f>
        <v>6507233.243999999</v>
      </c>
      <c r="H1659" s="438">
        <f>SUM(H1605:H1639)</f>
        <v>3333459.6279999986</v>
      </c>
      <c r="I1659" s="439">
        <f>SUM(I1605:I1639)</f>
        <v>14744353.017999999</v>
      </c>
    </row>
    <row r="1660" spans="1:9" ht="18.5" thickBot="1" x14ac:dyDescent="0.45">
      <c r="A1660" s="481"/>
      <c r="B1660" s="447"/>
      <c r="C1660" s="448"/>
      <c r="D1660" s="447"/>
      <c r="E1660" s="449" t="s">
        <v>204</v>
      </c>
      <c r="F1660" s="450">
        <f>SUM(F1642:F1658)</f>
        <v>9007500</v>
      </c>
      <c r="G1660" s="450">
        <f>SUM(G1642:G1658)</f>
        <v>25300000</v>
      </c>
      <c r="H1660" s="450">
        <f>SUM(H1642:H1658)</f>
        <v>5698241.6199999992</v>
      </c>
      <c r="I1660" s="450">
        <f>SUM(I1642:I1658)</f>
        <v>16100000</v>
      </c>
    </row>
    <row r="1661" spans="1:9" ht="18.5" thickBot="1" x14ac:dyDescent="0.45">
      <c r="A1661" s="327"/>
      <c r="B1661" s="248"/>
      <c r="C1661" s="32"/>
      <c r="D1661" s="249"/>
      <c r="E1661" s="280" t="s">
        <v>298</v>
      </c>
      <c r="F1661" s="296">
        <f>F1659+F1660</f>
        <v>13907685.653159998</v>
      </c>
      <c r="G1661" s="296">
        <f>G1659+G1660</f>
        <v>31807233.243999999</v>
      </c>
      <c r="H1661" s="296">
        <f>H1659+H1660</f>
        <v>9031701.2479999978</v>
      </c>
      <c r="I1661" s="296">
        <f>I1659+I1660</f>
        <v>30844353.017999999</v>
      </c>
    </row>
    <row r="1662" spans="1:9" ht="22.5" x14ac:dyDescent="0.45">
      <c r="A1662" s="1440" t="s">
        <v>1792</v>
      </c>
      <c r="B1662" s="1441"/>
      <c r="C1662" s="1441"/>
      <c r="D1662" s="1441"/>
      <c r="E1662" s="1441"/>
      <c r="F1662" s="1441"/>
      <c r="G1662" s="1441"/>
      <c r="H1662" s="1441"/>
      <c r="I1662" s="1442"/>
    </row>
    <row r="1663" spans="1:9" ht="22.5" x14ac:dyDescent="0.45">
      <c r="A1663" s="1437" t="s">
        <v>484</v>
      </c>
      <c r="B1663" s="1438"/>
      <c r="C1663" s="1438"/>
      <c r="D1663" s="1438"/>
      <c r="E1663" s="1438"/>
      <c r="F1663" s="1438"/>
      <c r="G1663" s="1438"/>
      <c r="H1663" s="1438"/>
      <c r="I1663" s="1439"/>
    </row>
    <row r="1664" spans="1:9" ht="22.5" x14ac:dyDescent="0.45">
      <c r="A1664" s="1437" t="s">
        <v>3079</v>
      </c>
      <c r="B1664" s="1438"/>
      <c r="C1664" s="1438"/>
      <c r="D1664" s="1438"/>
      <c r="E1664" s="1438"/>
      <c r="F1664" s="1438"/>
      <c r="G1664" s="1438"/>
      <c r="H1664" s="1438"/>
      <c r="I1664" s="1439"/>
    </row>
    <row r="1665" spans="1:9" ht="18.75" customHeight="1" thickBot="1" x14ac:dyDescent="0.5">
      <c r="A1665" s="1461" t="s">
        <v>280</v>
      </c>
      <c r="B1665" s="1462"/>
      <c r="C1665" s="1462"/>
      <c r="D1665" s="1462"/>
      <c r="E1665" s="1462"/>
      <c r="F1665" s="1462"/>
      <c r="G1665" s="1462"/>
      <c r="H1665" s="1462"/>
      <c r="I1665" s="1463"/>
    </row>
    <row r="1666" spans="1:9" ht="18.5" thickBot="1" x14ac:dyDescent="0.45">
      <c r="A1666" s="1455" t="s">
        <v>414</v>
      </c>
      <c r="B1666" s="1456"/>
      <c r="C1666" s="1456"/>
      <c r="D1666" s="1456"/>
      <c r="E1666" s="1456"/>
      <c r="F1666" s="1456"/>
      <c r="G1666" s="1456"/>
      <c r="H1666" s="1456"/>
      <c r="I1666" s="1457"/>
    </row>
    <row r="1667" spans="1:9" s="201" customFormat="1" ht="36.5" thickBot="1" x14ac:dyDescent="0.4">
      <c r="A1667" s="4" t="s">
        <v>465</v>
      </c>
      <c r="B1667" s="111" t="s">
        <v>458</v>
      </c>
      <c r="C1667" s="4" t="s">
        <v>454</v>
      </c>
      <c r="D1667" s="111" t="s">
        <v>457</v>
      </c>
      <c r="E1667" s="210" t="s">
        <v>1</v>
      </c>
      <c r="F1667" s="111" t="s">
        <v>3083</v>
      </c>
      <c r="G1667" s="111" t="s">
        <v>3078</v>
      </c>
      <c r="H1667" s="111" t="s">
        <v>3084</v>
      </c>
      <c r="I1667" s="111" t="s">
        <v>3082</v>
      </c>
    </row>
    <row r="1668" spans="1:9" ht="18" x14ac:dyDescent="0.4">
      <c r="A1668" s="359">
        <v>20000000</v>
      </c>
      <c r="B1668" s="227"/>
      <c r="C1668" s="13"/>
      <c r="D1668" s="227"/>
      <c r="E1668" s="360" t="s">
        <v>163</v>
      </c>
      <c r="F1668" s="228"/>
      <c r="G1668" s="228"/>
      <c r="H1668" s="361"/>
      <c r="I1668" s="229"/>
    </row>
    <row r="1669" spans="1:9" ht="18" x14ac:dyDescent="0.4">
      <c r="A1669" s="322">
        <v>21000000</v>
      </c>
      <c r="B1669" s="231"/>
      <c r="C1669" s="14"/>
      <c r="D1669" s="231"/>
      <c r="E1669" s="350" t="s">
        <v>164</v>
      </c>
      <c r="F1669" s="232"/>
      <c r="G1669" s="232"/>
      <c r="H1669" s="342"/>
      <c r="I1669" s="233"/>
    </row>
    <row r="1670" spans="1:9" ht="18" x14ac:dyDescent="0.4">
      <c r="A1670" s="322">
        <v>21010000</v>
      </c>
      <c r="B1670" s="231"/>
      <c r="C1670" s="14"/>
      <c r="D1670" s="231"/>
      <c r="E1670" s="115" t="s">
        <v>165</v>
      </c>
      <c r="F1670" s="232"/>
      <c r="G1670" s="232"/>
      <c r="H1670" s="232"/>
      <c r="I1670" s="233"/>
    </row>
    <row r="1671" spans="1:9" ht="18" x14ac:dyDescent="0.4">
      <c r="A1671" s="323">
        <v>21010103</v>
      </c>
      <c r="B1671" s="287" t="s">
        <v>646</v>
      </c>
      <c r="C1671" s="15"/>
      <c r="D1671" s="121" t="s">
        <v>1817</v>
      </c>
      <c r="E1671" s="122" t="s">
        <v>168</v>
      </c>
      <c r="F1671" s="237">
        <f>G1671-(G1671*2%)</f>
        <v>854351.29920000001</v>
      </c>
      <c r="G1671" s="100">
        <v>871787.04</v>
      </c>
      <c r="H1671" s="232">
        <f>G1671/12*8</f>
        <v>581191.36</v>
      </c>
      <c r="I1671" s="101">
        <f>'NOMINAL ROLL'!D1233</f>
        <v>871787.04</v>
      </c>
    </row>
    <row r="1672" spans="1:9" ht="18" x14ac:dyDescent="0.4">
      <c r="A1672" s="323" t="s">
        <v>700</v>
      </c>
      <c r="B1672" s="287"/>
      <c r="C1672" s="15"/>
      <c r="D1672" s="121"/>
      <c r="E1672" s="122" t="s">
        <v>169</v>
      </c>
      <c r="F1672" s="100"/>
      <c r="G1672" s="100"/>
      <c r="H1672" s="232"/>
      <c r="I1672" s="101"/>
    </row>
    <row r="1673" spans="1:9" ht="18" x14ac:dyDescent="0.4">
      <c r="A1673" s="323"/>
      <c r="B1673" s="287"/>
      <c r="C1673" s="15"/>
      <c r="D1673" s="121"/>
      <c r="E1673" s="122" t="s">
        <v>701</v>
      </c>
      <c r="F1673" s="100"/>
      <c r="G1673" s="100"/>
      <c r="H1673" s="100"/>
      <c r="I1673" s="101"/>
    </row>
    <row r="1674" spans="1:9" ht="18" x14ac:dyDescent="0.4">
      <c r="A1674" s="234"/>
      <c r="B1674" s="287"/>
      <c r="C1674" s="15"/>
      <c r="D1674" s="121"/>
      <c r="E1674" s="122" t="s">
        <v>171</v>
      </c>
      <c r="F1674" s="100"/>
      <c r="G1674" s="100"/>
      <c r="H1674" s="100"/>
      <c r="I1674" s="101"/>
    </row>
    <row r="1675" spans="1:9" ht="18" x14ac:dyDescent="0.4">
      <c r="A1675" s="294"/>
      <c r="B1675" s="287"/>
      <c r="C1675" s="15"/>
      <c r="D1675" s="121"/>
      <c r="E1675" s="156" t="s">
        <v>680</v>
      </c>
      <c r="F1675" s="100"/>
      <c r="G1675" s="100">
        <v>130768.056</v>
      </c>
      <c r="H1675" s="100"/>
      <c r="I1675" s="845"/>
    </row>
    <row r="1676" spans="1:9" ht="21" customHeight="1" x14ac:dyDescent="0.4">
      <c r="A1676" s="322">
        <v>21020300</v>
      </c>
      <c r="B1676" s="231"/>
      <c r="C1676" s="14"/>
      <c r="D1676" s="231"/>
      <c r="E1676" s="115" t="s">
        <v>193</v>
      </c>
      <c r="F1676" s="100"/>
      <c r="G1676" s="100"/>
      <c r="H1676" s="100"/>
      <c r="I1676" s="101"/>
    </row>
    <row r="1677" spans="1:9" ht="18" x14ac:dyDescent="0.4">
      <c r="A1677" s="323">
        <v>21020301</v>
      </c>
      <c r="B1677" s="287" t="s">
        <v>646</v>
      </c>
      <c r="C1677" s="15"/>
      <c r="D1677" s="121" t="s">
        <v>1817</v>
      </c>
      <c r="E1677" s="156" t="s">
        <v>178</v>
      </c>
      <c r="F1677" s="237">
        <f>G1677-(G1677*2%)</f>
        <v>299022.95471999998</v>
      </c>
      <c r="G1677" s="100">
        <v>305125.46399999998</v>
      </c>
      <c r="H1677" s="232">
        <f>G1677/12*8</f>
        <v>203416.976</v>
      </c>
      <c r="I1677" s="101">
        <f>'NOMINAL ROLL'!E1233</f>
        <v>305125.46399999998</v>
      </c>
    </row>
    <row r="1678" spans="1:9" ht="18" x14ac:dyDescent="0.4">
      <c r="A1678" s="323">
        <v>21020302</v>
      </c>
      <c r="B1678" s="287" t="s">
        <v>646</v>
      </c>
      <c r="C1678" s="15"/>
      <c r="D1678" s="121" t="s">
        <v>1817</v>
      </c>
      <c r="E1678" s="156" t="s">
        <v>179</v>
      </c>
      <c r="F1678" s="237">
        <f>G1678-(G1678*2%)</f>
        <v>170870.25984000001</v>
      </c>
      <c r="G1678" s="100">
        <v>174357.40800000002</v>
      </c>
      <c r="H1678" s="232">
        <f>G1678/12*8</f>
        <v>116238.27200000001</v>
      </c>
      <c r="I1678" s="101">
        <f>'NOMINAL ROLL'!F1237</f>
        <v>51820.600000000006</v>
      </c>
    </row>
    <row r="1679" spans="1:9" ht="18" x14ac:dyDescent="0.4">
      <c r="A1679" s="323">
        <v>21020303</v>
      </c>
      <c r="B1679" s="287" t="s">
        <v>646</v>
      </c>
      <c r="C1679" s="15"/>
      <c r="D1679" s="121" t="s">
        <v>1817</v>
      </c>
      <c r="E1679" s="156" t="s">
        <v>180</v>
      </c>
      <c r="F1679" s="237">
        <f>G1679-(G1679*2%)</f>
        <v>7408.8</v>
      </c>
      <c r="G1679" s="100">
        <v>7560</v>
      </c>
      <c r="H1679" s="232">
        <f>G1679/12*8</f>
        <v>5040</v>
      </c>
      <c r="I1679" s="101">
        <f>'NOMINAL ROLL'!G1233</f>
        <v>9720</v>
      </c>
    </row>
    <row r="1680" spans="1:9" ht="18" x14ac:dyDescent="0.4">
      <c r="A1680" s="323">
        <v>21020304</v>
      </c>
      <c r="B1680" s="287" t="s">
        <v>646</v>
      </c>
      <c r="C1680" s="15"/>
      <c r="D1680" s="121" t="s">
        <v>1817</v>
      </c>
      <c r="E1680" s="156" t="s">
        <v>181</v>
      </c>
      <c r="F1680" s="237">
        <f>G1680-(G1680*2%)</f>
        <v>42717.564960000003</v>
      </c>
      <c r="G1680" s="100">
        <v>43589.352000000006</v>
      </c>
      <c r="H1680" s="232">
        <f>G1680/12*8</f>
        <v>29059.568000000003</v>
      </c>
      <c r="I1680" s="101">
        <f>'NOMINAL ROLL'!H1237</f>
        <v>12955.150000000001</v>
      </c>
    </row>
    <row r="1681" spans="1:9" ht="24" customHeight="1" x14ac:dyDescent="0.4">
      <c r="A1681" s="1276" t="s">
        <v>3231</v>
      </c>
      <c r="B1681" s="1262" t="s">
        <v>646</v>
      </c>
      <c r="C1681" s="1263"/>
      <c r="D1681" s="1264" t="s">
        <v>1817</v>
      </c>
      <c r="E1681" s="1265" t="s">
        <v>680</v>
      </c>
      <c r="F1681" s="1266"/>
      <c r="G1681" s="1267"/>
      <c r="H1681" s="1268"/>
      <c r="I1681" s="1269">
        <f>'NOMINAL ROLL'!M1233</f>
        <v>480000</v>
      </c>
    </row>
    <row r="1682" spans="1:9" ht="18" x14ac:dyDescent="0.4">
      <c r="A1682" s="323">
        <v>21020312</v>
      </c>
      <c r="B1682" s="287"/>
      <c r="C1682" s="15"/>
      <c r="D1682" s="121"/>
      <c r="E1682" s="156" t="s">
        <v>184</v>
      </c>
      <c r="F1682" s="100"/>
      <c r="G1682" s="100"/>
      <c r="H1682" s="232"/>
      <c r="I1682" s="101"/>
    </row>
    <row r="1683" spans="1:9" ht="18" x14ac:dyDescent="0.4">
      <c r="A1683" s="323">
        <v>21020315</v>
      </c>
      <c r="B1683" s="287" t="s">
        <v>646</v>
      </c>
      <c r="C1683" s="15"/>
      <c r="D1683" s="121" t="s">
        <v>1817</v>
      </c>
      <c r="E1683" s="156" t="s">
        <v>187</v>
      </c>
      <c r="F1683" s="237">
        <f>G1683-(G1683*2%)</f>
        <v>66237.564960000018</v>
      </c>
      <c r="G1683" s="100">
        <v>67589.352000000014</v>
      </c>
      <c r="H1683" s="232">
        <f>G1683/12*8</f>
        <v>45059.568000000007</v>
      </c>
      <c r="I1683" s="101">
        <f>'NOMINAL ROLL'!I1233</f>
        <v>67589.352000000014</v>
      </c>
    </row>
    <row r="1684" spans="1:9" ht="18" x14ac:dyDescent="0.4">
      <c r="A1684" s="323" t="s">
        <v>531</v>
      </c>
      <c r="B1684" s="287"/>
      <c r="C1684" s="15"/>
      <c r="D1684" s="121"/>
      <c r="E1684" s="156" t="s">
        <v>519</v>
      </c>
      <c r="F1684" s="200"/>
      <c r="G1684" s="100"/>
      <c r="H1684" s="100"/>
      <c r="I1684" s="101">
        <f>'NOMINAL ROLL'!K1233</f>
        <v>137628</v>
      </c>
    </row>
    <row r="1685" spans="1:9" ht="18" x14ac:dyDescent="0.4">
      <c r="A1685" s="323" t="s">
        <v>532</v>
      </c>
      <c r="B1685" s="287"/>
      <c r="C1685" s="15"/>
      <c r="D1685" s="121"/>
      <c r="E1685" s="156" t="s">
        <v>520</v>
      </c>
      <c r="F1685" s="200"/>
      <c r="G1685" s="100"/>
      <c r="H1685" s="100"/>
      <c r="I1685" s="101"/>
    </row>
    <row r="1686" spans="1:9" ht="18" x14ac:dyDescent="0.4">
      <c r="A1686" s="323" t="s">
        <v>533</v>
      </c>
      <c r="B1686" s="287"/>
      <c r="C1686" s="15"/>
      <c r="D1686" s="121"/>
      <c r="E1686" s="156" t="s">
        <v>521</v>
      </c>
      <c r="F1686" s="200"/>
      <c r="G1686" s="100"/>
      <c r="H1686" s="100"/>
      <c r="I1686" s="101">
        <f>'NOMINAL ROLL'!J1233</f>
        <v>7560</v>
      </c>
    </row>
    <row r="1687" spans="1:9" ht="18" x14ac:dyDescent="0.4">
      <c r="A1687" s="322">
        <v>21020400</v>
      </c>
      <c r="B1687" s="231"/>
      <c r="C1687" s="14"/>
      <c r="D1687" s="231"/>
      <c r="E1687" s="115" t="s">
        <v>194</v>
      </c>
      <c r="F1687" s="200"/>
      <c r="G1687" s="100"/>
      <c r="H1687" s="100"/>
      <c r="I1687" s="101"/>
    </row>
    <row r="1688" spans="1:9" ht="18" x14ac:dyDescent="0.4">
      <c r="A1688" s="323">
        <v>21020401</v>
      </c>
      <c r="B1688" s="287"/>
      <c r="C1688" s="15"/>
      <c r="D1688" s="121"/>
      <c r="E1688" s="156" t="s">
        <v>178</v>
      </c>
      <c r="F1688" s="200"/>
      <c r="G1688" s="100"/>
      <c r="H1688" s="232"/>
      <c r="I1688" s="101"/>
    </row>
    <row r="1689" spans="1:9" ht="18" x14ac:dyDescent="0.4">
      <c r="A1689" s="323">
        <v>21020402</v>
      </c>
      <c r="B1689" s="287"/>
      <c r="C1689" s="15"/>
      <c r="D1689" s="121"/>
      <c r="E1689" s="156" t="s">
        <v>179</v>
      </c>
      <c r="F1689" s="200"/>
      <c r="G1689" s="100"/>
      <c r="H1689" s="232"/>
      <c r="I1689" s="101"/>
    </row>
    <row r="1690" spans="1:9" ht="18" x14ac:dyDescent="0.4">
      <c r="A1690" s="323">
        <v>21020403</v>
      </c>
      <c r="B1690" s="287"/>
      <c r="C1690" s="15"/>
      <c r="D1690" s="121"/>
      <c r="E1690" s="156" t="s">
        <v>180</v>
      </c>
      <c r="F1690" s="200"/>
      <c r="G1690" s="100"/>
      <c r="H1690" s="232"/>
      <c r="I1690" s="101"/>
    </row>
    <row r="1691" spans="1:9" ht="18" x14ac:dyDescent="0.4">
      <c r="A1691" s="323">
        <v>21020404</v>
      </c>
      <c r="B1691" s="287"/>
      <c r="C1691" s="15"/>
      <c r="D1691" s="121"/>
      <c r="E1691" s="156" t="s">
        <v>181</v>
      </c>
      <c r="F1691" s="200"/>
      <c r="G1691" s="100"/>
      <c r="H1691" s="232"/>
      <c r="I1691" s="101"/>
    </row>
    <row r="1692" spans="1:9" ht="18" x14ac:dyDescent="0.4">
      <c r="A1692" s="323">
        <v>21020412</v>
      </c>
      <c r="B1692" s="287"/>
      <c r="C1692" s="15"/>
      <c r="D1692" s="121"/>
      <c r="E1692" s="156" t="s">
        <v>184</v>
      </c>
      <c r="F1692" s="200"/>
      <c r="G1692" s="100"/>
      <c r="H1692" s="232"/>
      <c r="I1692" s="101"/>
    </row>
    <row r="1693" spans="1:9" ht="18" x14ac:dyDescent="0.4">
      <c r="A1693" s="323">
        <v>21020415</v>
      </c>
      <c r="B1693" s="287"/>
      <c r="C1693" s="15"/>
      <c r="D1693" s="121"/>
      <c r="E1693" s="156" t="s">
        <v>187</v>
      </c>
      <c r="F1693" s="200"/>
      <c r="G1693" s="100"/>
      <c r="H1693" s="232"/>
      <c r="I1693" s="101"/>
    </row>
    <row r="1694" spans="1:9" ht="18" x14ac:dyDescent="0.4">
      <c r="A1694" s="322">
        <v>21020500</v>
      </c>
      <c r="B1694" s="231"/>
      <c r="C1694" s="14"/>
      <c r="D1694" s="231"/>
      <c r="E1694" s="115" t="s">
        <v>195</v>
      </c>
      <c r="F1694" s="200"/>
      <c r="G1694" s="100"/>
      <c r="H1694" s="100"/>
      <c r="I1694" s="101"/>
    </row>
    <row r="1695" spans="1:9" ht="18" x14ac:dyDescent="0.4">
      <c r="A1695" s="323">
        <v>21020501</v>
      </c>
      <c r="B1695" s="287"/>
      <c r="C1695" s="15"/>
      <c r="D1695" s="121"/>
      <c r="E1695" s="156" t="s">
        <v>178</v>
      </c>
      <c r="F1695" s="200"/>
      <c r="G1695" s="100"/>
      <c r="H1695" s="100"/>
      <c r="I1695" s="101"/>
    </row>
    <row r="1696" spans="1:9" ht="18" x14ac:dyDescent="0.4">
      <c r="A1696" s="324">
        <v>21020502</v>
      </c>
      <c r="B1696" s="287"/>
      <c r="C1696" s="17"/>
      <c r="D1696" s="121"/>
      <c r="E1696" s="156" t="s">
        <v>179</v>
      </c>
      <c r="F1696" s="100"/>
      <c r="G1696" s="100"/>
      <c r="H1696" s="100"/>
      <c r="I1696" s="101"/>
    </row>
    <row r="1697" spans="1:9" ht="18" x14ac:dyDescent="0.4">
      <c r="A1697" s="324">
        <v>21020503</v>
      </c>
      <c r="B1697" s="287"/>
      <c r="C1697" s="17"/>
      <c r="D1697" s="121"/>
      <c r="E1697" s="156" t="s">
        <v>180</v>
      </c>
      <c r="F1697" s="100"/>
      <c r="G1697" s="100"/>
      <c r="H1697" s="100"/>
      <c r="I1697" s="101"/>
    </row>
    <row r="1698" spans="1:9" ht="18" x14ac:dyDescent="0.4">
      <c r="A1698" s="324">
        <v>21020504</v>
      </c>
      <c r="B1698" s="287"/>
      <c r="C1698" s="17"/>
      <c r="D1698" s="121"/>
      <c r="E1698" s="156" t="s">
        <v>181</v>
      </c>
      <c r="F1698" s="100"/>
      <c r="G1698" s="100"/>
      <c r="H1698" s="100"/>
      <c r="I1698" s="101"/>
    </row>
    <row r="1699" spans="1:9" ht="18" x14ac:dyDescent="0.4">
      <c r="A1699" s="324">
        <v>21020512</v>
      </c>
      <c r="B1699" s="287"/>
      <c r="C1699" s="17"/>
      <c r="D1699" s="121"/>
      <c r="E1699" s="156" t="s">
        <v>184</v>
      </c>
      <c r="F1699" s="100"/>
      <c r="G1699" s="100"/>
      <c r="H1699" s="100"/>
      <c r="I1699" s="101"/>
    </row>
    <row r="1700" spans="1:9" ht="18" x14ac:dyDescent="0.4">
      <c r="A1700" s="324">
        <v>21020515</v>
      </c>
      <c r="B1700" s="287"/>
      <c r="C1700" s="17"/>
      <c r="D1700" s="121"/>
      <c r="E1700" s="156" t="s">
        <v>187</v>
      </c>
      <c r="F1700" s="100"/>
      <c r="G1700" s="100"/>
      <c r="H1700" s="100"/>
      <c r="I1700" s="101"/>
    </row>
    <row r="1701" spans="1:9" ht="18" x14ac:dyDescent="0.4">
      <c r="A1701" s="244">
        <v>21030100</v>
      </c>
      <c r="B1701" s="245"/>
      <c r="C1701" s="18"/>
      <c r="D1701" s="245"/>
      <c r="E1701" s="179" t="s">
        <v>200</v>
      </c>
      <c r="F1701" s="200"/>
      <c r="G1701" s="100"/>
      <c r="H1701" s="100"/>
      <c r="I1701" s="101"/>
    </row>
    <row r="1702" spans="1:9" ht="18" x14ac:dyDescent="0.4">
      <c r="A1702" s="843">
        <v>22010100</v>
      </c>
      <c r="B1702" s="844" t="s">
        <v>802</v>
      </c>
      <c r="C1702" s="50"/>
      <c r="D1702" s="611"/>
      <c r="E1702" s="842" t="s">
        <v>3073</v>
      </c>
      <c r="F1702" s="232"/>
      <c r="G1702" s="125">
        <v>210000</v>
      </c>
      <c r="H1702" s="841"/>
      <c r="I1702" s="846"/>
    </row>
    <row r="1703" spans="1:9" ht="18" x14ac:dyDescent="0.4">
      <c r="A1703" s="239">
        <v>21020600</v>
      </c>
      <c r="B1703" s="240"/>
      <c r="C1703" s="16"/>
      <c r="D1703" s="240"/>
      <c r="E1703" s="115" t="s">
        <v>196</v>
      </c>
      <c r="F1703" s="100"/>
      <c r="G1703" s="100"/>
      <c r="H1703" s="100"/>
      <c r="I1703" s="101"/>
    </row>
    <row r="1704" spans="1:9" ht="18" x14ac:dyDescent="0.4">
      <c r="A1704" s="294">
        <v>21020605</v>
      </c>
      <c r="B1704" s="287"/>
      <c r="C1704" s="17"/>
      <c r="D1704" s="121"/>
      <c r="E1704" s="122" t="s">
        <v>199</v>
      </c>
      <c r="F1704" s="100"/>
      <c r="G1704" s="100"/>
      <c r="H1704" s="100"/>
      <c r="I1704" s="101"/>
    </row>
    <row r="1705" spans="1:9" ht="18" x14ac:dyDescent="0.4">
      <c r="A1705" s="317">
        <v>22020000</v>
      </c>
      <c r="B1705" s="245"/>
      <c r="C1705" s="18"/>
      <c r="D1705" s="245"/>
      <c r="E1705" s="179" t="s">
        <v>204</v>
      </c>
      <c r="F1705" s="100"/>
      <c r="G1705" s="100"/>
      <c r="H1705" s="100"/>
      <c r="I1705" s="101"/>
    </row>
    <row r="1706" spans="1:9" ht="18" x14ac:dyDescent="0.4">
      <c r="A1706" s="317">
        <v>22020100</v>
      </c>
      <c r="B1706" s="245"/>
      <c r="C1706" s="18"/>
      <c r="D1706" s="245"/>
      <c r="E1706" s="179" t="s">
        <v>205</v>
      </c>
      <c r="F1706" s="100"/>
      <c r="G1706" s="100"/>
      <c r="H1706" s="100"/>
      <c r="I1706" s="101"/>
    </row>
    <row r="1707" spans="1:9" ht="18" x14ac:dyDescent="0.4">
      <c r="A1707" s="37">
        <v>22020101</v>
      </c>
      <c r="B1707" s="287"/>
      <c r="C1707" s="15"/>
      <c r="D1707" s="121"/>
      <c r="E1707" s="310" t="s">
        <v>206</v>
      </c>
      <c r="F1707" s="204"/>
      <c r="G1707" s="200"/>
      <c r="H1707" s="204"/>
      <c r="I1707" s="101">
        <v>100000</v>
      </c>
    </row>
    <row r="1708" spans="1:9" ht="18" x14ac:dyDescent="0.4">
      <c r="A1708" s="37">
        <v>22020102</v>
      </c>
      <c r="B1708" s="287"/>
      <c r="C1708" s="37"/>
      <c r="D1708" s="205"/>
      <c r="E1708" s="310" t="s">
        <v>207</v>
      </c>
      <c r="F1708" s="204"/>
      <c r="G1708" s="204"/>
      <c r="H1708" s="204"/>
      <c r="I1708" s="101"/>
    </row>
    <row r="1709" spans="1:9" ht="18" x14ac:dyDescent="0.4">
      <c r="A1709" s="37">
        <v>22020103</v>
      </c>
      <c r="B1709" s="287"/>
      <c r="C1709" s="37"/>
      <c r="D1709" s="205"/>
      <c r="E1709" s="310" t="s">
        <v>208</v>
      </c>
      <c r="F1709" s="204"/>
      <c r="G1709" s="204"/>
      <c r="H1709" s="204"/>
      <c r="I1709" s="101"/>
    </row>
    <row r="1710" spans="1:9" ht="18" x14ac:dyDescent="0.4">
      <c r="A1710" s="37">
        <v>22020104</v>
      </c>
      <c r="B1710" s="287"/>
      <c r="C1710" s="37"/>
      <c r="D1710" s="205"/>
      <c r="E1710" s="310" t="s">
        <v>209</v>
      </c>
      <c r="F1710" s="204"/>
      <c r="G1710" s="204"/>
      <c r="H1710" s="204"/>
      <c r="I1710" s="101"/>
    </row>
    <row r="1711" spans="1:9" ht="18" x14ac:dyDescent="0.4">
      <c r="A1711" s="317">
        <v>22020300</v>
      </c>
      <c r="B1711" s="245"/>
      <c r="C1711" s="18"/>
      <c r="D1711" s="245"/>
      <c r="E1711" s="179" t="s">
        <v>212</v>
      </c>
      <c r="F1711" s="100"/>
      <c r="G1711" s="100"/>
      <c r="H1711" s="100"/>
      <c r="I1711" s="101"/>
    </row>
    <row r="1712" spans="1:9" ht="18" x14ac:dyDescent="0.4">
      <c r="A1712" s="326">
        <v>22020313</v>
      </c>
      <c r="B1712" s="287" t="s">
        <v>646</v>
      </c>
      <c r="C1712" s="15"/>
      <c r="D1712" s="121" t="s">
        <v>1817</v>
      </c>
      <c r="E1712" s="243" t="s">
        <v>221</v>
      </c>
      <c r="F1712" s="100">
        <v>25540</v>
      </c>
      <c r="G1712" s="124">
        <v>500000</v>
      </c>
      <c r="H1712" s="107">
        <v>500000</v>
      </c>
      <c r="I1712" s="125">
        <v>500000</v>
      </c>
    </row>
    <row r="1713" spans="1:9" ht="35.25" customHeight="1" x14ac:dyDescent="0.4">
      <c r="A1713" s="317">
        <v>22020700</v>
      </c>
      <c r="B1713" s="245"/>
      <c r="C1713" s="18"/>
      <c r="D1713" s="245"/>
      <c r="E1713" s="179" t="s">
        <v>303</v>
      </c>
      <c r="F1713" s="100"/>
      <c r="G1713" s="100"/>
      <c r="H1713" s="100"/>
      <c r="I1713" s="101"/>
    </row>
    <row r="1714" spans="1:9" ht="18.5" thickBot="1" x14ac:dyDescent="0.45">
      <c r="A1714" s="333">
        <v>22020706</v>
      </c>
      <c r="B1714" s="428" t="s">
        <v>646</v>
      </c>
      <c r="C1714" s="429"/>
      <c r="D1714" s="345" t="s">
        <v>1817</v>
      </c>
      <c r="E1714" s="165" t="s">
        <v>238</v>
      </c>
      <c r="F1714" s="106">
        <v>1543000</v>
      </c>
      <c r="G1714" s="131">
        <v>500000</v>
      </c>
      <c r="H1714" s="108">
        <v>500000</v>
      </c>
      <c r="I1714" s="132">
        <v>1000000</v>
      </c>
    </row>
    <row r="1715" spans="1:9" ht="18.5" thickBot="1" x14ac:dyDescent="0.45">
      <c r="A1715" s="482"/>
      <c r="B1715" s="435"/>
      <c r="C1715" s="436"/>
      <c r="D1715" s="435"/>
      <c r="E1715" s="451" t="s">
        <v>319</v>
      </c>
      <c r="F1715" s="438">
        <f>SUM(F1671:F1704)</f>
        <v>1440608.4436800003</v>
      </c>
      <c r="G1715" s="438">
        <f>SUM(G1671:G1704)</f>
        <v>1810776.672</v>
      </c>
      <c r="H1715" s="438">
        <f>SUM(H1671:H1704)</f>
        <v>980005.74399999995</v>
      </c>
      <c r="I1715" s="439">
        <f>SUM(I1671:I1704)</f>
        <v>1944185.6059999999</v>
      </c>
    </row>
    <row r="1716" spans="1:9" ht="18.5" thickBot="1" x14ac:dyDescent="0.45">
      <c r="A1716" s="481"/>
      <c r="B1716" s="447"/>
      <c r="C1716" s="448"/>
      <c r="D1716" s="447"/>
      <c r="E1716" s="449" t="s">
        <v>204</v>
      </c>
      <c r="F1716" s="450">
        <f>SUM(F1707:F1714)</f>
        <v>1568540</v>
      </c>
      <c r="G1716" s="450">
        <f>SUM(G1707:G1714)</f>
        <v>1000000</v>
      </c>
      <c r="H1716" s="450">
        <f>SUM(H1707:H1714)</f>
        <v>1000000</v>
      </c>
      <c r="I1716" s="450">
        <f>SUM(I1707:I1714)</f>
        <v>1600000</v>
      </c>
    </row>
    <row r="1717" spans="1:9" ht="18.5" thickBot="1" x14ac:dyDescent="0.45">
      <c r="A1717" s="327"/>
      <c r="B1717" s="362"/>
      <c r="C1717" s="47"/>
      <c r="D1717" s="249"/>
      <c r="E1717" s="186" t="s">
        <v>298</v>
      </c>
      <c r="F1717" s="296">
        <f>F1715+F1716</f>
        <v>3009148.4436800005</v>
      </c>
      <c r="G1717" s="296">
        <f>G1715+G1716</f>
        <v>2810776.6720000003</v>
      </c>
      <c r="H1717" s="296">
        <f>H1715+H1716</f>
        <v>1980005.7439999999</v>
      </c>
      <c r="I1717" s="296">
        <f>I1715+I1716</f>
        <v>3544185.6059999997</v>
      </c>
    </row>
    <row r="1718" spans="1:9" ht="22.5" x14ac:dyDescent="0.45">
      <c r="A1718" s="1440" t="s">
        <v>1792</v>
      </c>
      <c r="B1718" s="1441"/>
      <c r="C1718" s="1441"/>
      <c r="D1718" s="1441"/>
      <c r="E1718" s="1441"/>
      <c r="F1718" s="1441"/>
      <c r="G1718" s="1441"/>
      <c r="H1718" s="1441"/>
      <c r="I1718" s="1442"/>
    </row>
    <row r="1719" spans="1:9" ht="22.5" x14ac:dyDescent="0.45">
      <c r="A1719" s="1437" t="s">
        <v>484</v>
      </c>
      <c r="B1719" s="1438"/>
      <c r="C1719" s="1438"/>
      <c r="D1719" s="1438"/>
      <c r="E1719" s="1438"/>
      <c r="F1719" s="1438"/>
      <c r="G1719" s="1438"/>
      <c r="H1719" s="1438"/>
      <c r="I1719" s="1439"/>
    </row>
    <row r="1720" spans="1:9" ht="22.5" x14ac:dyDescent="0.45">
      <c r="A1720" s="1437" t="s">
        <v>3079</v>
      </c>
      <c r="B1720" s="1438"/>
      <c r="C1720" s="1438"/>
      <c r="D1720" s="1438"/>
      <c r="E1720" s="1438"/>
      <c r="F1720" s="1438"/>
      <c r="G1720" s="1438"/>
      <c r="H1720" s="1438"/>
      <c r="I1720" s="1439"/>
    </row>
    <row r="1721" spans="1:9" ht="18.75" customHeight="1" thickBot="1" x14ac:dyDescent="0.5">
      <c r="A1721" s="1461" t="s">
        <v>280</v>
      </c>
      <c r="B1721" s="1462"/>
      <c r="C1721" s="1462"/>
      <c r="D1721" s="1462"/>
      <c r="E1721" s="1462"/>
      <c r="F1721" s="1462"/>
      <c r="G1721" s="1462"/>
      <c r="H1721" s="1462"/>
      <c r="I1721" s="1463"/>
    </row>
    <row r="1722" spans="1:9" ht="18.5" thickBot="1" x14ac:dyDescent="0.45">
      <c r="A1722" s="1449" t="s">
        <v>415</v>
      </c>
      <c r="B1722" s="1450"/>
      <c r="C1722" s="1450"/>
      <c r="D1722" s="1450"/>
      <c r="E1722" s="1450"/>
      <c r="F1722" s="1450"/>
      <c r="G1722" s="1450"/>
      <c r="H1722" s="1450"/>
      <c r="I1722" s="1451"/>
    </row>
    <row r="1723" spans="1:9" s="201" customFormat="1" ht="36.5" thickBot="1" x14ac:dyDescent="0.4">
      <c r="A1723" s="4" t="s">
        <v>465</v>
      </c>
      <c r="B1723" s="111" t="s">
        <v>458</v>
      </c>
      <c r="C1723" s="4" t="s">
        <v>454</v>
      </c>
      <c r="D1723" s="111" t="s">
        <v>457</v>
      </c>
      <c r="E1723" s="210" t="s">
        <v>1</v>
      </c>
      <c r="F1723" s="111" t="s">
        <v>3083</v>
      </c>
      <c r="G1723" s="111" t="s">
        <v>3078</v>
      </c>
      <c r="H1723" s="111" t="s">
        <v>3084</v>
      </c>
      <c r="I1723" s="111" t="s">
        <v>3082</v>
      </c>
    </row>
    <row r="1724" spans="1:9" ht="18" x14ac:dyDescent="0.4">
      <c r="A1724" s="359">
        <v>20000000</v>
      </c>
      <c r="B1724" s="227"/>
      <c r="C1724" s="13"/>
      <c r="D1724" s="227"/>
      <c r="E1724" s="152" t="s">
        <v>163</v>
      </c>
      <c r="F1724" s="228"/>
      <c r="G1724" s="228"/>
      <c r="H1724" s="228"/>
      <c r="I1724" s="229"/>
    </row>
    <row r="1725" spans="1:9" ht="18" x14ac:dyDescent="0.4">
      <c r="A1725" s="322">
        <v>21000000</v>
      </c>
      <c r="B1725" s="231"/>
      <c r="C1725" s="14"/>
      <c r="D1725" s="231"/>
      <c r="E1725" s="115" t="s">
        <v>164</v>
      </c>
      <c r="F1725" s="232"/>
      <c r="G1725" s="232"/>
      <c r="H1725" s="232"/>
      <c r="I1725" s="233"/>
    </row>
    <row r="1726" spans="1:9" ht="18" x14ac:dyDescent="0.4">
      <c r="A1726" s="322">
        <v>21010000</v>
      </c>
      <c r="B1726" s="231"/>
      <c r="C1726" s="14"/>
      <c r="D1726" s="231"/>
      <c r="E1726" s="363" t="s">
        <v>165</v>
      </c>
      <c r="F1726" s="232"/>
      <c r="G1726" s="232"/>
      <c r="H1726" s="232"/>
      <c r="I1726" s="233"/>
    </row>
    <row r="1727" spans="1:9" ht="18" x14ac:dyDescent="0.4">
      <c r="A1727" s="323">
        <v>21010103</v>
      </c>
      <c r="B1727" s="287"/>
      <c r="C1727" s="15"/>
      <c r="D1727" s="121"/>
      <c r="E1727" s="309" t="s">
        <v>168</v>
      </c>
      <c r="F1727" s="237">
        <f>G1727-(G1727*2%)</f>
        <v>178793.2776</v>
      </c>
      <c r="G1727" s="232">
        <v>182442.12</v>
      </c>
      <c r="H1727" s="232">
        <f>G1727/12*8</f>
        <v>121628.08</v>
      </c>
      <c r="I1727" s="101"/>
    </row>
    <row r="1728" spans="1:9" ht="18" x14ac:dyDescent="0.4">
      <c r="A1728" s="323" t="s">
        <v>700</v>
      </c>
      <c r="B1728" s="287" t="s">
        <v>646</v>
      </c>
      <c r="C1728" s="15"/>
      <c r="D1728" s="121" t="s">
        <v>1817</v>
      </c>
      <c r="E1728" s="309" t="s">
        <v>169</v>
      </c>
      <c r="F1728" s="232"/>
      <c r="G1728" s="232"/>
      <c r="H1728" s="100"/>
      <c r="I1728" s="101">
        <f>'NOMINAL ROLL'!D1237</f>
        <v>259103</v>
      </c>
    </row>
    <row r="1729" spans="1:9" ht="18" x14ac:dyDescent="0.4">
      <c r="A1729" s="323" t="s">
        <v>698</v>
      </c>
      <c r="B1729" s="287"/>
      <c r="C1729" s="15"/>
      <c r="D1729" s="121"/>
      <c r="E1729" s="309" t="s">
        <v>701</v>
      </c>
      <c r="F1729" s="232"/>
      <c r="G1729" s="232"/>
      <c r="H1729" s="100"/>
      <c r="I1729" s="101"/>
    </row>
    <row r="1730" spans="1:9" ht="18" x14ac:dyDescent="0.4">
      <c r="A1730" s="234">
        <v>21010106</v>
      </c>
      <c r="B1730" s="287"/>
      <c r="C1730" s="15"/>
      <c r="D1730" s="121"/>
      <c r="E1730" s="309" t="s">
        <v>171</v>
      </c>
      <c r="F1730" s="232"/>
      <c r="G1730" s="232"/>
      <c r="H1730" s="100"/>
      <c r="I1730" s="101"/>
    </row>
    <row r="1731" spans="1:9" ht="18" x14ac:dyDescent="0.4">
      <c r="A1731" s="234"/>
      <c r="B1731" s="287"/>
      <c r="C1731" s="15"/>
      <c r="D1731" s="121"/>
      <c r="E1731" s="364" t="s">
        <v>680</v>
      </c>
      <c r="F1731" s="232"/>
      <c r="G1731" s="232">
        <v>27366.317999999999</v>
      </c>
      <c r="H1731" s="100"/>
      <c r="I1731" s="845"/>
    </row>
    <row r="1732" spans="1:9" ht="18" x14ac:dyDescent="0.4">
      <c r="A1732" s="322">
        <v>21020300</v>
      </c>
      <c r="B1732" s="231"/>
      <c r="C1732" s="14"/>
      <c r="D1732" s="231"/>
      <c r="E1732" s="363" t="s">
        <v>193</v>
      </c>
      <c r="F1732" s="232"/>
      <c r="G1732" s="232"/>
      <c r="H1732" s="100"/>
      <c r="I1732" s="101"/>
    </row>
    <row r="1733" spans="1:9" ht="18" x14ac:dyDescent="0.4">
      <c r="A1733" s="323">
        <v>21020301</v>
      </c>
      <c r="B1733" s="287"/>
      <c r="C1733" s="15"/>
      <c r="D1733" s="121"/>
      <c r="E1733" s="364" t="s">
        <v>178</v>
      </c>
      <c r="F1733" s="237">
        <f>G1733-(G1733*2%)</f>
        <v>62577.647159999993</v>
      </c>
      <c r="G1733" s="232">
        <v>63854.741999999991</v>
      </c>
      <c r="H1733" s="232">
        <f>G1733/12*8</f>
        <v>42569.827999999994</v>
      </c>
      <c r="I1733" s="101"/>
    </row>
    <row r="1734" spans="1:9" ht="18" x14ac:dyDescent="0.4">
      <c r="A1734" s="323">
        <v>21020302</v>
      </c>
      <c r="B1734" s="287"/>
      <c r="C1734" s="15"/>
      <c r="D1734" s="121"/>
      <c r="E1734" s="364" t="s">
        <v>179</v>
      </c>
      <c r="F1734" s="237">
        <f>G1734-(G1734*2%)</f>
        <v>35758.65552</v>
      </c>
      <c r="G1734" s="232">
        <v>36488.423999999999</v>
      </c>
      <c r="H1734" s="232">
        <f>G1734/12*8</f>
        <v>24325.615999999998</v>
      </c>
      <c r="I1734" s="101"/>
    </row>
    <row r="1735" spans="1:9" ht="18" x14ac:dyDescent="0.4">
      <c r="A1735" s="323">
        <v>21020303</v>
      </c>
      <c r="B1735" s="287"/>
      <c r="C1735" s="15"/>
      <c r="D1735" s="121"/>
      <c r="E1735" s="364" t="s">
        <v>180</v>
      </c>
      <c r="F1735" s="237">
        <f>G1735-(G1735*2%)</f>
        <v>5292</v>
      </c>
      <c r="G1735" s="232">
        <v>5400</v>
      </c>
      <c r="H1735" s="232">
        <f>G1735/12*8</f>
        <v>3600</v>
      </c>
      <c r="I1735" s="101"/>
    </row>
    <row r="1736" spans="1:9" ht="18" x14ac:dyDescent="0.4">
      <c r="A1736" s="323">
        <v>21020304</v>
      </c>
      <c r="B1736" s="287"/>
      <c r="C1736" s="15"/>
      <c r="D1736" s="121"/>
      <c r="E1736" s="364" t="s">
        <v>181</v>
      </c>
      <c r="F1736" s="237">
        <f>G1736-(G1736*2%)</f>
        <v>8939.6638800000001</v>
      </c>
      <c r="G1736" s="232">
        <v>9122.1059999999998</v>
      </c>
      <c r="H1736" s="232">
        <f>G1736/12*8</f>
        <v>6081.4039999999995</v>
      </c>
      <c r="I1736" s="101"/>
    </row>
    <row r="1737" spans="1:9" ht="18" x14ac:dyDescent="0.4">
      <c r="A1737" s="323" t="s">
        <v>3231</v>
      </c>
      <c r="B1737" s="287"/>
      <c r="C1737" s="15"/>
      <c r="D1737" s="121"/>
      <c r="E1737" s="364" t="s">
        <v>680</v>
      </c>
      <c r="F1737" s="237"/>
      <c r="G1737" s="232"/>
      <c r="H1737" s="232"/>
      <c r="I1737" s="101"/>
    </row>
    <row r="1738" spans="1:9" ht="18" x14ac:dyDescent="0.4">
      <c r="A1738" s="323">
        <v>21020312</v>
      </c>
      <c r="B1738" s="287"/>
      <c r="C1738" s="15"/>
      <c r="D1738" s="121"/>
      <c r="E1738" s="364" t="s">
        <v>184</v>
      </c>
      <c r="F1738" s="232"/>
      <c r="G1738" s="100"/>
      <c r="H1738" s="232"/>
      <c r="I1738" s="101"/>
    </row>
    <row r="1739" spans="1:9" ht="18" x14ac:dyDescent="0.4">
      <c r="A1739" s="323">
        <v>21020315</v>
      </c>
      <c r="B1739" s="287"/>
      <c r="C1739" s="15"/>
      <c r="D1739" s="121"/>
      <c r="E1739" s="364" t="s">
        <v>187</v>
      </c>
      <c r="F1739" s="237">
        <f>G1739-(G1739*2%)</f>
        <v>72557.030279999992</v>
      </c>
      <c r="G1739" s="232">
        <v>74037.785999999993</v>
      </c>
      <c r="H1739" s="232">
        <f>G1739/12*8</f>
        <v>49358.523999999998</v>
      </c>
      <c r="I1739" s="101"/>
    </row>
    <row r="1740" spans="1:9" ht="18" x14ac:dyDescent="0.4">
      <c r="A1740" s="323" t="s">
        <v>531</v>
      </c>
      <c r="B1740" s="287"/>
      <c r="C1740" s="15"/>
      <c r="D1740" s="121"/>
      <c r="E1740" s="364" t="s">
        <v>519</v>
      </c>
      <c r="F1740" s="100"/>
      <c r="G1740" s="100"/>
      <c r="H1740" s="100"/>
      <c r="I1740" s="101"/>
    </row>
    <row r="1741" spans="1:9" ht="18" x14ac:dyDescent="0.4">
      <c r="A1741" s="323" t="s">
        <v>532</v>
      </c>
      <c r="B1741" s="287"/>
      <c r="C1741" s="15"/>
      <c r="D1741" s="121"/>
      <c r="E1741" s="364" t="s">
        <v>520</v>
      </c>
      <c r="F1741" s="100"/>
      <c r="G1741" s="100"/>
      <c r="H1741" s="100"/>
      <c r="I1741" s="101"/>
    </row>
    <row r="1742" spans="1:9" ht="18" x14ac:dyDescent="0.4">
      <c r="A1742" s="323" t="s">
        <v>533</v>
      </c>
      <c r="B1742" s="287"/>
      <c r="C1742" s="15"/>
      <c r="D1742" s="121"/>
      <c r="E1742" s="364" t="s">
        <v>521</v>
      </c>
      <c r="F1742" s="100"/>
      <c r="G1742" s="100"/>
      <c r="H1742" s="100"/>
      <c r="I1742" s="101"/>
    </row>
    <row r="1743" spans="1:9" ht="18" x14ac:dyDescent="0.4">
      <c r="A1743" s="322">
        <v>21020400</v>
      </c>
      <c r="B1743" s="231"/>
      <c r="C1743" s="14"/>
      <c r="D1743" s="231"/>
      <c r="E1743" s="363" t="s">
        <v>194</v>
      </c>
      <c r="F1743" s="100"/>
      <c r="G1743" s="100"/>
      <c r="H1743" s="100"/>
      <c r="I1743" s="101"/>
    </row>
    <row r="1744" spans="1:9" ht="18" x14ac:dyDescent="0.4">
      <c r="A1744" s="323">
        <v>21020401</v>
      </c>
      <c r="B1744" s="287" t="s">
        <v>646</v>
      </c>
      <c r="C1744" s="15"/>
      <c r="D1744" s="121" t="s">
        <v>1817</v>
      </c>
      <c r="E1744" s="364" t="s">
        <v>178</v>
      </c>
      <c r="F1744" s="100"/>
      <c r="G1744" s="100"/>
      <c r="H1744" s="100"/>
      <c r="I1744" s="101">
        <f>'NOMINAL ROLL'!E1237</f>
        <v>90686.049999999988</v>
      </c>
    </row>
    <row r="1745" spans="1:9" ht="18" x14ac:dyDescent="0.4">
      <c r="A1745" s="323">
        <v>21020402</v>
      </c>
      <c r="B1745" s="287" t="s">
        <v>646</v>
      </c>
      <c r="C1745" s="15"/>
      <c r="D1745" s="121" t="s">
        <v>1817</v>
      </c>
      <c r="E1745" s="364" t="s">
        <v>179</v>
      </c>
      <c r="F1745" s="100"/>
      <c r="G1745" s="100"/>
      <c r="H1745" s="100"/>
      <c r="I1745" s="101">
        <f>'NOMINAL ROLL'!F1237</f>
        <v>51820.600000000006</v>
      </c>
    </row>
    <row r="1746" spans="1:9" ht="18" x14ac:dyDescent="0.4">
      <c r="A1746" s="323">
        <v>21020403</v>
      </c>
      <c r="B1746" s="287" t="s">
        <v>646</v>
      </c>
      <c r="C1746" s="15"/>
      <c r="D1746" s="121" t="s">
        <v>1817</v>
      </c>
      <c r="E1746" s="364" t="s">
        <v>180</v>
      </c>
      <c r="F1746" s="100"/>
      <c r="G1746" s="100"/>
      <c r="H1746" s="100"/>
      <c r="I1746" s="101">
        <f>'NOMINAL ROLL'!G1237</f>
        <v>5401</v>
      </c>
    </row>
    <row r="1747" spans="1:9" ht="18" x14ac:dyDescent="0.4">
      <c r="A1747" s="323">
        <v>21020404</v>
      </c>
      <c r="B1747" s="287" t="s">
        <v>646</v>
      </c>
      <c r="C1747" s="15"/>
      <c r="D1747" s="121" t="s">
        <v>1817</v>
      </c>
      <c r="E1747" s="364" t="s">
        <v>181</v>
      </c>
      <c r="F1747" s="100"/>
      <c r="G1747" s="100"/>
      <c r="H1747" s="100"/>
      <c r="I1747" s="101">
        <f>'NOMINAL ROLL'!H1237</f>
        <v>12955.150000000001</v>
      </c>
    </row>
    <row r="1748" spans="1:9" ht="25.5" customHeight="1" x14ac:dyDescent="0.4">
      <c r="A1748" s="1276" t="s">
        <v>3232</v>
      </c>
      <c r="B1748" s="1262" t="s">
        <v>646</v>
      </c>
      <c r="C1748" s="1263"/>
      <c r="D1748" s="1264" t="s">
        <v>1817</v>
      </c>
      <c r="E1748" s="1280" t="s">
        <v>680</v>
      </c>
      <c r="F1748" s="1267"/>
      <c r="G1748" s="1267"/>
      <c r="H1748" s="1267"/>
      <c r="I1748" s="1269">
        <f>'NOMINAL ROLL'!M1248</f>
        <v>480000</v>
      </c>
    </row>
    <row r="1749" spans="1:9" ht="18" x14ac:dyDescent="0.4">
      <c r="A1749" s="323">
        <v>21020415</v>
      </c>
      <c r="B1749" s="287" t="s">
        <v>646</v>
      </c>
      <c r="C1749" s="15"/>
      <c r="D1749" s="121" t="s">
        <v>1817</v>
      </c>
      <c r="E1749" s="364" t="s">
        <v>187</v>
      </c>
      <c r="F1749" s="100"/>
      <c r="G1749" s="100"/>
      <c r="H1749" s="100"/>
      <c r="I1749" s="101"/>
    </row>
    <row r="1750" spans="1:9" ht="18" x14ac:dyDescent="0.4">
      <c r="A1750" s="322">
        <v>21020500</v>
      </c>
      <c r="B1750" s="231"/>
      <c r="C1750" s="14"/>
      <c r="D1750" s="231"/>
      <c r="E1750" s="363" t="s">
        <v>195</v>
      </c>
      <c r="F1750" s="100"/>
      <c r="G1750" s="100"/>
      <c r="H1750" s="100"/>
      <c r="I1750" s="101">
        <f>'NOMINAL ROLL'!I1237</f>
        <v>77870.83</v>
      </c>
    </row>
    <row r="1751" spans="1:9" ht="18" x14ac:dyDescent="0.4">
      <c r="A1751" s="323">
        <v>21020501</v>
      </c>
      <c r="B1751" s="287"/>
      <c r="C1751" s="15"/>
      <c r="D1751" s="121"/>
      <c r="E1751" s="364" t="s">
        <v>178</v>
      </c>
      <c r="F1751" s="100"/>
      <c r="G1751" s="100"/>
      <c r="H1751" s="100"/>
      <c r="I1751" s="101"/>
    </row>
    <row r="1752" spans="1:9" ht="18" x14ac:dyDescent="0.4">
      <c r="A1752" s="324">
        <v>21020502</v>
      </c>
      <c r="B1752" s="287"/>
      <c r="C1752" s="17"/>
      <c r="D1752" s="121"/>
      <c r="E1752" s="364" t="s">
        <v>179</v>
      </c>
      <c r="F1752" s="100"/>
      <c r="G1752" s="100"/>
      <c r="H1752" s="100"/>
      <c r="I1752" s="101"/>
    </row>
    <row r="1753" spans="1:9" ht="18" x14ac:dyDescent="0.4">
      <c r="A1753" s="324">
        <v>21020503</v>
      </c>
      <c r="B1753" s="287"/>
      <c r="C1753" s="17"/>
      <c r="D1753" s="121"/>
      <c r="E1753" s="364" t="s">
        <v>180</v>
      </c>
      <c r="F1753" s="100"/>
      <c r="G1753" s="100"/>
      <c r="H1753" s="100"/>
      <c r="I1753" s="101"/>
    </row>
    <row r="1754" spans="1:9" ht="18" x14ac:dyDescent="0.4">
      <c r="A1754" s="324">
        <v>21020504</v>
      </c>
      <c r="B1754" s="287"/>
      <c r="C1754" s="17"/>
      <c r="D1754" s="121"/>
      <c r="E1754" s="364" t="s">
        <v>181</v>
      </c>
      <c r="F1754" s="100"/>
      <c r="G1754" s="100"/>
      <c r="H1754" s="100"/>
      <c r="I1754" s="101"/>
    </row>
    <row r="1755" spans="1:9" ht="18" x14ac:dyDescent="0.4">
      <c r="A1755" s="324">
        <v>21020512</v>
      </c>
      <c r="B1755" s="287"/>
      <c r="C1755" s="17"/>
      <c r="D1755" s="121"/>
      <c r="E1755" s="364" t="s">
        <v>184</v>
      </c>
      <c r="F1755" s="100"/>
      <c r="G1755" s="100"/>
      <c r="H1755" s="100"/>
      <c r="I1755" s="101"/>
    </row>
    <row r="1756" spans="1:9" ht="18" x14ac:dyDescent="0.4">
      <c r="A1756" s="324">
        <v>21020515</v>
      </c>
      <c r="B1756" s="287"/>
      <c r="C1756" s="17"/>
      <c r="D1756" s="121"/>
      <c r="E1756" s="364" t="s">
        <v>187</v>
      </c>
      <c r="F1756" s="100"/>
      <c r="G1756" s="100"/>
      <c r="H1756" s="100"/>
      <c r="I1756" s="101"/>
    </row>
    <row r="1757" spans="1:9" ht="18" x14ac:dyDescent="0.4">
      <c r="A1757" s="244">
        <v>21030100</v>
      </c>
      <c r="B1757" s="245"/>
      <c r="C1757" s="18"/>
      <c r="D1757" s="245"/>
      <c r="E1757" s="179" t="s">
        <v>200</v>
      </c>
      <c r="F1757" s="200"/>
      <c r="G1757" s="100"/>
      <c r="H1757" s="100"/>
      <c r="I1757" s="101"/>
    </row>
    <row r="1758" spans="1:9" ht="18" x14ac:dyDescent="0.4">
      <c r="A1758" s="843">
        <v>22010100</v>
      </c>
      <c r="B1758" s="844" t="s">
        <v>802</v>
      </c>
      <c r="C1758" s="50"/>
      <c r="D1758" s="611"/>
      <c r="E1758" s="842" t="s">
        <v>3073</v>
      </c>
      <c r="F1758" s="232"/>
      <c r="G1758" s="125">
        <v>210000</v>
      </c>
      <c r="H1758" s="841"/>
      <c r="I1758" s="846"/>
    </row>
    <row r="1759" spans="1:9" ht="18" x14ac:dyDescent="0.4">
      <c r="A1759" s="239">
        <v>21020600</v>
      </c>
      <c r="B1759" s="240"/>
      <c r="C1759" s="16"/>
      <c r="D1759" s="240"/>
      <c r="E1759" s="115" t="s">
        <v>196</v>
      </c>
      <c r="F1759" s="100"/>
      <c r="G1759" s="100"/>
      <c r="H1759" s="100"/>
      <c r="I1759" s="101"/>
    </row>
    <row r="1760" spans="1:9" ht="18" x14ac:dyDescent="0.4">
      <c r="A1760" s="294">
        <v>21020605</v>
      </c>
      <c r="B1760" s="287"/>
      <c r="C1760" s="17"/>
      <c r="D1760" s="121"/>
      <c r="E1760" s="122" t="s">
        <v>199</v>
      </c>
      <c r="F1760" s="100"/>
      <c r="G1760" s="100"/>
      <c r="H1760" s="100"/>
      <c r="I1760" s="101"/>
    </row>
    <row r="1761" spans="1:9" ht="18" x14ac:dyDescent="0.4">
      <c r="A1761" s="317">
        <v>22020000</v>
      </c>
      <c r="B1761" s="245"/>
      <c r="C1761" s="18"/>
      <c r="D1761" s="245"/>
      <c r="E1761" s="365" t="s">
        <v>204</v>
      </c>
      <c r="F1761" s="100"/>
      <c r="G1761" s="100"/>
      <c r="H1761" s="100"/>
      <c r="I1761" s="101"/>
    </row>
    <row r="1762" spans="1:9" ht="18" x14ac:dyDescent="0.4">
      <c r="A1762" s="317">
        <v>22020100</v>
      </c>
      <c r="B1762" s="245"/>
      <c r="C1762" s="18"/>
      <c r="D1762" s="245"/>
      <c r="E1762" s="365" t="s">
        <v>205</v>
      </c>
      <c r="F1762" s="100"/>
      <c r="G1762" s="100"/>
      <c r="H1762" s="100"/>
      <c r="I1762" s="101"/>
    </row>
    <row r="1763" spans="1:9" ht="18" x14ac:dyDescent="0.4">
      <c r="A1763" s="37">
        <v>22020101</v>
      </c>
      <c r="B1763" s="287"/>
      <c r="C1763" s="37"/>
      <c r="D1763" s="205"/>
      <c r="E1763" s="366" t="s">
        <v>206</v>
      </c>
      <c r="F1763" s="204"/>
      <c r="G1763" s="204"/>
      <c r="H1763" s="204"/>
      <c r="I1763" s="101"/>
    </row>
    <row r="1764" spans="1:9" ht="18" x14ac:dyDescent="0.4">
      <c r="A1764" s="37">
        <v>22020102</v>
      </c>
      <c r="B1764" s="287" t="s">
        <v>646</v>
      </c>
      <c r="C1764" s="15"/>
      <c r="D1764" s="121" t="s">
        <v>1817</v>
      </c>
      <c r="E1764" s="366" t="s">
        <v>207</v>
      </c>
      <c r="F1764" s="204"/>
      <c r="G1764" s="101">
        <v>100000</v>
      </c>
      <c r="H1764" s="204"/>
      <c r="I1764" s="101">
        <v>100000</v>
      </c>
    </row>
    <row r="1765" spans="1:9" ht="18" x14ac:dyDescent="0.4">
      <c r="A1765" s="37">
        <v>22020103</v>
      </c>
      <c r="B1765" s="287"/>
      <c r="C1765" s="37"/>
      <c r="D1765" s="205"/>
      <c r="E1765" s="366" t="s">
        <v>208</v>
      </c>
      <c r="F1765" s="204"/>
      <c r="G1765" s="204"/>
      <c r="H1765" s="204"/>
      <c r="I1765" s="101"/>
    </row>
    <row r="1766" spans="1:9" ht="18" x14ac:dyDescent="0.4">
      <c r="A1766" s="37">
        <v>22020104</v>
      </c>
      <c r="B1766" s="287"/>
      <c r="C1766" s="37"/>
      <c r="D1766" s="205"/>
      <c r="E1766" s="366" t="s">
        <v>209</v>
      </c>
      <c r="F1766" s="204"/>
      <c r="G1766" s="204"/>
      <c r="H1766" s="204"/>
      <c r="I1766" s="101"/>
    </row>
    <row r="1767" spans="1:9" ht="18" x14ac:dyDescent="0.4">
      <c r="A1767" s="317">
        <v>22020300</v>
      </c>
      <c r="B1767" s="245"/>
      <c r="C1767" s="18"/>
      <c r="D1767" s="245"/>
      <c r="E1767" s="365" t="s">
        <v>212</v>
      </c>
      <c r="F1767" s="100"/>
      <c r="G1767" s="100"/>
      <c r="H1767" s="100"/>
      <c r="I1767" s="101"/>
    </row>
    <row r="1768" spans="1:9" ht="18" x14ac:dyDescent="0.4">
      <c r="A1768" s="326">
        <v>22020313</v>
      </c>
      <c r="B1768" s="287"/>
      <c r="C1768" s="6"/>
      <c r="D1768" s="121"/>
      <c r="E1768" s="367" t="s">
        <v>221</v>
      </c>
      <c r="F1768" s="100"/>
      <c r="G1768" s="100"/>
      <c r="H1768" s="100"/>
      <c r="I1768" s="101"/>
    </row>
    <row r="1769" spans="1:9" ht="18" x14ac:dyDescent="0.4">
      <c r="A1769" s="317">
        <v>22020000</v>
      </c>
      <c r="B1769" s="245"/>
      <c r="C1769" s="18"/>
      <c r="D1769" s="245"/>
      <c r="E1769" s="365" t="s">
        <v>204</v>
      </c>
      <c r="F1769" s="232"/>
      <c r="G1769" s="232"/>
      <c r="H1769" s="232"/>
      <c r="I1769" s="233"/>
    </row>
    <row r="1770" spans="1:9" ht="18" x14ac:dyDescent="0.4">
      <c r="A1770" s="317" t="s">
        <v>702</v>
      </c>
      <c r="B1770" s="287"/>
      <c r="C1770" s="6"/>
      <c r="D1770" s="121"/>
      <c r="E1770" s="368" t="s">
        <v>703</v>
      </c>
      <c r="F1770" s="232"/>
      <c r="G1770" s="232"/>
      <c r="H1770" s="232"/>
      <c r="I1770" s="369"/>
    </row>
    <row r="1771" spans="1:9" ht="18" x14ac:dyDescent="0.4">
      <c r="A1771" s="326" t="s">
        <v>704</v>
      </c>
      <c r="B1771" s="287"/>
      <c r="C1771" s="18"/>
      <c r="D1771" s="245"/>
      <c r="E1771" s="370" t="s">
        <v>224</v>
      </c>
      <c r="F1771" s="232"/>
      <c r="G1771" s="232"/>
      <c r="H1771" s="232"/>
      <c r="I1771" s="233"/>
    </row>
    <row r="1772" spans="1:9" ht="18" x14ac:dyDescent="0.4">
      <c r="A1772" s="326" t="s">
        <v>706</v>
      </c>
      <c r="B1772" s="287"/>
      <c r="C1772" s="18"/>
      <c r="D1772" s="245"/>
      <c r="E1772" s="370" t="s">
        <v>705</v>
      </c>
      <c r="F1772" s="232"/>
      <c r="G1772" s="232"/>
      <c r="H1772" s="232"/>
      <c r="I1772" s="233"/>
    </row>
    <row r="1773" spans="1:9" ht="18" x14ac:dyDescent="0.4">
      <c r="A1773" s="317">
        <v>22020600</v>
      </c>
      <c r="B1773" s="287"/>
      <c r="C1773" s="18"/>
      <c r="D1773" s="245"/>
      <c r="E1773" s="365" t="s">
        <v>231</v>
      </c>
      <c r="F1773" s="232"/>
      <c r="G1773" s="232"/>
      <c r="H1773" s="232"/>
      <c r="I1773" s="233"/>
    </row>
    <row r="1774" spans="1:9" ht="18" x14ac:dyDescent="0.4">
      <c r="A1774" s="326">
        <v>22020602</v>
      </c>
      <c r="B1774" s="287" t="s">
        <v>646</v>
      </c>
      <c r="C1774" s="15"/>
      <c r="D1774" s="121" t="s">
        <v>1817</v>
      </c>
      <c r="E1774" s="367" t="s">
        <v>232</v>
      </c>
      <c r="F1774" s="288">
        <v>456000</v>
      </c>
      <c r="G1774" s="288">
        <v>1000000</v>
      </c>
      <c r="H1774" s="288">
        <v>1000000</v>
      </c>
      <c r="I1774" s="371">
        <v>1000000</v>
      </c>
    </row>
    <row r="1775" spans="1:9" ht="18.5" thickBot="1" x14ac:dyDescent="0.45">
      <c r="A1775" s="333">
        <v>22020603</v>
      </c>
      <c r="B1775" s="428" t="s">
        <v>646</v>
      </c>
      <c r="C1775" s="429"/>
      <c r="D1775" s="345" t="s">
        <v>1817</v>
      </c>
      <c r="E1775" s="499" t="s">
        <v>233</v>
      </c>
      <c r="F1775" s="484">
        <v>610000</v>
      </c>
      <c r="G1775" s="484">
        <v>1000000</v>
      </c>
      <c r="H1775" s="484">
        <v>550000</v>
      </c>
      <c r="I1775" s="372">
        <v>1000000</v>
      </c>
    </row>
    <row r="1776" spans="1:9" ht="18.5" thickBot="1" x14ac:dyDescent="0.45">
      <c r="A1776" s="482"/>
      <c r="B1776" s="435"/>
      <c r="C1776" s="436"/>
      <c r="D1776" s="435"/>
      <c r="E1776" s="451" t="s">
        <v>319</v>
      </c>
      <c r="F1776" s="454">
        <f>SUM(F1727:F1760)</f>
        <v>363918.27444000001</v>
      </c>
      <c r="G1776" s="454">
        <f>SUM(G1727:G1760)</f>
        <v>608711.49599999993</v>
      </c>
      <c r="H1776" s="454">
        <f>SUM(H1727:H1760)</f>
        <v>247563.45200000002</v>
      </c>
      <c r="I1776" s="455">
        <f>SUM(I1727:I1760)</f>
        <v>977836.63</v>
      </c>
    </row>
    <row r="1777" spans="1:9" ht="18.5" thickBot="1" x14ac:dyDescent="0.45">
      <c r="A1777" s="481"/>
      <c r="B1777" s="500"/>
      <c r="C1777" s="448"/>
      <c r="D1777" s="447"/>
      <c r="E1777" s="449" t="s">
        <v>204</v>
      </c>
      <c r="F1777" s="453">
        <f>SUM(F1763:F1775)</f>
        <v>1066000</v>
      </c>
      <c r="G1777" s="453">
        <f>SUM(G1763:G1775)</f>
        <v>2100000</v>
      </c>
      <c r="H1777" s="453">
        <f>SUM(H1763:H1775)</f>
        <v>1550000</v>
      </c>
      <c r="I1777" s="453">
        <f>SUM(I1763:I1775)</f>
        <v>2100000</v>
      </c>
    </row>
    <row r="1778" spans="1:9" ht="18.5" thickBot="1" x14ac:dyDescent="0.45">
      <c r="A1778" s="327"/>
      <c r="B1778" s="248"/>
      <c r="C1778" s="32"/>
      <c r="D1778" s="249"/>
      <c r="E1778" s="280" t="s">
        <v>298</v>
      </c>
      <c r="F1778" s="264">
        <f>F1776+F1777</f>
        <v>1429918.2744400001</v>
      </c>
      <c r="G1778" s="264">
        <f>G1776+G1777</f>
        <v>2708711.4959999998</v>
      </c>
      <c r="H1778" s="264">
        <f>H1776+H1777</f>
        <v>1797563.452</v>
      </c>
      <c r="I1778" s="264">
        <f>I1776+I1777</f>
        <v>3077836.63</v>
      </c>
    </row>
    <row r="1779" spans="1:9" ht="22.5" x14ac:dyDescent="0.45">
      <c r="A1779" s="1440" t="s">
        <v>1792</v>
      </c>
      <c r="B1779" s="1441"/>
      <c r="C1779" s="1441"/>
      <c r="D1779" s="1441"/>
      <c r="E1779" s="1441"/>
      <c r="F1779" s="1441"/>
      <c r="G1779" s="1441"/>
      <c r="H1779" s="1441"/>
      <c r="I1779" s="1442"/>
    </row>
    <row r="1780" spans="1:9" ht="22.5" x14ac:dyDescent="0.45">
      <c r="A1780" s="1437" t="s">
        <v>484</v>
      </c>
      <c r="B1780" s="1438"/>
      <c r="C1780" s="1438"/>
      <c r="D1780" s="1438"/>
      <c r="E1780" s="1438"/>
      <c r="F1780" s="1438"/>
      <c r="G1780" s="1438"/>
      <c r="H1780" s="1438"/>
      <c r="I1780" s="1439"/>
    </row>
    <row r="1781" spans="1:9" ht="22.5" x14ac:dyDescent="0.45">
      <c r="A1781" s="1437" t="s">
        <v>3079</v>
      </c>
      <c r="B1781" s="1438"/>
      <c r="C1781" s="1438"/>
      <c r="D1781" s="1438"/>
      <c r="E1781" s="1438"/>
      <c r="F1781" s="1438"/>
      <c r="G1781" s="1438"/>
      <c r="H1781" s="1438"/>
      <c r="I1781" s="1439"/>
    </row>
    <row r="1782" spans="1:9" ht="18.75" customHeight="1" thickBot="1" x14ac:dyDescent="0.5">
      <c r="A1782" s="1461" t="s">
        <v>2618</v>
      </c>
      <c r="B1782" s="1462"/>
      <c r="C1782" s="1462"/>
      <c r="D1782" s="1462"/>
      <c r="E1782" s="1462"/>
      <c r="F1782" s="1462"/>
      <c r="G1782" s="1462"/>
      <c r="H1782" s="1462"/>
      <c r="I1782" s="1463"/>
    </row>
    <row r="1783" spans="1:9" ht="18.5" thickBot="1" x14ac:dyDescent="0.45">
      <c r="A1783" s="1443" t="s">
        <v>416</v>
      </c>
      <c r="B1783" s="1444"/>
      <c r="C1783" s="1444"/>
      <c r="D1783" s="1444"/>
      <c r="E1783" s="1444"/>
      <c r="F1783" s="1444"/>
      <c r="G1783" s="1444"/>
      <c r="H1783" s="1444"/>
      <c r="I1783" s="1445"/>
    </row>
    <row r="1784" spans="1:9" s="201" customFormat="1" ht="36.5" thickBot="1" x14ac:dyDescent="0.4">
      <c r="A1784" s="4" t="s">
        <v>692</v>
      </c>
      <c r="B1784" s="111" t="s">
        <v>458</v>
      </c>
      <c r="C1784" s="4" t="s">
        <v>454</v>
      </c>
      <c r="D1784" s="111" t="s">
        <v>457</v>
      </c>
      <c r="E1784" s="210" t="s">
        <v>1</v>
      </c>
      <c r="F1784" s="111" t="s">
        <v>3083</v>
      </c>
      <c r="G1784" s="111" t="s">
        <v>3078</v>
      </c>
      <c r="H1784" s="111" t="s">
        <v>3084</v>
      </c>
      <c r="I1784" s="111" t="s">
        <v>3082</v>
      </c>
    </row>
    <row r="1785" spans="1:9" ht="18" x14ac:dyDescent="0.4">
      <c r="A1785" s="320">
        <v>55100200100</v>
      </c>
      <c r="B1785" s="287" t="s">
        <v>646</v>
      </c>
      <c r="C1785" s="15"/>
      <c r="D1785" s="121" t="s">
        <v>1817</v>
      </c>
      <c r="E1785" s="265" t="s">
        <v>386</v>
      </c>
      <c r="F1785" s="266">
        <f>F1849</f>
        <v>292469898.17464</v>
      </c>
      <c r="G1785" s="266">
        <f>G1849</f>
        <v>231003698.09600002</v>
      </c>
      <c r="H1785" s="266">
        <f>H1849</f>
        <v>137969673.11199999</v>
      </c>
      <c r="I1785" s="266">
        <f>I1849</f>
        <v>255539217.25999999</v>
      </c>
    </row>
    <row r="1786" spans="1:9" ht="18.5" thickBot="1" x14ac:dyDescent="0.45">
      <c r="A1786" s="317"/>
      <c r="B1786" s="245"/>
      <c r="C1786" s="18"/>
      <c r="D1786" s="245"/>
      <c r="E1786" s="267"/>
      <c r="F1786" s="215"/>
      <c r="G1786" s="232"/>
      <c r="H1786" s="232"/>
      <c r="I1786" s="101"/>
    </row>
    <row r="1787" spans="1:9" ht="18.5" thickBot="1" x14ac:dyDescent="0.45">
      <c r="A1787" s="24"/>
      <c r="B1787" s="268"/>
      <c r="C1787" s="24"/>
      <c r="D1787" s="268"/>
      <c r="E1787" s="269" t="s">
        <v>298</v>
      </c>
      <c r="F1787" s="223">
        <f>F1785</f>
        <v>292469898.17464</v>
      </c>
      <c r="G1787" s="223">
        <f>G1785</f>
        <v>231003698.09600002</v>
      </c>
      <c r="H1787" s="223">
        <f>H1785</f>
        <v>137969673.11199999</v>
      </c>
      <c r="I1787" s="223">
        <f>I1785</f>
        <v>255539217.25999999</v>
      </c>
    </row>
    <row r="1788" spans="1:9" ht="18.5" thickBot="1" x14ac:dyDescent="0.45">
      <c r="A1788" s="1470" t="s">
        <v>504</v>
      </c>
      <c r="B1788" s="1471"/>
      <c r="C1788" s="1471"/>
      <c r="D1788" s="1471"/>
      <c r="E1788" s="1471"/>
      <c r="F1788" s="1471"/>
      <c r="G1788" s="1471"/>
      <c r="H1788" s="1471"/>
      <c r="I1788" s="1472"/>
    </row>
    <row r="1789" spans="1:9" ht="18" x14ac:dyDescent="0.4">
      <c r="A1789" s="320"/>
      <c r="B1789" s="217"/>
      <c r="C1789" s="9"/>
      <c r="D1789" s="217"/>
      <c r="E1789" s="270" t="s">
        <v>164</v>
      </c>
      <c r="F1789" s="224">
        <f t="shared" ref="F1789:I1790" si="22">F1847</f>
        <v>125491819.47464001</v>
      </c>
      <c r="G1789" s="224">
        <f t="shared" si="22"/>
        <v>59003698.096000016</v>
      </c>
      <c r="H1789" s="224">
        <f t="shared" si="22"/>
        <v>25269673.112000003</v>
      </c>
      <c r="I1789" s="224">
        <f t="shared" si="22"/>
        <v>83539217.260000005</v>
      </c>
    </row>
    <row r="1790" spans="1:9" ht="18.5" thickBot="1" x14ac:dyDescent="0.45">
      <c r="A1790" s="318"/>
      <c r="B1790" s="373"/>
      <c r="C1790" s="10"/>
      <c r="D1790" s="219"/>
      <c r="E1790" s="271" t="s">
        <v>204</v>
      </c>
      <c r="F1790" s="225">
        <f t="shared" si="22"/>
        <v>166978078.69999999</v>
      </c>
      <c r="G1790" s="225">
        <f t="shared" si="22"/>
        <v>172000000</v>
      </c>
      <c r="H1790" s="225">
        <f t="shared" si="22"/>
        <v>112700000</v>
      </c>
      <c r="I1790" s="225">
        <f t="shared" si="22"/>
        <v>172000000</v>
      </c>
    </row>
    <row r="1791" spans="1:9" ht="18.5" thickBot="1" x14ac:dyDescent="0.45">
      <c r="A1791" s="24"/>
      <c r="B1791" s="268"/>
      <c r="C1791" s="24"/>
      <c r="D1791" s="268"/>
      <c r="E1791" s="269" t="s">
        <v>298</v>
      </c>
      <c r="F1791" s="223">
        <f>F1789+F1790</f>
        <v>292469898.17464</v>
      </c>
      <c r="G1791" s="223">
        <f>G1789+G1790</f>
        <v>231003698.09600002</v>
      </c>
      <c r="H1791" s="223">
        <f>H1789+H1790</f>
        <v>137969673.11199999</v>
      </c>
      <c r="I1791" s="223">
        <f>I1789+I1790</f>
        <v>255539217.25999999</v>
      </c>
    </row>
    <row r="1792" spans="1:9" ht="22.5" x14ac:dyDescent="0.45">
      <c r="A1792" s="1440" t="s">
        <v>1792</v>
      </c>
      <c r="B1792" s="1441"/>
      <c r="C1792" s="1441"/>
      <c r="D1792" s="1441"/>
      <c r="E1792" s="1441"/>
      <c r="F1792" s="1441"/>
      <c r="G1792" s="1441"/>
      <c r="H1792" s="1441"/>
      <c r="I1792" s="1442"/>
    </row>
    <row r="1793" spans="1:9" ht="22.5" x14ac:dyDescent="0.45">
      <c r="A1793" s="1437" t="s">
        <v>484</v>
      </c>
      <c r="B1793" s="1438"/>
      <c r="C1793" s="1438"/>
      <c r="D1793" s="1438"/>
      <c r="E1793" s="1438"/>
      <c r="F1793" s="1438"/>
      <c r="G1793" s="1438"/>
      <c r="H1793" s="1438"/>
      <c r="I1793" s="1439"/>
    </row>
    <row r="1794" spans="1:9" ht="22.5" x14ac:dyDescent="0.45">
      <c r="A1794" s="1437" t="s">
        <v>3079</v>
      </c>
      <c r="B1794" s="1438"/>
      <c r="C1794" s="1438"/>
      <c r="D1794" s="1438"/>
      <c r="E1794" s="1438"/>
      <c r="F1794" s="1438"/>
      <c r="G1794" s="1438"/>
      <c r="H1794" s="1438"/>
      <c r="I1794" s="1439"/>
    </row>
    <row r="1795" spans="1:9" ht="18.75" customHeight="1" thickBot="1" x14ac:dyDescent="0.5">
      <c r="A1795" s="1461" t="s">
        <v>280</v>
      </c>
      <c r="B1795" s="1462"/>
      <c r="C1795" s="1462"/>
      <c r="D1795" s="1462"/>
      <c r="E1795" s="1462"/>
      <c r="F1795" s="1462"/>
      <c r="G1795" s="1462"/>
      <c r="H1795" s="1462"/>
      <c r="I1795" s="1463"/>
    </row>
    <row r="1796" spans="1:9" ht="18.5" thickBot="1" x14ac:dyDescent="0.45">
      <c r="A1796" s="1449" t="s">
        <v>417</v>
      </c>
      <c r="B1796" s="1450"/>
      <c r="C1796" s="1450"/>
      <c r="D1796" s="1450"/>
      <c r="E1796" s="1450"/>
      <c r="F1796" s="1450"/>
      <c r="G1796" s="1450"/>
      <c r="H1796" s="1450"/>
      <c r="I1796" s="1451"/>
    </row>
    <row r="1797" spans="1:9" s="201" customFormat="1" ht="36.5" thickBot="1" x14ac:dyDescent="0.4">
      <c r="A1797" s="4" t="s">
        <v>465</v>
      </c>
      <c r="B1797" s="111" t="s">
        <v>458</v>
      </c>
      <c r="C1797" s="4" t="s">
        <v>454</v>
      </c>
      <c r="D1797" s="111" t="s">
        <v>457</v>
      </c>
      <c r="E1797" s="210" t="s">
        <v>1</v>
      </c>
      <c r="F1797" s="111" t="s">
        <v>3083</v>
      </c>
      <c r="G1797" s="111" t="s">
        <v>3078</v>
      </c>
      <c r="H1797" s="111" t="s">
        <v>3085</v>
      </c>
      <c r="I1797" s="111" t="s">
        <v>3082</v>
      </c>
    </row>
    <row r="1798" spans="1:9" ht="18" x14ac:dyDescent="0.4">
      <c r="A1798" s="321">
        <v>20000000</v>
      </c>
      <c r="B1798" s="252"/>
      <c r="C1798" s="20"/>
      <c r="D1798" s="252"/>
      <c r="E1798" s="138" t="s">
        <v>163</v>
      </c>
      <c r="F1798" s="253"/>
      <c r="G1798" s="253"/>
      <c r="H1798" s="253"/>
      <c r="I1798" s="254"/>
    </row>
    <row r="1799" spans="1:9" ht="18" x14ac:dyDescent="0.4">
      <c r="A1799" s="322">
        <v>21000000</v>
      </c>
      <c r="B1799" s="231"/>
      <c r="C1799" s="14"/>
      <c r="D1799" s="231"/>
      <c r="E1799" s="115" t="s">
        <v>164</v>
      </c>
      <c r="F1799" s="232"/>
      <c r="G1799" s="232"/>
      <c r="H1799" s="232"/>
      <c r="I1799" s="233"/>
    </row>
    <row r="1800" spans="1:9" ht="18" x14ac:dyDescent="0.4">
      <c r="A1800" s="322">
        <v>21010000</v>
      </c>
      <c r="B1800" s="231"/>
      <c r="C1800" s="14"/>
      <c r="D1800" s="231"/>
      <c r="E1800" s="115" t="s">
        <v>165</v>
      </c>
      <c r="F1800" s="232"/>
      <c r="G1800" s="232"/>
      <c r="H1800" s="232"/>
      <c r="I1800" s="233"/>
    </row>
    <row r="1801" spans="1:9" ht="18" x14ac:dyDescent="0.4">
      <c r="A1801" s="323">
        <v>21010103</v>
      </c>
      <c r="B1801" s="287"/>
      <c r="C1801" s="15"/>
      <c r="D1801" s="121"/>
      <c r="E1801" s="122" t="s">
        <v>168</v>
      </c>
      <c r="F1801" s="100"/>
      <c r="G1801" s="100"/>
      <c r="H1801" s="100"/>
      <c r="I1801" s="101"/>
    </row>
    <row r="1802" spans="1:9" ht="18" x14ac:dyDescent="0.4">
      <c r="A1802" s="323">
        <v>21010104</v>
      </c>
      <c r="B1802" s="287" t="s">
        <v>646</v>
      </c>
      <c r="C1802" s="15"/>
      <c r="D1802" s="121" t="s">
        <v>1817</v>
      </c>
      <c r="E1802" s="122" t="s">
        <v>169</v>
      </c>
      <c r="F1802" s="237">
        <f>G1802-(G1802*2%)</f>
        <v>701921.08</v>
      </c>
      <c r="G1802" s="100">
        <v>716246</v>
      </c>
      <c r="H1802" s="232">
        <f>G1802/12*8</f>
        <v>477497.33333333331</v>
      </c>
      <c r="I1802" s="101">
        <f>'NOMINAL ROLL'!D1354</f>
        <v>823825.67999999993</v>
      </c>
    </row>
    <row r="1803" spans="1:9" ht="18" x14ac:dyDescent="0.4">
      <c r="A1803" s="323">
        <v>21010105</v>
      </c>
      <c r="B1803" s="287" t="s">
        <v>646</v>
      </c>
      <c r="C1803" s="15"/>
      <c r="D1803" s="121" t="s">
        <v>1817</v>
      </c>
      <c r="E1803" s="122" t="s">
        <v>170</v>
      </c>
      <c r="F1803" s="237">
        <f>G1803-(G1803*2%)</f>
        <v>9876776.6496000122</v>
      </c>
      <c r="G1803" s="100">
        <v>10078343.520000013</v>
      </c>
      <c r="H1803" s="232">
        <f>G1803/12*8</f>
        <v>6718895.6800000081</v>
      </c>
      <c r="I1803" s="101">
        <f>'NOMINAL ROLL'!D1349</f>
        <v>14287369.480000004</v>
      </c>
    </row>
    <row r="1804" spans="1:9" ht="18" x14ac:dyDescent="0.4">
      <c r="A1804" s="234">
        <v>21010106</v>
      </c>
      <c r="B1804" s="287"/>
      <c r="C1804" s="15"/>
      <c r="D1804" s="121"/>
      <c r="E1804" s="122" t="s">
        <v>171</v>
      </c>
      <c r="F1804" s="100"/>
      <c r="G1804" s="100"/>
      <c r="H1804" s="100"/>
      <c r="I1804" s="101"/>
    </row>
    <row r="1805" spans="1:9" ht="18" x14ac:dyDescent="0.4">
      <c r="A1805" s="234"/>
      <c r="B1805" s="287"/>
      <c r="C1805" s="15"/>
      <c r="D1805" s="121"/>
      <c r="E1805" s="156" t="s">
        <v>680</v>
      </c>
      <c r="F1805" s="237"/>
      <c r="G1805" s="100">
        <v>1619188.4280000019</v>
      </c>
      <c r="H1805" s="101"/>
      <c r="I1805" s="845"/>
    </row>
    <row r="1806" spans="1:9" ht="17.25" customHeight="1" x14ac:dyDescent="0.4">
      <c r="A1806" s="322">
        <v>21020300</v>
      </c>
      <c r="B1806" s="231"/>
      <c r="C1806" s="14"/>
      <c r="D1806" s="231"/>
      <c r="E1806" s="115" t="s">
        <v>193</v>
      </c>
      <c r="F1806" s="100"/>
      <c r="G1806" s="100"/>
      <c r="H1806" s="100"/>
      <c r="I1806" s="101"/>
    </row>
    <row r="1807" spans="1:9" ht="18" x14ac:dyDescent="0.4">
      <c r="A1807" s="323">
        <v>21020301</v>
      </c>
      <c r="B1807" s="287"/>
      <c r="C1807" s="15"/>
      <c r="D1807" s="121"/>
      <c r="E1807" s="156" t="s">
        <v>178</v>
      </c>
      <c r="F1807" s="100"/>
      <c r="G1807" s="100"/>
      <c r="H1807" s="100"/>
      <c r="I1807" s="101"/>
    </row>
    <row r="1808" spans="1:9" ht="18" x14ac:dyDescent="0.4">
      <c r="A1808" s="323">
        <v>21020302</v>
      </c>
      <c r="B1808" s="287"/>
      <c r="C1808" s="15"/>
      <c r="D1808" s="121"/>
      <c r="E1808" s="156" t="s">
        <v>179</v>
      </c>
      <c r="F1808" s="100"/>
      <c r="G1808" s="100"/>
      <c r="H1808" s="100"/>
      <c r="I1808" s="101"/>
    </row>
    <row r="1809" spans="1:9" ht="18" x14ac:dyDescent="0.4">
      <c r="A1809" s="323">
        <v>21020303</v>
      </c>
      <c r="B1809" s="287"/>
      <c r="C1809" s="15"/>
      <c r="D1809" s="121"/>
      <c r="E1809" s="156" t="s">
        <v>180</v>
      </c>
      <c r="F1809" s="100"/>
      <c r="G1809" s="100"/>
      <c r="H1809" s="100"/>
      <c r="I1809" s="101"/>
    </row>
    <row r="1810" spans="1:9" ht="18" x14ac:dyDescent="0.4">
      <c r="A1810" s="323">
        <v>21020304</v>
      </c>
      <c r="B1810" s="287"/>
      <c r="C1810" s="15"/>
      <c r="D1810" s="121"/>
      <c r="E1810" s="156" t="s">
        <v>181</v>
      </c>
      <c r="F1810" s="100"/>
      <c r="G1810" s="100"/>
      <c r="H1810" s="100"/>
      <c r="I1810" s="101"/>
    </row>
    <row r="1811" spans="1:9" ht="18" x14ac:dyDescent="0.4">
      <c r="A1811" s="323">
        <v>21020312</v>
      </c>
      <c r="B1811" s="287"/>
      <c r="C1811" s="15"/>
      <c r="D1811" s="121"/>
      <c r="E1811" s="156" t="s">
        <v>184</v>
      </c>
      <c r="F1811" s="100"/>
      <c r="G1811" s="100"/>
      <c r="H1811" s="100"/>
      <c r="I1811" s="101"/>
    </row>
    <row r="1812" spans="1:9" ht="18" x14ac:dyDescent="0.4">
      <c r="A1812" s="323">
        <v>21020315</v>
      </c>
      <c r="B1812" s="287"/>
      <c r="C1812" s="15"/>
      <c r="D1812" s="121"/>
      <c r="E1812" s="156" t="s">
        <v>187</v>
      </c>
      <c r="F1812" s="100"/>
      <c r="G1812" s="100"/>
      <c r="H1812" s="100"/>
      <c r="I1812" s="101"/>
    </row>
    <row r="1813" spans="1:9" ht="18" x14ac:dyDescent="0.4">
      <c r="A1813" s="234">
        <v>21020314</v>
      </c>
      <c r="B1813" s="287"/>
      <c r="C1813" s="15"/>
      <c r="D1813" s="121"/>
      <c r="E1813" s="156" t="s">
        <v>519</v>
      </c>
      <c r="F1813" s="100"/>
      <c r="G1813" s="100"/>
      <c r="H1813" s="100"/>
      <c r="I1813" s="101"/>
    </row>
    <row r="1814" spans="1:9" ht="18" x14ac:dyDescent="0.4">
      <c r="A1814" s="234">
        <v>21020305</v>
      </c>
      <c r="B1814" s="287"/>
      <c r="C1814" s="15"/>
      <c r="D1814" s="121"/>
      <c r="E1814" s="156" t="s">
        <v>520</v>
      </c>
      <c r="F1814" s="100"/>
      <c r="G1814" s="100"/>
      <c r="H1814" s="100"/>
      <c r="I1814" s="101"/>
    </row>
    <row r="1815" spans="1:9" ht="18" x14ac:dyDescent="0.4">
      <c r="A1815" s="234">
        <v>21020306</v>
      </c>
      <c r="B1815" s="287"/>
      <c r="C1815" s="15"/>
      <c r="D1815" s="121"/>
      <c r="E1815" s="156" t="s">
        <v>521</v>
      </c>
      <c r="F1815" s="100"/>
      <c r="G1815" s="100"/>
      <c r="H1815" s="100"/>
      <c r="I1815" s="101"/>
    </row>
    <row r="1816" spans="1:9" ht="18" x14ac:dyDescent="0.4">
      <c r="A1816" s="322">
        <v>21020400</v>
      </c>
      <c r="B1816" s="231"/>
      <c r="C1816" s="14"/>
      <c r="D1816" s="231"/>
      <c r="E1816" s="115" t="s">
        <v>194</v>
      </c>
      <c r="F1816" s="100"/>
      <c r="G1816" s="100"/>
      <c r="H1816" s="100"/>
      <c r="I1816" s="101"/>
    </row>
    <row r="1817" spans="1:9" ht="18" x14ac:dyDescent="0.4">
      <c r="A1817" s="323">
        <v>21020401</v>
      </c>
      <c r="B1817" s="287" t="s">
        <v>646</v>
      </c>
      <c r="C1817" s="15"/>
      <c r="D1817" s="121" t="s">
        <v>1817</v>
      </c>
      <c r="E1817" s="156" t="s">
        <v>178</v>
      </c>
      <c r="F1817" s="237">
        <f>G1817-(G1817*2%)</f>
        <v>245672.37799999997</v>
      </c>
      <c r="G1817" s="100">
        <v>250686.09999999998</v>
      </c>
      <c r="H1817" s="232">
        <f>G1817/12*8</f>
        <v>167124.06666666665</v>
      </c>
      <c r="I1817" s="101">
        <f>'NOMINAL ROLL'!E1354</f>
        <v>288338.98799999995</v>
      </c>
    </row>
    <row r="1818" spans="1:9" ht="18" x14ac:dyDescent="0.4">
      <c r="A1818" s="323">
        <v>21020402</v>
      </c>
      <c r="B1818" s="287" t="s">
        <v>646</v>
      </c>
      <c r="C1818" s="15"/>
      <c r="D1818" s="121" t="s">
        <v>1817</v>
      </c>
      <c r="E1818" s="156" t="s">
        <v>179</v>
      </c>
      <c r="F1818" s="237">
        <f>G1818-(G1818*2%)</f>
        <v>140384.21600000001</v>
      </c>
      <c r="G1818" s="100">
        <v>143249.20000000001</v>
      </c>
      <c r="H1818" s="232">
        <f>G1818/12*8</f>
        <v>95499.466666666674</v>
      </c>
      <c r="I1818" s="101">
        <f>'NOMINAL ROLL'!F1354</f>
        <v>164765.136</v>
      </c>
    </row>
    <row r="1819" spans="1:9" ht="18" x14ac:dyDescent="0.4">
      <c r="A1819" s="323">
        <v>21020403</v>
      </c>
      <c r="B1819" s="287" t="s">
        <v>646</v>
      </c>
      <c r="C1819" s="15"/>
      <c r="D1819" s="121" t="s">
        <v>1817</v>
      </c>
      <c r="E1819" s="156" t="s">
        <v>180</v>
      </c>
      <c r="F1819" s="237">
        <f>G1819-(G1819*2%)</f>
        <v>14817.6</v>
      </c>
      <c r="G1819" s="100">
        <v>15120</v>
      </c>
      <c r="H1819" s="232">
        <f>G1819/12*8</f>
        <v>10080</v>
      </c>
      <c r="I1819" s="101">
        <f>'NOMINAL ROLL'!G1354</f>
        <v>15120</v>
      </c>
    </row>
    <row r="1820" spans="1:9" ht="18" x14ac:dyDescent="0.4">
      <c r="A1820" s="323">
        <v>21020404</v>
      </c>
      <c r="B1820" s="287" t="s">
        <v>646</v>
      </c>
      <c r="C1820" s="15"/>
      <c r="D1820" s="121" t="s">
        <v>1817</v>
      </c>
      <c r="E1820" s="156" t="s">
        <v>181</v>
      </c>
      <c r="F1820" s="237">
        <f>G1820-(G1820*2%)</f>
        <v>35096.054000000004</v>
      </c>
      <c r="G1820" s="100">
        <v>35812.300000000003</v>
      </c>
      <c r="H1820" s="232">
        <f>G1820/12*8</f>
        <v>23874.866666666669</v>
      </c>
      <c r="I1820" s="101">
        <f>'NOMINAL ROLL'!H1354</f>
        <v>41191.284</v>
      </c>
    </row>
    <row r="1821" spans="1:9" ht="21.75" customHeight="1" x14ac:dyDescent="0.4">
      <c r="A1821" s="1276" t="s">
        <v>3232</v>
      </c>
      <c r="B1821" s="1262" t="s">
        <v>646</v>
      </c>
      <c r="C1821" s="1263"/>
      <c r="D1821" s="1264" t="s">
        <v>1817</v>
      </c>
      <c r="E1821" s="1265" t="s">
        <v>680</v>
      </c>
      <c r="F1821" s="1266"/>
      <c r="G1821" s="1267"/>
      <c r="H1821" s="1268"/>
      <c r="I1821" s="1269">
        <f>'NOMINAL ROLL'!M1354</f>
        <v>960000</v>
      </c>
    </row>
    <row r="1822" spans="1:9" ht="18" x14ac:dyDescent="0.4">
      <c r="A1822" s="323">
        <v>21020412</v>
      </c>
      <c r="B1822" s="287"/>
      <c r="C1822" s="15"/>
      <c r="D1822" s="121"/>
      <c r="E1822" s="156" t="s">
        <v>184</v>
      </c>
      <c r="F1822" s="100"/>
      <c r="G1822" s="100"/>
      <c r="H1822" s="232"/>
      <c r="I1822" s="101"/>
    </row>
    <row r="1823" spans="1:9" ht="18" x14ac:dyDescent="0.4">
      <c r="A1823" s="323">
        <v>21020415</v>
      </c>
      <c r="B1823" s="287" t="s">
        <v>646</v>
      </c>
      <c r="C1823" s="15"/>
      <c r="D1823" s="121" t="s">
        <v>1817</v>
      </c>
      <c r="E1823" s="156" t="s">
        <v>187</v>
      </c>
      <c r="F1823" s="237">
        <f>G1823-(G1823*2%)</f>
        <v>82136.054000000004</v>
      </c>
      <c r="G1823" s="100">
        <v>83812.3</v>
      </c>
      <c r="H1823" s="232">
        <f>G1823/12*8</f>
        <v>55874.866666666669</v>
      </c>
      <c r="I1823" s="101">
        <f>'NOMINAL ROLL'!I1354</f>
        <v>89191.284</v>
      </c>
    </row>
    <row r="1824" spans="1:9" ht="18" x14ac:dyDescent="0.4">
      <c r="A1824" s="322">
        <v>21020500</v>
      </c>
      <c r="B1824" s="231"/>
      <c r="C1824" s="14"/>
      <c r="D1824" s="231"/>
      <c r="E1824" s="115" t="s">
        <v>195</v>
      </c>
      <c r="F1824" s="100"/>
      <c r="G1824" s="100"/>
      <c r="H1824" s="100"/>
      <c r="I1824" s="101"/>
    </row>
    <row r="1825" spans="1:9" ht="18" x14ac:dyDescent="0.4">
      <c r="A1825" s="323">
        <v>21020501</v>
      </c>
      <c r="B1825" s="287" t="s">
        <v>646</v>
      </c>
      <c r="C1825" s="15"/>
      <c r="D1825" s="121" t="s">
        <v>1817</v>
      </c>
      <c r="E1825" s="156" t="s">
        <v>178</v>
      </c>
      <c r="F1825" s="237">
        <f>G1825-(G1825*2%)</f>
        <v>4755667.3953600032</v>
      </c>
      <c r="G1825" s="100">
        <v>4852721.8320000032</v>
      </c>
      <c r="H1825" s="232">
        <f>G1825/12*8</f>
        <v>3235147.8880000021</v>
      </c>
      <c r="I1825" s="101">
        <f>'NOMINAL ROLL'!E1354</f>
        <v>288338.98799999995</v>
      </c>
    </row>
    <row r="1826" spans="1:9" ht="18" x14ac:dyDescent="0.4">
      <c r="A1826" s="324">
        <v>21020502</v>
      </c>
      <c r="B1826" s="287" t="s">
        <v>646</v>
      </c>
      <c r="C1826" s="15"/>
      <c r="D1826" s="121" t="s">
        <v>1817</v>
      </c>
      <c r="E1826" s="156" t="s">
        <v>179</v>
      </c>
      <c r="F1826" s="237">
        <f>G1826-(G1826*2%)</f>
        <v>2717524.2259199978</v>
      </c>
      <c r="G1826" s="100">
        <v>2772983.9039999978</v>
      </c>
      <c r="H1826" s="232">
        <f>G1826/12*8</f>
        <v>1848655.9359999986</v>
      </c>
      <c r="I1826" s="101">
        <f>'NOMINAL ROLL'!F1354</f>
        <v>164765.136</v>
      </c>
    </row>
    <row r="1827" spans="1:9" ht="18" x14ac:dyDescent="0.4">
      <c r="A1827" s="324">
        <v>21020503</v>
      </c>
      <c r="B1827" s="287" t="s">
        <v>646</v>
      </c>
      <c r="C1827" s="15"/>
      <c r="D1827" s="121" t="s">
        <v>1817</v>
      </c>
      <c r="E1827" s="156" t="s">
        <v>180</v>
      </c>
      <c r="F1827" s="237">
        <f>G1827-(G1827*2%)</f>
        <v>486864</v>
      </c>
      <c r="G1827" s="100">
        <v>496800</v>
      </c>
      <c r="H1827" s="232">
        <f>G1827/12*8</f>
        <v>331200</v>
      </c>
      <c r="I1827" s="101">
        <f>'NOMINAL ROLL'!G1354</f>
        <v>15120</v>
      </c>
    </row>
    <row r="1828" spans="1:9" ht="18" x14ac:dyDescent="0.4">
      <c r="A1828" s="324">
        <v>21020504</v>
      </c>
      <c r="B1828" s="287" t="s">
        <v>646</v>
      </c>
      <c r="C1828" s="15"/>
      <c r="D1828" s="121" t="s">
        <v>1817</v>
      </c>
      <c r="E1828" s="156" t="s">
        <v>181</v>
      </c>
      <c r="F1828" s="237">
        <f>G1828-(G1828*2%)</f>
        <v>679381.05647999945</v>
      </c>
      <c r="G1828" s="100">
        <v>693245.97599999944</v>
      </c>
      <c r="H1828" s="232">
        <f>G1828/12*8</f>
        <v>462163.98399999965</v>
      </c>
      <c r="I1828" s="101">
        <f>'NOMINAL ROLL'!H1354</f>
        <v>41191.284</v>
      </c>
    </row>
    <row r="1829" spans="1:9" ht="24" customHeight="1" x14ac:dyDescent="0.4">
      <c r="A1829" s="1276" t="s">
        <v>3233</v>
      </c>
      <c r="B1829" s="1262" t="s">
        <v>646</v>
      </c>
      <c r="C1829" s="1263"/>
      <c r="D1829" s="1264" t="s">
        <v>1817</v>
      </c>
      <c r="E1829" s="1265" t="s">
        <v>680</v>
      </c>
      <c r="F1829" s="1266"/>
      <c r="G1829" s="1267"/>
      <c r="H1829" s="1268"/>
      <c r="I1829" s="1269">
        <f>'NOMINAL ROLL'!M1349</f>
        <v>51360000</v>
      </c>
    </row>
    <row r="1830" spans="1:9" ht="18" x14ac:dyDescent="0.4">
      <c r="A1830" s="324">
        <v>21020512</v>
      </c>
      <c r="B1830" s="287"/>
      <c r="C1830" s="15"/>
      <c r="D1830" s="121"/>
      <c r="E1830" s="156" t="s">
        <v>184</v>
      </c>
      <c r="F1830" s="100"/>
      <c r="G1830" s="100"/>
      <c r="H1830" s="232"/>
      <c r="I1830" s="101"/>
    </row>
    <row r="1831" spans="1:9" ht="18" x14ac:dyDescent="0.4">
      <c r="A1831" s="324">
        <v>21020515</v>
      </c>
      <c r="B1831" s="287" t="s">
        <v>646</v>
      </c>
      <c r="C1831" s="15"/>
      <c r="D1831" s="121" t="s">
        <v>1817</v>
      </c>
      <c r="E1831" s="156" t="s">
        <v>187</v>
      </c>
      <c r="F1831" s="237">
        <f>G1831-(G1831*2%)</f>
        <v>6532178.7652799962</v>
      </c>
      <c r="G1831" s="100">
        <v>6665488.5359999966</v>
      </c>
      <c r="H1831" s="232">
        <f>G1831/12*8</f>
        <v>4443659.0239999974</v>
      </c>
      <c r="I1831" s="101">
        <v>5000000</v>
      </c>
    </row>
    <row r="1832" spans="1:9" ht="18" x14ac:dyDescent="0.4">
      <c r="A1832" s="244">
        <v>21030100</v>
      </c>
      <c r="B1832" s="245"/>
      <c r="C1832" s="18"/>
      <c r="D1832" s="245"/>
      <c r="E1832" s="179" t="s">
        <v>200</v>
      </c>
      <c r="F1832" s="200"/>
      <c r="G1832" s="100"/>
      <c r="H1832" s="100"/>
      <c r="I1832" s="101"/>
    </row>
    <row r="1833" spans="1:9" ht="18" x14ac:dyDescent="0.4">
      <c r="A1833" s="843">
        <v>22010100</v>
      </c>
      <c r="B1833" s="844" t="s">
        <v>802</v>
      </c>
      <c r="C1833" s="50"/>
      <c r="D1833" s="611"/>
      <c r="E1833" s="842" t="s">
        <v>3073</v>
      </c>
      <c r="F1833" s="232"/>
      <c r="G1833" s="125">
        <v>20580000</v>
      </c>
      <c r="H1833" s="841"/>
      <c r="I1833" s="846"/>
    </row>
    <row r="1834" spans="1:9" ht="18" x14ac:dyDescent="0.4">
      <c r="A1834" s="325">
        <v>21020600</v>
      </c>
      <c r="B1834" s="240"/>
      <c r="C1834" s="16"/>
      <c r="D1834" s="240"/>
      <c r="E1834" s="115" t="s">
        <v>196</v>
      </c>
      <c r="F1834" s="100"/>
      <c r="G1834" s="100"/>
      <c r="H1834" s="100"/>
      <c r="I1834" s="101"/>
    </row>
    <row r="1835" spans="1:9" s="201" customFormat="1" ht="22.5" customHeight="1" x14ac:dyDescent="0.35">
      <c r="A1835" s="324">
        <v>21020601</v>
      </c>
      <c r="B1835" s="287" t="s">
        <v>646</v>
      </c>
      <c r="C1835" s="15"/>
      <c r="D1835" s="121" t="s">
        <v>1817</v>
      </c>
      <c r="E1835" s="122" t="s">
        <v>707</v>
      </c>
      <c r="F1835" s="100">
        <v>99223400</v>
      </c>
      <c r="G1835" s="100">
        <v>10000000</v>
      </c>
      <c r="H1835" s="100">
        <v>7400000</v>
      </c>
      <c r="I1835" s="374">
        <v>10000000</v>
      </c>
    </row>
    <row r="1836" spans="1:9" ht="18" x14ac:dyDescent="0.4">
      <c r="A1836" s="317">
        <v>22020000</v>
      </c>
      <c r="B1836" s="245"/>
      <c r="C1836" s="18"/>
      <c r="D1836" s="245"/>
      <c r="E1836" s="179" t="s">
        <v>204</v>
      </c>
      <c r="F1836" s="100"/>
      <c r="G1836" s="100"/>
      <c r="H1836" s="100"/>
      <c r="I1836" s="101"/>
    </row>
    <row r="1837" spans="1:9" ht="18" x14ac:dyDescent="0.4">
      <c r="A1837" s="317">
        <v>22020100</v>
      </c>
      <c r="B1837" s="245"/>
      <c r="C1837" s="18"/>
      <c r="D1837" s="245"/>
      <c r="E1837" s="179" t="s">
        <v>205</v>
      </c>
      <c r="F1837" s="100"/>
      <c r="G1837" s="100"/>
      <c r="H1837" s="100"/>
      <c r="I1837" s="101"/>
    </row>
    <row r="1838" spans="1:9" ht="18" x14ac:dyDescent="0.4">
      <c r="A1838" s="37">
        <v>22020101</v>
      </c>
      <c r="B1838" s="287"/>
      <c r="C1838" s="37"/>
      <c r="D1838" s="205"/>
      <c r="E1838" s="310" t="s">
        <v>206</v>
      </c>
      <c r="F1838" s="204"/>
      <c r="G1838" s="204"/>
      <c r="H1838" s="204"/>
      <c r="I1838" s="101"/>
    </row>
    <row r="1839" spans="1:9" ht="18" x14ac:dyDescent="0.4">
      <c r="A1839" s="37">
        <v>22020102</v>
      </c>
      <c r="B1839" s="287" t="s">
        <v>646</v>
      </c>
      <c r="C1839" s="15"/>
      <c r="D1839" s="121" t="s">
        <v>1817</v>
      </c>
      <c r="E1839" s="310" t="s">
        <v>207</v>
      </c>
      <c r="F1839" s="100"/>
      <c r="G1839" s="100">
        <v>1000000</v>
      </c>
      <c r="H1839" s="100"/>
      <c r="I1839" s="374">
        <v>500000</v>
      </c>
    </row>
    <row r="1840" spans="1:9" ht="18" x14ac:dyDescent="0.4">
      <c r="A1840" s="37">
        <v>22020103</v>
      </c>
      <c r="B1840" s="287"/>
      <c r="C1840" s="37"/>
      <c r="D1840" s="205"/>
      <c r="E1840" s="310" t="s">
        <v>208</v>
      </c>
      <c r="F1840" s="204"/>
      <c r="G1840" s="204"/>
      <c r="H1840" s="204"/>
      <c r="I1840" s="101"/>
    </row>
    <row r="1841" spans="1:9" ht="18" x14ac:dyDescent="0.4">
      <c r="A1841" s="37">
        <v>22020104</v>
      </c>
      <c r="B1841" s="287"/>
      <c r="C1841" s="37"/>
      <c r="D1841" s="205"/>
      <c r="E1841" s="310" t="s">
        <v>209</v>
      </c>
      <c r="F1841" s="204"/>
      <c r="G1841" s="204"/>
      <c r="H1841" s="204"/>
      <c r="I1841" s="101"/>
    </row>
    <row r="1842" spans="1:9" s="221" customFormat="1" ht="18" x14ac:dyDescent="0.4">
      <c r="A1842" s="317" t="s">
        <v>537</v>
      </c>
      <c r="B1842" s="245"/>
      <c r="C1842" s="18"/>
      <c r="D1842" s="245"/>
      <c r="E1842" s="179" t="s">
        <v>536</v>
      </c>
      <c r="F1842" s="162"/>
      <c r="G1842" s="162"/>
      <c r="H1842" s="162"/>
      <c r="I1842" s="163"/>
    </row>
    <row r="1843" spans="1:9" ht="18" x14ac:dyDescent="0.4">
      <c r="A1843" s="326" t="s">
        <v>528</v>
      </c>
      <c r="B1843" s="287" t="s">
        <v>646</v>
      </c>
      <c r="C1843" s="15"/>
      <c r="D1843" s="121" t="s">
        <v>1817</v>
      </c>
      <c r="E1843" s="191" t="s">
        <v>261</v>
      </c>
      <c r="F1843" s="100">
        <v>378000</v>
      </c>
      <c r="G1843" s="100">
        <v>1000000</v>
      </c>
      <c r="H1843" s="100">
        <v>200000</v>
      </c>
      <c r="I1843" s="374">
        <v>1500000</v>
      </c>
    </row>
    <row r="1844" spans="1:9" ht="18" x14ac:dyDescent="0.4">
      <c r="A1844" s="317">
        <v>22040000</v>
      </c>
      <c r="B1844" s="245"/>
      <c r="C1844" s="18"/>
      <c r="D1844" s="245"/>
      <c r="E1844" s="179" t="s">
        <v>312</v>
      </c>
      <c r="F1844" s="100"/>
      <c r="G1844" s="100"/>
      <c r="H1844" s="100"/>
      <c r="I1844" s="101"/>
    </row>
    <row r="1845" spans="1:9" ht="18" x14ac:dyDescent="0.4">
      <c r="A1845" s="317">
        <v>22040100</v>
      </c>
      <c r="B1845" s="245"/>
      <c r="C1845" s="18"/>
      <c r="D1845" s="245"/>
      <c r="E1845" s="179" t="s">
        <v>310</v>
      </c>
      <c r="F1845" s="100"/>
      <c r="G1845" s="100"/>
      <c r="H1845" s="100"/>
      <c r="I1845" s="101"/>
    </row>
    <row r="1846" spans="1:9" s="201" customFormat="1" ht="36.5" thickBot="1" x14ac:dyDescent="0.4">
      <c r="A1846" s="333">
        <v>22040109</v>
      </c>
      <c r="B1846" s="428" t="s">
        <v>646</v>
      </c>
      <c r="C1846" s="429"/>
      <c r="D1846" s="345" t="s">
        <v>1817</v>
      </c>
      <c r="E1846" s="165" t="s">
        <v>708</v>
      </c>
      <c r="F1846" s="106">
        <v>166600078.69999999</v>
      </c>
      <c r="G1846" s="106">
        <v>170000000</v>
      </c>
      <c r="H1846" s="106">
        <f>12500000*9</f>
        <v>112500000</v>
      </c>
      <c r="I1846" s="375">
        <v>170000000</v>
      </c>
    </row>
    <row r="1847" spans="1:9" ht="18.5" thickBot="1" x14ac:dyDescent="0.45">
      <c r="A1847" s="482"/>
      <c r="B1847" s="435"/>
      <c r="C1847" s="436"/>
      <c r="D1847" s="435"/>
      <c r="E1847" s="451" t="s">
        <v>164</v>
      </c>
      <c r="F1847" s="438">
        <f>SUM(F1801:F1835)</f>
        <v>125491819.47464001</v>
      </c>
      <c r="G1847" s="438">
        <f>SUM(G1801:G1835)</f>
        <v>59003698.096000016</v>
      </c>
      <c r="H1847" s="438">
        <f>SUM(H1801:H1835)</f>
        <v>25269673.112000003</v>
      </c>
      <c r="I1847" s="439">
        <f>SUM(I1801:I1835)</f>
        <v>83539217.260000005</v>
      </c>
    </row>
    <row r="1848" spans="1:9" ht="18.5" thickBot="1" x14ac:dyDescent="0.45">
      <c r="A1848" s="501"/>
      <c r="B1848" s="502"/>
      <c r="C1848" s="503"/>
      <c r="D1848" s="504"/>
      <c r="E1848" s="505" t="s">
        <v>204</v>
      </c>
      <c r="F1848" s="506">
        <f>SUM(F1838:F1846)</f>
        <v>166978078.69999999</v>
      </c>
      <c r="G1848" s="506">
        <f>SUM(G1838:G1846)</f>
        <v>172000000</v>
      </c>
      <c r="H1848" s="506">
        <f>SUM(H1838:H1846)</f>
        <v>112700000</v>
      </c>
      <c r="I1848" s="506">
        <f>SUM(I1838:I1846)</f>
        <v>172000000</v>
      </c>
    </row>
    <row r="1849" spans="1:9" ht="18.5" thickBot="1" x14ac:dyDescent="0.45">
      <c r="A1849" s="39"/>
      <c r="B1849" s="329"/>
      <c r="C1849" s="39"/>
      <c r="D1849" s="329"/>
      <c r="E1849" s="330" t="s">
        <v>298</v>
      </c>
      <c r="F1849" s="207">
        <f>F1847+F1848</f>
        <v>292469898.17464</v>
      </c>
      <c r="G1849" s="207">
        <f>G1847+G1848</f>
        <v>231003698.09600002</v>
      </c>
      <c r="H1849" s="207">
        <f>H1847+H1848</f>
        <v>137969673.11199999</v>
      </c>
      <c r="I1849" s="207">
        <f>I1847+I1848</f>
        <v>255539217.25999999</v>
      </c>
    </row>
    <row r="1850" spans="1:9" ht="22.5" x14ac:dyDescent="0.45">
      <c r="A1850" s="1440" t="s">
        <v>1792</v>
      </c>
      <c r="B1850" s="1441"/>
      <c r="C1850" s="1441"/>
      <c r="D1850" s="1441"/>
      <c r="E1850" s="1441"/>
      <c r="F1850" s="1441"/>
      <c r="G1850" s="1441"/>
      <c r="H1850" s="1441"/>
      <c r="I1850" s="1442"/>
    </row>
    <row r="1851" spans="1:9" ht="22.5" x14ac:dyDescent="0.45">
      <c r="A1851" s="1437" t="s">
        <v>484</v>
      </c>
      <c r="B1851" s="1438"/>
      <c r="C1851" s="1438"/>
      <c r="D1851" s="1438"/>
      <c r="E1851" s="1438"/>
      <c r="F1851" s="1438"/>
      <c r="G1851" s="1438"/>
      <c r="H1851" s="1438"/>
      <c r="I1851" s="1439"/>
    </row>
    <row r="1852" spans="1:9" ht="22.5" x14ac:dyDescent="0.45">
      <c r="A1852" s="1437" t="s">
        <v>3079</v>
      </c>
      <c r="B1852" s="1438"/>
      <c r="C1852" s="1438"/>
      <c r="D1852" s="1438"/>
      <c r="E1852" s="1438"/>
      <c r="F1852" s="1438"/>
      <c r="G1852" s="1438"/>
      <c r="H1852" s="1438"/>
      <c r="I1852" s="1439"/>
    </row>
    <row r="1853" spans="1:9" ht="18.75" customHeight="1" thickBot="1" x14ac:dyDescent="0.5">
      <c r="A1853" s="1461" t="s">
        <v>2619</v>
      </c>
      <c r="B1853" s="1462"/>
      <c r="C1853" s="1462"/>
      <c r="D1853" s="1462"/>
      <c r="E1853" s="1462"/>
      <c r="F1853" s="1462"/>
      <c r="G1853" s="1462"/>
      <c r="H1853" s="1462"/>
      <c r="I1853" s="1463"/>
    </row>
    <row r="1854" spans="1:9" ht="18.5" thickBot="1" x14ac:dyDescent="0.45">
      <c r="A1854" s="1443" t="s">
        <v>418</v>
      </c>
      <c r="B1854" s="1444"/>
      <c r="C1854" s="1444"/>
      <c r="D1854" s="1444"/>
      <c r="E1854" s="1444"/>
      <c r="F1854" s="1444"/>
      <c r="G1854" s="1444"/>
      <c r="H1854" s="1444"/>
      <c r="I1854" s="1445"/>
    </row>
    <row r="1855" spans="1:9" s="201" customFormat="1" ht="36.5" thickBot="1" x14ac:dyDescent="0.4">
      <c r="A1855" s="4" t="s">
        <v>692</v>
      </c>
      <c r="B1855" s="111" t="s">
        <v>458</v>
      </c>
      <c r="C1855" s="4" t="s">
        <v>454</v>
      </c>
      <c r="D1855" s="111" t="s">
        <v>457</v>
      </c>
      <c r="E1855" s="210" t="s">
        <v>1</v>
      </c>
      <c r="F1855" s="111" t="s">
        <v>3083</v>
      </c>
      <c r="G1855" s="111" t="s">
        <v>3078</v>
      </c>
      <c r="H1855" s="111" t="s">
        <v>3085</v>
      </c>
      <c r="I1855" s="111" t="s">
        <v>3082</v>
      </c>
    </row>
    <row r="1856" spans="1:9" ht="18" x14ac:dyDescent="0.4">
      <c r="A1856" s="316">
        <v>22000300101</v>
      </c>
      <c r="B1856" s="287" t="s">
        <v>646</v>
      </c>
      <c r="C1856" s="15"/>
      <c r="D1856" s="121" t="s">
        <v>1817</v>
      </c>
      <c r="E1856" s="212" t="s">
        <v>369</v>
      </c>
      <c r="F1856" s="376">
        <f>F1927</f>
        <v>4303175.2906799996</v>
      </c>
      <c r="G1856" s="376">
        <f>G1927</f>
        <v>12364080.476</v>
      </c>
      <c r="H1856" s="376">
        <f>H1927</f>
        <v>5616615.8439999996</v>
      </c>
      <c r="I1856" s="376">
        <f>I1927</f>
        <v>16649066.800000001</v>
      </c>
    </row>
    <row r="1857" spans="1:9" ht="18" x14ac:dyDescent="0.4">
      <c r="A1857" s="317">
        <v>22000300102</v>
      </c>
      <c r="B1857" s="287" t="s">
        <v>646</v>
      </c>
      <c r="C1857" s="15"/>
      <c r="D1857" s="121" t="s">
        <v>1817</v>
      </c>
      <c r="E1857" s="156" t="s">
        <v>370</v>
      </c>
      <c r="F1857" s="377">
        <f>F1980</f>
        <v>1435095.5009999999</v>
      </c>
      <c r="G1857" s="377">
        <f>G1980</f>
        <v>7880775.4000000004</v>
      </c>
      <c r="H1857" s="377">
        <f>H1980</f>
        <v>1839898.2999999998</v>
      </c>
      <c r="I1857" s="377">
        <f>I1980</f>
        <v>13444889.366</v>
      </c>
    </row>
    <row r="1858" spans="1:9" ht="18" x14ac:dyDescent="0.4">
      <c r="A1858" s="317">
        <v>22000300103</v>
      </c>
      <c r="B1858" s="287" t="s">
        <v>646</v>
      </c>
      <c r="C1858" s="15"/>
      <c r="D1858" s="121" t="s">
        <v>1817</v>
      </c>
      <c r="E1858" s="156" t="s">
        <v>371</v>
      </c>
      <c r="F1858" s="377">
        <f>F2036</f>
        <v>4689000</v>
      </c>
      <c r="G1858" s="377">
        <f>G2036</f>
        <v>60000000</v>
      </c>
      <c r="H1858" s="377">
        <f>H2036</f>
        <v>17440000</v>
      </c>
      <c r="I1858" s="377">
        <f>I2036</f>
        <v>77096276.615999997</v>
      </c>
    </row>
    <row r="1859" spans="1:9" ht="18.5" thickBot="1" x14ac:dyDescent="0.45">
      <c r="A1859" s="318"/>
      <c r="B1859" s="219"/>
      <c r="C1859" s="10"/>
      <c r="D1859" s="219"/>
      <c r="E1859" s="220"/>
      <c r="F1859" s="271"/>
      <c r="G1859" s="271"/>
      <c r="H1859" s="271"/>
      <c r="I1859" s="271"/>
    </row>
    <row r="1860" spans="1:9" ht="18.5" thickBot="1" x14ac:dyDescent="0.45">
      <c r="A1860" s="24"/>
      <c r="B1860" s="268"/>
      <c r="C1860" s="24"/>
      <c r="D1860" s="268"/>
      <c r="E1860" s="199" t="s">
        <v>298</v>
      </c>
      <c r="F1860" s="378">
        <f>SUM(F1856:F1858)</f>
        <v>10427270.791680001</v>
      </c>
      <c r="G1860" s="378">
        <f>SUM(G1856:G1858)</f>
        <v>80244855.876000002</v>
      </c>
      <c r="H1860" s="378">
        <f>SUM(H1856:H1858)</f>
        <v>24896514.144000001</v>
      </c>
      <c r="I1860" s="378">
        <f>SUM(I1856:I1858)</f>
        <v>107190232.78200001</v>
      </c>
    </row>
    <row r="1861" spans="1:9" ht="18.5" thickBot="1" x14ac:dyDescent="0.45">
      <c r="A1861" s="1464" t="s">
        <v>504</v>
      </c>
      <c r="B1861" s="1465"/>
      <c r="C1861" s="1465"/>
      <c r="D1861" s="1465"/>
      <c r="E1861" s="1465"/>
      <c r="F1861" s="1465"/>
      <c r="G1861" s="1465"/>
      <c r="H1861" s="1465"/>
      <c r="I1861" s="1466"/>
    </row>
    <row r="1862" spans="1:9" ht="18" x14ac:dyDescent="0.4">
      <c r="A1862" s="320"/>
      <c r="B1862" s="217"/>
      <c r="C1862" s="9"/>
      <c r="D1862" s="217"/>
      <c r="E1862" s="183" t="s">
        <v>164</v>
      </c>
      <c r="F1862" s="379">
        <f t="shared" ref="F1862:I1863" si="23">F1925+F1978+F2034</f>
        <v>3785270.7916799998</v>
      </c>
      <c r="G1862" s="379">
        <f t="shared" si="23"/>
        <v>5044855.8760000002</v>
      </c>
      <c r="H1862" s="379">
        <f t="shared" si="23"/>
        <v>2575014.1439999999</v>
      </c>
      <c r="I1862" s="379">
        <f t="shared" si="23"/>
        <v>15090232.782000002</v>
      </c>
    </row>
    <row r="1863" spans="1:9" ht="18.5" thickBot="1" x14ac:dyDescent="0.45">
      <c r="A1863" s="334"/>
      <c r="B1863" s="335"/>
      <c r="C1863" s="42"/>
      <c r="D1863" s="335"/>
      <c r="E1863" s="336" t="s">
        <v>204</v>
      </c>
      <c r="F1863" s="380">
        <f t="shared" si="23"/>
        <v>6642000</v>
      </c>
      <c r="G1863" s="380">
        <f t="shared" si="23"/>
        <v>75200000</v>
      </c>
      <c r="H1863" s="380">
        <f t="shared" si="23"/>
        <v>22321500</v>
      </c>
      <c r="I1863" s="380">
        <f t="shared" si="23"/>
        <v>92100000</v>
      </c>
    </row>
    <row r="1864" spans="1:9" ht="18.5" thickBot="1" x14ac:dyDescent="0.45">
      <c r="A1864" s="43"/>
      <c r="B1864" s="337"/>
      <c r="C1864" s="43"/>
      <c r="D1864" s="337"/>
      <c r="E1864" s="381" t="s">
        <v>298</v>
      </c>
      <c r="F1864" s="382">
        <f>F1862+F1863</f>
        <v>10427270.791680001</v>
      </c>
      <c r="G1864" s="382">
        <f>G1862+G1863</f>
        <v>80244855.876000002</v>
      </c>
      <c r="H1864" s="382">
        <f>H1862+H1863</f>
        <v>24896514.144000001</v>
      </c>
      <c r="I1864" s="382">
        <f>I1862+I1863</f>
        <v>107190232.78200001</v>
      </c>
    </row>
    <row r="1865" spans="1:9" ht="22.5" x14ac:dyDescent="0.45">
      <c r="A1865" s="1440" t="s">
        <v>1792</v>
      </c>
      <c r="B1865" s="1441"/>
      <c r="C1865" s="1441"/>
      <c r="D1865" s="1441"/>
      <c r="E1865" s="1441"/>
      <c r="F1865" s="1441"/>
      <c r="G1865" s="1441"/>
      <c r="H1865" s="1441"/>
      <c r="I1865" s="1442"/>
    </row>
    <row r="1866" spans="1:9" ht="22.5" x14ac:dyDescent="0.45">
      <c r="A1866" s="1437" t="s">
        <v>484</v>
      </c>
      <c r="B1866" s="1438"/>
      <c r="C1866" s="1438"/>
      <c r="D1866" s="1438"/>
      <c r="E1866" s="1438"/>
      <c r="F1866" s="1438"/>
      <c r="G1866" s="1438"/>
      <c r="H1866" s="1438"/>
      <c r="I1866" s="1439"/>
    </row>
    <row r="1867" spans="1:9" ht="22.5" x14ac:dyDescent="0.45">
      <c r="A1867" s="1437" t="s">
        <v>3079</v>
      </c>
      <c r="B1867" s="1438"/>
      <c r="C1867" s="1438"/>
      <c r="D1867" s="1438"/>
      <c r="E1867" s="1438"/>
      <c r="F1867" s="1438"/>
      <c r="G1867" s="1438"/>
      <c r="H1867" s="1438"/>
      <c r="I1867" s="1439"/>
    </row>
    <row r="1868" spans="1:9" ht="18.75" customHeight="1" thickBot="1" x14ac:dyDescent="0.5">
      <c r="A1868" s="1461" t="s">
        <v>280</v>
      </c>
      <c r="B1868" s="1462"/>
      <c r="C1868" s="1462"/>
      <c r="D1868" s="1462"/>
      <c r="E1868" s="1462"/>
      <c r="F1868" s="1462"/>
      <c r="G1868" s="1462"/>
      <c r="H1868" s="1462"/>
      <c r="I1868" s="1463"/>
    </row>
    <row r="1869" spans="1:9" ht="18.5" thickBot="1" x14ac:dyDescent="0.45">
      <c r="A1869" s="1455" t="s">
        <v>443</v>
      </c>
      <c r="B1869" s="1456"/>
      <c r="C1869" s="1456"/>
      <c r="D1869" s="1456"/>
      <c r="E1869" s="1456"/>
      <c r="F1869" s="1456"/>
      <c r="G1869" s="1456"/>
      <c r="H1869" s="1456"/>
      <c r="I1869" s="1457"/>
    </row>
    <row r="1870" spans="1:9" s="201" customFormat="1" ht="36.5" thickBot="1" x14ac:dyDescent="0.4">
      <c r="A1870" s="4" t="s">
        <v>465</v>
      </c>
      <c r="B1870" s="111" t="s">
        <v>458</v>
      </c>
      <c r="C1870" s="4" t="s">
        <v>454</v>
      </c>
      <c r="D1870" s="111" t="s">
        <v>457</v>
      </c>
      <c r="E1870" s="210" t="s">
        <v>1</v>
      </c>
      <c r="F1870" s="111" t="s">
        <v>3083</v>
      </c>
      <c r="G1870" s="111" t="s">
        <v>3078</v>
      </c>
      <c r="H1870" s="111" t="s">
        <v>3085</v>
      </c>
      <c r="I1870" s="111" t="s">
        <v>3082</v>
      </c>
    </row>
    <row r="1871" spans="1:9" ht="18" x14ac:dyDescent="0.4">
      <c r="A1871" s="321">
        <v>20000000</v>
      </c>
      <c r="B1871" s="252"/>
      <c r="C1871" s="20"/>
      <c r="D1871" s="252"/>
      <c r="E1871" s="138" t="s">
        <v>163</v>
      </c>
      <c r="F1871" s="253"/>
      <c r="G1871" s="253"/>
      <c r="H1871" s="253"/>
      <c r="I1871" s="254"/>
    </row>
    <row r="1872" spans="1:9" ht="18" x14ac:dyDescent="0.4">
      <c r="A1872" s="322">
        <v>21000000</v>
      </c>
      <c r="B1872" s="231"/>
      <c r="C1872" s="14"/>
      <c r="D1872" s="231"/>
      <c r="E1872" s="115" t="s">
        <v>164</v>
      </c>
      <c r="F1872" s="232"/>
      <c r="G1872" s="232"/>
      <c r="H1872" s="232"/>
      <c r="I1872" s="233"/>
    </row>
    <row r="1873" spans="1:9" ht="18" x14ac:dyDescent="0.4">
      <c r="A1873" s="322">
        <v>21010000</v>
      </c>
      <c r="B1873" s="231"/>
      <c r="C1873" s="14"/>
      <c r="D1873" s="231"/>
      <c r="E1873" s="115" t="s">
        <v>165</v>
      </c>
      <c r="F1873" s="232"/>
      <c r="G1873" s="232"/>
      <c r="H1873" s="232"/>
      <c r="I1873" s="233"/>
    </row>
    <row r="1874" spans="1:9" ht="18" x14ac:dyDescent="0.4">
      <c r="A1874" s="323">
        <v>21010103</v>
      </c>
      <c r="B1874" s="287" t="s">
        <v>646</v>
      </c>
      <c r="C1874" s="15"/>
      <c r="D1874" s="121" t="s">
        <v>1817</v>
      </c>
      <c r="E1874" s="122" t="s">
        <v>168</v>
      </c>
      <c r="F1874" s="237">
        <f>G1874-(G1874*2%)</f>
        <v>1513490.4791999999</v>
      </c>
      <c r="G1874" s="100">
        <v>1544378.04</v>
      </c>
      <c r="H1874" s="232">
        <f>G1874/12*8</f>
        <v>1029585.36</v>
      </c>
      <c r="I1874" s="101">
        <f>'NOMINAL ROLL'!D1368</f>
        <v>1056137</v>
      </c>
    </row>
    <row r="1875" spans="1:9" ht="18" x14ac:dyDescent="0.4">
      <c r="A1875" s="323">
        <v>21010104</v>
      </c>
      <c r="B1875" s="287"/>
      <c r="C1875" s="15"/>
      <c r="D1875" s="121"/>
      <c r="E1875" s="122" t="s">
        <v>169</v>
      </c>
      <c r="F1875" s="100"/>
      <c r="G1875" s="100"/>
      <c r="H1875" s="100"/>
      <c r="I1875" s="101">
        <f>'NOMINAL ROLL'!D1365</f>
        <v>1024735</v>
      </c>
    </row>
    <row r="1876" spans="1:9" ht="18" x14ac:dyDescent="0.4">
      <c r="A1876" s="323">
        <v>21010105</v>
      </c>
      <c r="B1876" s="287"/>
      <c r="C1876" s="15"/>
      <c r="D1876" s="121"/>
      <c r="E1876" s="122" t="s">
        <v>170</v>
      </c>
      <c r="F1876" s="100"/>
      <c r="G1876" s="100"/>
      <c r="H1876" s="100"/>
      <c r="I1876" s="101"/>
    </row>
    <row r="1877" spans="1:9" ht="18" x14ac:dyDescent="0.4">
      <c r="A1877" s="234">
        <v>21010106</v>
      </c>
      <c r="B1877" s="287"/>
      <c r="C1877" s="15"/>
      <c r="D1877" s="121"/>
      <c r="E1877" s="122" t="s">
        <v>171</v>
      </c>
      <c r="F1877" s="100"/>
      <c r="G1877" s="100"/>
      <c r="H1877" s="100"/>
      <c r="I1877" s="101"/>
    </row>
    <row r="1878" spans="1:9" ht="18" x14ac:dyDescent="0.4">
      <c r="A1878" s="234"/>
      <c r="B1878" s="287"/>
      <c r="C1878" s="15"/>
      <c r="D1878" s="121"/>
      <c r="E1878" s="156" t="s">
        <v>680</v>
      </c>
      <c r="F1878" s="100"/>
      <c r="G1878" s="100">
        <v>231656.71</v>
      </c>
      <c r="H1878" s="232"/>
      <c r="I1878" s="845"/>
    </row>
    <row r="1879" spans="1:9" ht="18" x14ac:dyDescent="0.4">
      <c r="A1879" s="322">
        <v>21020000</v>
      </c>
      <c r="B1879" s="231"/>
      <c r="C1879" s="14"/>
      <c r="D1879" s="231"/>
      <c r="E1879" s="115" t="s">
        <v>177</v>
      </c>
      <c r="F1879" s="100"/>
      <c r="G1879" s="100"/>
      <c r="H1879" s="100"/>
      <c r="I1879" s="101"/>
    </row>
    <row r="1880" spans="1:9" ht="17.25" customHeight="1" x14ac:dyDescent="0.4">
      <c r="A1880" s="322">
        <v>21020300</v>
      </c>
      <c r="B1880" s="231"/>
      <c r="C1880" s="14"/>
      <c r="D1880" s="231"/>
      <c r="E1880" s="115" t="s">
        <v>193</v>
      </c>
      <c r="F1880" s="100"/>
      <c r="G1880" s="100"/>
      <c r="H1880" s="100"/>
      <c r="I1880" s="101"/>
    </row>
    <row r="1881" spans="1:9" ht="18" x14ac:dyDescent="0.4">
      <c r="A1881" s="323">
        <v>21020301</v>
      </c>
      <c r="B1881" s="287" t="s">
        <v>646</v>
      </c>
      <c r="C1881" s="15"/>
      <c r="D1881" s="121" t="s">
        <v>1817</v>
      </c>
      <c r="E1881" s="156" t="s">
        <v>178</v>
      </c>
      <c r="F1881" s="237">
        <f>G1881-(G1881*2%)</f>
        <v>529721.66772000003</v>
      </c>
      <c r="G1881" s="100">
        <v>540532.31400000001</v>
      </c>
      <c r="H1881" s="232">
        <f>G1881/12*8</f>
        <v>360354.87599999999</v>
      </c>
      <c r="I1881" s="101">
        <f>'NOMINAL ROLL'!E1368</f>
        <v>369647.94999999995</v>
      </c>
    </row>
    <row r="1882" spans="1:9" ht="18" x14ac:dyDescent="0.4">
      <c r="A1882" s="323">
        <v>21020302</v>
      </c>
      <c r="B1882" s="287" t="s">
        <v>646</v>
      </c>
      <c r="C1882" s="15"/>
      <c r="D1882" s="121" t="s">
        <v>1817</v>
      </c>
      <c r="E1882" s="156" t="s">
        <v>179</v>
      </c>
      <c r="F1882" s="237">
        <f>G1882-(G1882*2%)</f>
        <v>302698.09584000002</v>
      </c>
      <c r="G1882" s="100">
        <v>308875.60800000001</v>
      </c>
      <c r="H1882" s="232">
        <f>G1882/12*8</f>
        <v>205917.07200000001</v>
      </c>
      <c r="I1882" s="101">
        <f>'NOMINAL ROLL'!F1368</f>
        <v>211227.40000000002</v>
      </c>
    </row>
    <row r="1883" spans="1:9" ht="18" x14ac:dyDescent="0.4">
      <c r="A1883" s="323">
        <v>21020303</v>
      </c>
      <c r="B1883" s="287" t="s">
        <v>646</v>
      </c>
      <c r="C1883" s="15"/>
      <c r="D1883" s="121" t="s">
        <v>1817</v>
      </c>
      <c r="E1883" s="156" t="s">
        <v>180</v>
      </c>
      <c r="F1883" s="237">
        <f>G1883-(G1883*2%)</f>
        <v>15876</v>
      </c>
      <c r="G1883" s="100">
        <v>16200</v>
      </c>
      <c r="H1883" s="232">
        <f>G1883/12*8</f>
        <v>10800</v>
      </c>
      <c r="I1883" s="101">
        <f>'NOMINAL ROLL'!G1368</f>
        <v>8640</v>
      </c>
    </row>
    <row r="1884" spans="1:9" ht="18" x14ac:dyDescent="0.4">
      <c r="A1884" s="323">
        <v>21020304</v>
      </c>
      <c r="B1884" s="287" t="s">
        <v>646</v>
      </c>
      <c r="C1884" s="15"/>
      <c r="D1884" s="121" t="s">
        <v>1817</v>
      </c>
      <c r="E1884" s="156" t="s">
        <v>181</v>
      </c>
      <c r="F1884" s="237">
        <f>G1884-(G1884*2%)</f>
        <v>75674.523960000006</v>
      </c>
      <c r="G1884" s="100">
        <v>77218.902000000002</v>
      </c>
      <c r="H1884" s="232">
        <f>G1884/12*8</f>
        <v>51479.268000000004</v>
      </c>
      <c r="I1884" s="101">
        <f>'NOMINAL ROLL'!H1368</f>
        <v>52806.850000000006</v>
      </c>
    </row>
    <row r="1885" spans="1:9" ht="18" x14ac:dyDescent="0.4">
      <c r="A1885" s="323">
        <v>21020305</v>
      </c>
      <c r="B1885" s="287"/>
      <c r="C1885" s="15"/>
      <c r="D1885" s="121"/>
      <c r="E1885" s="156" t="s">
        <v>182</v>
      </c>
      <c r="F1885" s="100"/>
      <c r="G1885" s="100"/>
      <c r="H1885" s="232"/>
      <c r="I1885" s="101"/>
    </row>
    <row r="1886" spans="1:9" ht="18" x14ac:dyDescent="0.4">
      <c r="A1886" s="323">
        <v>21020306</v>
      </c>
      <c r="B1886" s="287" t="s">
        <v>646</v>
      </c>
      <c r="C1886" s="15"/>
      <c r="D1886" s="121" t="s">
        <v>1817</v>
      </c>
      <c r="E1886" s="156" t="s">
        <v>183</v>
      </c>
      <c r="F1886" s="100"/>
      <c r="G1886" s="100"/>
      <c r="H1886" s="232"/>
      <c r="I1886" s="101">
        <f>'NOMINAL ROLL'!J1368</f>
        <v>7560</v>
      </c>
    </row>
    <row r="1887" spans="1:9" ht="21.75" customHeight="1" x14ac:dyDescent="0.4">
      <c r="A1887" s="1276" t="s">
        <v>3231</v>
      </c>
      <c r="B1887" s="1262" t="s">
        <v>646</v>
      </c>
      <c r="C1887" s="1263"/>
      <c r="D1887" s="1264" t="s">
        <v>1817</v>
      </c>
      <c r="E1887" s="1265" t="s">
        <v>680</v>
      </c>
      <c r="F1887" s="1267"/>
      <c r="G1887" s="1267"/>
      <c r="H1887" s="1268"/>
      <c r="I1887" s="1269">
        <f>'NOMINAL ROLL'!M1368</f>
        <v>480000</v>
      </c>
    </row>
    <row r="1888" spans="1:9" ht="18" x14ac:dyDescent="0.4">
      <c r="A1888" s="323">
        <v>21020312</v>
      </c>
      <c r="B1888" s="287"/>
      <c r="C1888" s="15"/>
      <c r="D1888" s="121"/>
      <c r="E1888" s="156" t="s">
        <v>184</v>
      </c>
      <c r="F1888" s="100"/>
      <c r="G1888" s="100"/>
      <c r="H1888" s="232"/>
      <c r="I1888" s="101"/>
    </row>
    <row r="1889" spans="1:9" ht="18" x14ac:dyDescent="0.4">
      <c r="A1889" s="323">
        <v>21020314</v>
      </c>
      <c r="B1889" s="287" t="s">
        <v>646</v>
      </c>
      <c r="C1889" s="15"/>
      <c r="D1889" s="121" t="s">
        <v>1817</v>
      </c>
      <c r="E1889" s="156" t="s">
        <v>186</v>
      </c>
      <c r="F1889" s="100"/>
      <c r="G1889" s="100"/>
      <c r="H1889" s="232"/>
      <c r="I1889" s="101">
        <f>'NOMINAL ROLL'!K1368</f>
        <v>137628</v>
      </c>
    </row>
    <row r="1890" spans="1:9" ht="18" x14ac:dyDescent="0.4">
      <c r="A1890" s="323">
        <v>21020315</v>
      </c>
      <c r="B1890" s="287" t="s">
        <v>646</v>
      </c>
      <c r="C1890" s="15"/>
      <c r="D1890" s="121" t="s">
        <v>1817</v>
      </c>
      <c r="E1890" s="156" t="s">
        <v>187</v>
      </c>
      <c r="F1890" s="237">
        <f>G1890-(G1890*2%)</f>
        <v>122714.52396000002</v>
      </c>
      <c r="G1890" s="100">
        <v>125218.90200000002</v>
      </c>
      <c r="H1890" s="232">
        <f>G1890/12*8</f>
        <v>83479.268000000011</v>
      </c>
      <c r="I1890" s="101">
        <f>'NOMINAL ROLL'!I1368</f>
        <v>76806.850000000006</v>
      </c>
    </row>
    <row r="1891" spans="1:9" ht="18" x14ac:dyDescent="0.4">
      <c r="A1891" s="322">
        <v>21020400</v>
      </c>
      <c r="B1891" s="231"/>
      <c r="C1891" s="14"/>
      <c r="D1891" s="231"/>
      <c r="E1891" s="115" t="s">
        <v>194</v>
      </c>
      <c r="F1891" s="100"/>
      <c r="G1891" s="100"/>
      <c r="H1891" s="100"/>
      <c r="I1891" s="101"/>
    </row>
    <row r="1892" spans="1:9" ht="18" x14ac:dyDescent="0.4">
      <c r="A1892" s="323">
        <v>21020401</v>
      </c>
      <c r="B1892" s="287" t="s">
        <v>646</v>
      </c>
      <c r="C1892" s="15"/>
      <c r="D1892" s="121" t="s">
        <v>1817</v>
      </c>
      <c r="E1892" s="156" t="s">
        <v>178</v>
      </c>
      <c r="F1892" s="100"/>
      <c r="G1892" s="100"/>
      <c r="H1892" s="100"/>
      <c r="I1892" s="101">
        <f>'NOMINAL ROLL'!E1365</f>
        <v>358657.25</v>
      </c>
    </row>
    <row r="1893" spans="1:9" ht="18" x14ac:dyDescent="0.4">
      <c r="A1893" s="323">
        <v>21020402</v>
      </c>
      <c r="B1893" s="287" t="s">
        <v>646</v>
      </c>
      <c r="C1893" s="15"/>
      <c r="D1893" s="121" t="s">
        <v>1817</v>
      </c>
      <c r="E1893" s="156" t="s">
        <v>179</v>
      </c>
      <c r="F1893" s="100"/>
      <c r="G1893" s="100"/>
      <c r="H1893" s="100"/>
      <c r="I1893" s="101">
        <f>'NOMINAL ROLL'!F1365</f>
        <v>204947</v>
      </c>
    </row>
    <row r="1894" spans="1:9" ht="18" x14ac:dyDescent="0.4">
      <c r="A1894" s="323">
        <v>21020403</v>
      </c>
      <c r="B1894" s="287" t="s">
        <v>646</v>
      </c>
      <c r="C1894" s="15"/>
      <c r="D1894" s="121" t="s">
        <v>1817</v>
      </c>
      <c r="E1894" s="156" t="s">
        <v>180</v>
      </c>
      <c r="F1894" s="100"/>
      <c r="G1894" s="100"/>
      <c r="H1894" s="100"/>
      <c r="I1894" s="101">
        <f>'NOMINAL ROLL'!G1365</f>
        <v>37800</v>
      </c>
    </row>
    <row r="1895" spans="1:9" ht="18" x14ac:dyDescent="0.4">
      <c r="A1895" s="323">
        <v>21020404</v>
      </c>
      <c r="B1895" s="287" t="s">
        <v>646</v>
      </c>
      <c r="C1895" s="15"/>
      <c r="D1895" s="121" t="s">
        <v>1817</v>
      </c>
      <c r="E1895" s="156" t="s">
        <v>181</v>
      </c>
      <c r="F1895" s="100"/>
      <c r="G1895" s="100"/>
      <c r="H1895" s="100"/>
      <c r="I1895" s="101">
        <f>'NOMINAL ROLL'!H1365</f>
        <v>51236.75</v>
      </c>
    </row>
    <row r="1896" spans="1:9" ht="24.75" customHeight="1" x14ac:dyDescent="0.4">
      <c r="A1896" s="1276" t="s">
        <v>3232</v>
      </c>
      <c r="B1896" s="589" t="s">
        <v>646</v>
      </c>
      <c r="C1896" s="595"/>
      <c r="D1896" s="591" t="s">
        <v>1817</v>
      </c>
      <c r="E1896" s="1265" t="s">
        <v>680</v>
      </c>
      <c r="F1896" s="1267"/>
      <c r="G1896" s="1267"/>
      <c r="H1896" s="1267"/>
      <c r="I1896" s="1269">
        <f>'NOMINAL ROLL'!M1365</f>
        <v>2400000</v>
      </c>
    </row>
    <row r="1897" spans="1:9" ht="18" x14ac:dyDescent="0.4">
      <c r="A1897" s="323">
        <v>21020412</v>
      </c>
      <c r="B1897" s="287"/>
      <c r="C1897" s="15"/>
      <c r="D1897" s="121"/>
      <c r="E1897" s="156" t="s">
        <v>184</v>
      </c>
      <c r="F1897" s="100"/>
      <c r="G1897" s="100"/>
      <c r="H1897" s="100"/>
      <c r="I1897" s="101"/>
    </row>
    <row r="1898" spans="1:9" ht="18" x14ac:dyDescent="0.4">
      <c r="A1898" s="323">
        <v>21020415</v>
      </c>
      <c r="B1898" s="287" t="s">
        <v>646</v>
      </c>
      <c r="C1898" s="15"/>
      <c r="D1898" s="121" t="s">
        <v>1817</v>
      </c>
      <c r="E1898" s="156" t="s">
        <v>187</v>
      </c>
      <c r="F1898" s="100"/>
      <c r="G1898" s="100"/>
      <c r="H1898" s="100"/>
      <c r="I1898" s="101">
        <f>'NOMINAL ROLL'!I1365</f>
        <v>171236.75</v>
      </c>
    </row>
    <row r="1899" spans="1:9" ht="18" x14ac:dyDescent="0.4">
      <c r="A1899" s="322">
        <v>21020500</v>
      </c>
      <c r="B1899" s="231"/>
      <c r="C1899" s="14"/>
      <c r="D1899" s="231"/>
      <c r="E1899" s="115" t="s">
        <v>195</v>
      </c>
      <c r="F1899" s="100"/>
      <c r="G1899" s="100"/>
      <c r="H1899" s="100"/>
      <c r="I1899" s="101"/>
    </row>
    <row r="1900" spans="1:9" ht="18" x14ac:dyDescent="0.4">
      <c r="A1900" s="323">
        <v>21020501</v>
      </c>
      <c r="B1900" s="287"/>
      <c r="C1900" s="15"/>
      <c r="D1900" s="121"/>
      <c r="E1900" s="156" t="s">
        <v>178</v>
      </c>
      <c r="F1900" s="100"/>
      <c r="G1900" s="100"/>
      <c r="H1900" s="100"/>
      <c r="I1900" s="101"/>
    </row>
    <row r="1901" spans="1:9" ht="18" x14ac:dyDescent="0.4">
      <c r="A1901" s="324">
        <v>21020502</v>
      </c>
      <c r="B1901" s="287"/>
      <c r="C1901" s="17"/>
      <c r="D1901" s="121"/>
      <c r="E1901" s="156" t="s">
        <v>179</v>
      </c>
      <c r="F1901" s="100"/>
      <c r="G1901" s="100"/>
      <c r="H1901" s="100"/>
      <c r="I1901" s="101"/>
    </row>
    <row r="1902" spans="1:9" ht="18" x14ac:dyDescent="0.4">
      <c r="A1902" s="324">
        <v>21020503</v>
      </c>
      <c r="B1902" s="287"/>
      <c r="C1902" s="17"/>
      <c r="D1902" s="121"/>
      <c r="E1902" s="156" t="s">
        <v>180</v>
      </c>
      <c r="F1902" s="100"/>
      <c r="G1902" s="100"/>
      <c r="H1902" s="100"/>
      <c r="I1902" s="101"/>
    </row>
    <row r="1903" spans="1:9" ht="18" x14ac:dyDescent="0.4">
      <c r="A1903" s="324">
        <v>21020504</v>
      </c>
      <c r="B1903" s="287"/>
      <c r="C1903" s="17"/>
      <c r="D1903" s="121"/>
      <c r="E1903" s="156" t="s">
        <v>181</v>
      </c>
      <c r="F1903" s="100"/>
      <c r="G1903" s="100"/>
      <c r="H1903" s="100"/>
      <c r="I1903" s="101"/>
    </row>
    <row r="1904" spans="1:9" ht="18" x14ac:dyDescent="0.4">
      <c r="A1904" s="324" t="s">
        <v>530</v>
      </c>
      <c r="B1904" s="287"/>
      <c r="C1904" s="17"/>
      <c r="D1904" s="121"/>
      <c r="E1904" s="156" t="s">
        <v>184</v>
      </c>
      <c r="F1904" s="100"/>
      <c r="G1904" s="100"/>
      <c r="H1904" s="100"/>
      <c r="I1904" s="101"/>
    </row>
    <row r="1905" spans="1:9" ht="18" x14ac:dyDescent="0.4">
      <c r="A1905" s="324">
        <v>21020515</v>
      </c>
      <c r="B1905" s="287"/>
      <c r="C1905" s="17"/>
      <c r="D1905" s="121"/>
      <c r="E1905" s="156" t="s">
        <v>187</v>
      </c>
      <c r="F1905" s="100"/>
      <c r="G1905" s="100"/>
      <c r="H1905" s="100"/>
      <c r="I1905" s="101"/>
    </row>
    <row r="1906" spans="1:9" ht="18" x14ac:dyDescent="0.4">
      <c r="A1906" s="244">
        <v>21030100</v>
      </c>
      <c r="B1906" s="245"/>
      <c r="C1906" s="18"/>
      <c r="D1906" s="245"/>
      <c r="E1906" s="179" t="s">
        <v>200</v>
      </c>
      <c r="F1906" s="200"/>
      <c r="G1906" s="100"/>
      <c r="H1906" s="100"/>
      <c r="I1906" s="101"/>
    </row>
    <row r="1907" spans="1:9" ht="18" x14ac:dyDescent="0.4">
      <c r="A1907" s="843">
        <v>22010100</v>
      </c>
      <c r="B1907" s="844" t="s">
        <v>802</v>
      </c>
      <c r="C1907" s="50"/>
      <c r="D1907" s="611"/>
      <c r="E1907" s="842" t="s">
        <v>3073</v>
      </c>
      <c r="F1907" s="841"/>
      <c r="G1907" s="722">
        <v>420000</v>
      </c>
      <c r="H1907" s="841"/>
      <c r="I1907" s="846"/>
    </row>
    <row r="1908" spans="1:9" ht="18" x14ac:dyDescent="0.4">
      <c r="A1908" s="239">
        <v>21020600</v>
      </c>
      <c r="B1908" s="240"/>
      <c r="C1908" s="16"/>
      <c r="D1908" s="240"/>
      <c r="E1908" s="115" t="s">
        <v>196</v>
      </c>
      <c r="F1908" s="100"/>
      <c r="G1908" s="100"/>
      <c r="H1908" s="100"/>
      <c r="I1908" s="101"/>
    </row>
    <row r="1909" spans="1:9" ht="18" x14ac:dyDescent="0.4">
      <c r="A1909" s="294">
        <v>21020605</v>
      </c>
      <c r="B1909" s="287"/>
      <c r="C1909" s="17"/>
      <c r="D1909" s="121"/>
      <c r="E1909" s="122" t="s">
        <v>199</v>
      </c>
      <c r="F1909" s="100"/>
      <c r="G1909" s="100"/>
      <c r="H1909" s="100"/>
      <c r="I1909" s="101"/>
    </row>
    <row r="1910" spans="1:9" ht="18" x14ac:dyDescent="0.4">
      <c r="A1910" s="317">
        <v>22020000</v>
      </c>
      <c r="B1910" s="245"/>
      <c r="C1910" s="18"/>
      <c r="D1910" s="245"/>
      <c r="E1910" s="365" t="s">
        <v>204</v>
      </c>
      <c r="F1910" s="100"/>
      <c r="G1910" s="100"/>
      <c r="H1910" s="100"/>
      <c r="I1910" s="101"/>
    </row>
    <row r="1911" spans="1:9" ht="18" x14ac:dyDescent="0.4">
      <c r="A1911" s="317">
        <v>22020100</v>
      </c>
      <c r="B1911" s="245"/>
      <c r="C1911" s="18"/>
      <c r="D1911" s="245"/>
      <c r="E1911" s="365" t="s">
        <v>205</v>
      </c>
      <c r="F1911" s="100"/>
      <c r="G1911" s="100"/>
      <c r="H1911" s="100"/>
      <c r="I1911" s="101"/>
    </row>
    <row r="1912" spans="1:9" ht="18" x14ac:dyDescent="0.4">
      <c r="A1912" s="37">
        <v>22020101</v>
      </c>
      <c r="B1912" s="287" t="s">
        <v>646</v>
      </c>
      <c r="C1912" s="15"/>
      <c r="D1912" s="121" t="s">
        <v>1817</v>
      </c>
      <c r="E1912" s="366" t="s">
        <v>206</v>
      </c>
      <c r="F1912" s="204"/>
      <c r="G1912" s="101">
        <v>100000</v>
      </c>
      <c r="H1912" s="204"/>
      <c r="I1912" s="101"/>
    </row>
    <row r="1913" spans="1:9" ht="18" x14ac:dyDescent="0.4">
      <c r="A1913" s="37">
        <v>22020102</v>
      </c>
      <c r="B1913" s="287"/>
      <c r="C1913" s="37"/>
      <c r="D1913" s="205"/>
      <c r="E1913" s="366" t="s">
        <v>207</v>
      </c>
      <c r="F1913" s="204"/>
      <c r="G1913" s="101"/>
      <c r="H1913" s="204"/>
      <c r="I1913" s="101"/>
    </row>
    <row r="1914" spans="1:9" ht="18" x14ac:dyDescent="0.4">
      <c r="A1914" s="37">
        <v>22020103</v>
      </c>
      <c r="B1914" s="287"/>
      <c r="C1914" s="37"/>
      <c r="D1914" s="205"/>
      <c r="E1914" s="366" t="s">
        <v>208</v>
      </c>
      <c r="F1914" s="204"/>
      <c r="G1914" s="101"/>
      <c r="H1914" s="204"/>
      <c r="I1914" s="101"/>
    </row>
    <row r="1915" spans="1:9" ht="18" x14ac:dyDescent="0.4">
      <c r="A1915" s="37">
        <v>22020104</v>
      </c>
      <c r="B1915" s="287"/>
      <c r="C1915" s="37"/>
      <c r="D1915" s="205"/>
      <c r="E1915" s="366" t="s">
        <v>209</v>
      </c>
      <c r="F1915" s="204"/>
      <c r="G1915" s="101"/>
      <c r="H1915" s="204"/>
      <c r="I1915" s="101"/>
    </row>
    <row r="1916" spans="1:9" ht="18" x14ac:dyDescent="0.4">
      <c r="A1916" s="317">
        <v>22020300</v>
      </c>
      <c r="B1916" s="245"/>
      <c r="C1916" s="18"/>
      <c r="D1916" s="245"/>
      <c r="E1916" s="365" t="s">
        <v>212</v>
      </c>
      <c r="F1916" s="100"/>
      <c r="G1916" s="101"/>
      <c r="H1916" s="100"/>
      <c r="I1916" s="101"/>
    </row>
    <row r="1917" spans="1:9" ht="18" x14ac:dyDescent="0.4">
      <c r="A1917" s="190">
        <v>22020301</v>
      </c>
      <c r="B1917" s="287" t="s">
        <v>646</v>
      </c>
      <c r="C1917" s="15"/>
      <c r="D1917" s="121" t="s">
        <v>1817</v>
      </c>
      <c r="E1917" s="243" t="s">
        <v>436</v>
      </c>
      <c r="F1917" s="100">
        <v>720000</v>
      </c>
      <c r="G1917" s="272">
        <v>2500000</v>
      </c>
      <c r="H1917" s="100">
        <v>99000</v>
      </c>
      <c r="I1917" s="272">
        <v>3000000</v>
      </c>
    </row>
    <row r="1918" spans="1:9" ht="18" x14ac:dyDescent="0.4">
      <c r="A1918" s="190">
        <v>22020305</v>
      </c>
      <c r="B1918" s="287" t="s">
        <v>646</v>
      </c>
      <c r="C1918" s="15"/>
      <c r="D1918" s="121" t="s">
        <v>1817</v>
      </c>
      <c r="E1918" s="243" t="s">
        <v>215</v>
      </c>
      <c r="F1918" s="100">
        <v>150000</v>
      </c>
      <c r="G1918" s="272">
        <v>2500000</v>
      </c>
      <c r="H1918" s="100">
        <v>1987000</v>
      </c>
      <c r="I1918" s="272">
        <v>3000000</v>
      </c>
    </row>
    <row r="1919" spans="1:9" ht="18" x14ac:dyDescent="0.4">
      <c r="A1919" s="383">
        <v>22021000</v>
      </c>
      <c r="B1919" s="384"/>
      <c r="C1919" s="384"/>
      <c r="D1919" s="384"/>
      <c r="E1919" s="179" t="s">
        <v>248</v>
      </c>
      <c r="F1919" s="100"/>
      <c r="G1919" s="272"/>
      <c r="H1919" s="100"/>
      <c r="I1919" s="272"/>
    </row>
    <row r="1920" spans="1:9" ht="18" x14ac:dyDescent="0.4">
      <c r="A1920" s="190">
        <v>22021003</v>
      </c>
      <c r="B1920" s="202"/>
      <c r="C1920" s="202"/>
      <c r="D1920" s="202"/>
      <c r="E1920" s="191" t="s">
        <v>251</v>
      </c>
      <c r="F1920" s="100"/>
      <c r="G1920" s="272"/>
      <c r="H1920" s="100"/>
      <c r="I1920" s="272"/>
    </row>
    <row r="1921" spans="1:9" ht="18" x14ac:dyDescent="0.4">
      <c r="A1921" s="190">
        <v>22021004</v>
      </c>
      <c r="B1921" s="287" t="s">
        <v>646</v>
      </c>
      <c r="C1921" s="15"/>
      <c r="D1921" s="121" t="s">
        <v>1817</v>
      </c>
      <c r="E1921" s="156" t="s">
        <v>252</v>
      </c>
      <c r="F1921" s="100">
        <v>623000</v>
      </c>
      <c r="G1921" s="272">
        <v>2000000</v>
      </c>
      <c r="H1921" s="100">
        <v>1024000</v>
      </c>
      <c r="I1921" s="272">
        <v>2000000</v>
      </c>
    </row>
    <row r="1922" spans="1:9" ht="18" x14ac:dyDescent="0.4">
      <c r="A1922" s="190">
        <v>22021017</v>
      </c>
      <c r="B1922" s="202"/>
      <c r="C1922" s="202"/>
      <c r="D1922" s="202"/>
      <c r="E1922" s="156" t="s">
        <v>261</v>
      </c>
      <c r="F1922" s="100"/>
      <c r="G1922" s="272"/>
      <c r="H1922" s="100"/>
      <c r="I1922" s="272"/>
    </row>
    <row r="1923" spans="1:9" ht="36" x14ac:dyDescent="0.4">
      <c r="A1923" s="383">
        <v>22020700</v>
      </c>
      <c r="B1923" s="384"/>
      <c r="C1923" s="384"/>
      <c r="D1923" s="384"/>
      <c r="E1923" s="184" t="s">
        <v>235</v>
      </c>
      <c r="F1923" s="162"/>
      <c r="G1923" s="385"/>
      <c r="H1923" s="162"/>
      <c r="I1923" s="385"/>
    </row>
    <row r="1924" spans="1:9" ht="18.5" thickBot="1" x14ac:dyDescent="0.45">
      <c r="A1924" s="192">
        <v>22020710</v>
      </c>
      <c r="B1924" s="386" t="s">
        <v>646</v>
      </c>
      <c r="C1924" s="387"/>
      <c r="D1924" s="388" t="s">
        <v>1817</v>
      </c>
      <c r="E1924" s="165" t="s">
        <v>446</v>
      </c>
      <c r="F1924" s="106">
        <v>250000</v>
      </c>
      <c r="G1924" s="315">
        <v>2000000</v>
      </c>
      <c r="H1924" s="106">
        <v>765000</v>
      </c>
      <c r="I1924" s="315">
        <v>2000000</v>
      </c>
    </row>
    <row r="1925" spans="1:9" ht="18.5" thickBot="1" x14ac:dyDescent="0.45">
      <c r="A1925" s="482"/>
      <c r="B1925" s="435"/>
      <c r="C1925" s="436"/>
      <c r="D1925" s="435"/>
      <c r="E1925" s="451" t="s">
        <v>319</v>
      </c>
      <c r="F1925" s="454">
        <f>SUM(F1874:F1909)</f>
        <v>2560175.2906799996</v>
      </c>
      <c r="G1925" s="454">
        <f>SUM(G1874:G1909)</f>
        <v>3264080.4760000003</v>
      </c>
      <c r="H1925" s="454">
        <f>SUM(H1874:H1909)</f>
        <v>1741615.8439999998</v>
      </c>
      <c r="I1925" s="455">
        <f>SUM(I1874:I1909)</f>
        <v>6649066.8000000007</v>
      </c>
    </row>
    <row r="1926" spans="1:9" ht="18.5" thickBot="1" x14ac:dyDescent="0.45">
      <c r="A1926" s="481"/>
      <c r="B1926" s="500"/>
      <c r="C1926" s="448"/>
      <c r="D1926" s="447"/>
      <c r="E1926" s="449" t="s">
        <v>204</v>
      </c>
      <c r="F1926" s="453">
        <f>SUM(F1912:F1924)</f>
        <v>1743000</v>
      </c>
      <c r="G1926" s="453">
        <f>SUM(G1912:G1924)</f>
        <v>9100000</v>
      </c>
      <c r="H1926" s="453">
        <f>SUM(H1912:H1924)</f>
        <v>3875000</v>
      </c>
      <c r="I1926" s="453">
        <f>SUM(I1912:I1924)</f>
        <v>10000000</v>
      </c>
    </row>
    <row r="1927" spans="1:9" ht="18.5" thickBot="1" x14ac:dyDescent="0.45">
      <c r="A1927" s="327"/>
      <c r="B1927" s="248"/>
      <c r="C1927" s="32"/>
      <c r="D1927" s="249"/>
      <c r="E1927" s="280" t="s">
        <v>298</v>
      </c>
      <c r="F1927" s="264">
        <f>F1925+F1926</f>
        <v>4303175.2906799996</v>
      </c>
      <c r="G1927" s="264">
        <f>G1925+G1926</f>
        <v>12364080.476</v>
      </c>
      <c r="H1927" s="264">
        <f>H1925+H1926</f>
        <v>5616615.8439999996</v>
      </c>
      <c r="I1927" s="264">
        <f>I1925+I1926</f>
        <v>16649066.800000001</v>
      </c>
    </row>
    <row r="1928" spans="1:9" ht="22.5" x14ac:dyDescent="0.45">
      <c r="A1928" s="1440" t="s">
        <v>1792</v>
      </c>
      <c r="B1928" s="1441"/>
      <c r="C1928" s="1441"/>
      <c r="D1928" s="1441"/>
      <c r="E1928" s="1441"/>
      <c r="F1928" s="1441"/>
      <c r="G1928" s="1441"/>
      <c r="H1928" s="1441"/>
      <c r="I1928" s="1442"/>
    </row>
    <row r="1929" spans="1:9" ht="22.5" x14ac:dyDescent="0.45">
      <c r="A1929" s="1437" t="s">
        <v>484</v>
      </c>
      <c r="B1929" s="1438"/>
      <c r="C1929" s="1438"/>
      <c r="D1929" s="1438"/>
      <c r="E1929" s="1438"/>
      <c r="F1929" s="1438"/>
      <c r="G1929" s="1438"/>
      <c r="H1929" s="1438"/>
      <c r="I1929" s="1439"/>
    </row>
    <row r="1930" spans="1:9" ht="22.5" x14ac:dyDescent="0.45">
      <c r="A1930" s="1437" t="s">
        <v>3079</v>
      </c>
      <c r="B1930" s="1438"/>
      <c r="C1930" s="1438"/>
      <c r="D1930" s="1438"/>
      <c r="E1930" s="1438"/>
      <c r="F1930" s="1438"/>
      <c r="G1930" s="1438"/>
      <c r="H1930" s="1438"/>
      <c r="I1930" s="1439"/>
    </row>
    <row r="1931" spans="1:9" ht="18.75" customHeight="1" thickBot="1" x14ac:dyDescent="0.5">
      <c r="A1931" s="1461" t="s">
        <v>280</v>
      </c>
      <c r="B1931" s="1462"/>
      <c r="C1931" s="1462"/>
      <c r="D1931" s="1462"/>
      <c r="E1931" s="1462"/>
      <c r="F1931" s="1462"/>
      <c r="G1931" s="1462"/>
      <c r="H1931" s="1462"/>
      <c r="I1931" s="1463"/>
    </row>
    <row r="1932" spans="1:9" ht="18.75" customHeight="1" thickBot="1" x14ac:dyDescent="0.45">
      <c r="A1932" s="1458" t="s">
        <v>444</v>
      </c>
      <c r="B1932" s="1459"/>
      <c r="C1932" s="1459"/>
      <c r="D1932" s="1459"/>
      <c r="E1932" s="1459"/>
      <c r="F1932" s="1459"/>
      <c r="G1932" s="1459"/>
      <c r="H1932" s="1459"/>
      <c r="I1932" s="1460"/>
    </row>
    <row r="1933" spans="1:9" s="201" customFormat="1" ht="36.5" thickBot="1" x14ac:dyDescent="0.4">
      <c r="A1933" s="40" t="s">
        <v>465</v>
      </c>
      <c r="B1933" s="389" t="s">
        <v>458</v>
      </c>
      <c r="C1933" s="48" t="s">
        <v>454</v>
      </c>
      <c r="D1933" s="331" t="s">
        <v>457</v>
      </c>
      <c r="E1933" s="390" t="s">
        <v>1</v>
      </c>
      <c r="F1933" s="111" t="s">
        <v>3083</v>
      </c>
      <c r="G1933" s="111" t="s">
        <v>3078</v>
      </c>
      <c r="H1933" s="111" t="s">
        <v>3085</v>
      </c>
      <c r="I1933" s="111" t="s">
        <v>3082</v>
      </c>
    </row>
    <row r="1934" spans="1:9" ht="18" x14ac:dyDescent="0.4">
      <c r="A1934" s="321">
        <v>20000000</v>
      </c>
      <c r="B1934" s="252"/>
      <c r="C1934" s="20"/>
      <c r="D1934" s="252"/>
      <c r="E1934" s="138" t="s">
        <v>163</v>
      </c>
      <c r="F1934" s="253"/>
      <c r="G1934" s="253"/>
      <c r="H1934" s="253"/>
      <c r="I1934" s="254"/>
    </row>
    <row r="1935" spans="1:9" ht="18" x14ac:dyDescent="0.4">
      <c r="A1935" s="322">
        <v>21000000</v>
      </c>
      <c r="B1935" s="231"/>
      <c r="C1935" s="14"/>
      <c r="D1935" s="231"/>
      <c r="E1935" s="115" t="s">
        <v>164</v>
      </c>
      <c r="F1935" s="232"/>
      <c r="G1935" s="232"/>
      <c r="H1935" s="232"/>
      <c r="I1935" s="233"/>
    </row>
    <row r="1936" spans="1:9" ht="18" x14ac:dyDescent="0.4">
      <c r="A1936" s="322">
        <v>21010000</v>
      </c>
      <c r="B1936" s="231"/>
      <c r="C1936" s="14"/>
      <c r="D1936" s="231"/>
      <c r="E1936" s="115" t="s">
        <v>165</v>
      </c>
      <c r="F1936" s="232"/>
      <c r="G1936" s="232"/>
      <c r="H1936" s="232"/>
      <c r="I1936" s="233"/>
    </row>
    <row r="1937" spans="1:9" ht="18" x14ac:dyDescent="0.4">
      <c r="A1937" s="323">
        <v>21010103</v>
      </c>
      <c r="B1937" s="287" t="s">
        <v>646</v>
      </c>
      <c r="C1937" s="15"/>
      <c r="D1937" s="121" t="s">
        <v>1817</v>
      </c>
      <c r="E1937" s="122" t="s">
        <v>168</v>
      </c>
      <c r="F1937" s="237">
        <f>G1937-(G1937*2%)</f>
        <v>723095.94</v>
      </c>
      <c r="G1937" s="100">
        <v>737853</v>
      </c>
      <c r="H1937" s="232">
        <f>G1937/12*8</f>
        <v>491902</v>
      </c>
      <c r="I1937" s="101">
        <f>'NOMINAL ROLL'!D1378</f>
        <v>871787.04</v>
      </c>
    </row>
    <row r="1938" spans="1:9" ht="18" x14ac:dyDescent="0.4">
      <c r="A1938" s="323">
        <v>21010104</v>
      </c>
      <c r="B1938" s="287"/>
      <c r="C1938" s="15"/>
      <c r="D1938" s="121"/>
      <c r="E1938" s="122" t="s">
        <v>169</v>
      </c>
      <c r="F1938" s="100"/>
      <c r="G1938" s="100"/>
      <c r="H1938" s="100"/>
      <c r="I1938" s="101">
        <f>'NOMINAL ROLL'!D1375</f>
        <v>1024735</v>
      </c>
    </row>
    <row r="1939" spans="1:9" ht="18" x14ac:dyDescent="0.4">
      <c r="A1939" s="323">
        <v>21010105</v>
      </c>
      <c r="B1939" s="287"/>
      <c r="C1939" s="15"/>
      <c r="D1939" s="121"/>
      <c r="E1939" s="122" t="s">
        <v>170</v>
      </c>
      <c r="F1939" s="100"/>
      <c r="G1939" s="100"/>
      <c r="H1939" s="100"/>
      <c r="I1939" s="101"/>
    </row>
    <row r="1940" spans="1:9" ht="18" x14ac:dyDescent="0.4">
      <c r="A1940" s="234">
        <v>21010106</v>
      </c>
      <c r="B1940" s="287"/>
      <c r="C1940" s="15"/>
      <c r="D1940" s="121"/>
      <c r="E1940" s="122" t="s">
        <v>171</v>
      </c>
      <c r="F1940" s="100"/>
      <c r="G1940" s="100"/>
      <c r="H1940" s="100"/>
      <c r="I1940" s="101"/>
    </row>
    <row r="1941" spans="1:9" ht="18" x14ac:dyDescent="0.4">
      <c r="A1941" s="234"/>
      <c r="B1941" s="287"/>
      <c r="C1941" s="15"/>
      <c r="D1941" s="121"/>
      <c r="E1941" s="156" t="s">
        <v>680</v>
      </c>
      <c r="F1941" s="100"/>
      <c r="G1941" s="100">
        <v>110677.95</v>
      </c>
      <c r="H1941" s="101"/>
      <c r="I1941" s="845"/>
    </row>
    <row r="1942" spans="1:9" ht="20.25" customHeight="1" x14ac:dyDescent="0.4">
      <c r="A1942" s="322">
        <v>21020300</v>
      </c>
      <c r="B1942" s="231"/>
      <c r="C1942" s="14"/>
      <c r="D1942" s="231"/>
      <c r="E1942" s="115" t="s">
        <v>193</v>
      </c>
      <c r="F1942" s="100"/>
      <c r="G1942" s="100"/>
      <c r="H1942" s="100"/>
      <c r="I1942" s="101"/>
    </row>
    <row r="1943" spans="1:9" ht="18" x14ac:dyDescent="0.4">
      <c r="A1943" s="323">
        <v>21020301</v>
      </c>
      <c r="B1943" s="287" t="s">
        <v>646</v>
      </c>
      <c r="C1943" s="15"/>
      <c r="D1943" s="121" t="s">
        <v>1817</v>
      </c>
      <c r="E1943" s="156" t="s">
        <v>178</v>
      </c>
      <c r="F1943" s="237">
        <f>G1943-(G1943*2%)</f>
        <v>253083.579</v>
      </c>
      <c r="G1943" s="100">
        <v>258248.55</v>
      </c>
      <c r="H1943" s="232">
        <f>G1943/12*8</f>
        <v>172165.69999999998</v>
      </c>
      <c r="I1943" s="101">
        <f>'NOMINAL ROLL'!E1378</f>
        <v>305125.46399999998</v>
      </c>
    </row>
    <row r="1944" spans="1:9" ht="18" x14ac:dyDescent="0.4">
      <c r="A1944" s="323">
        <v>21020302</v>
      </c>
      <c r="B1944" s="287" t="s">
        <v>646</v>
      </c>
      <c r="C1944" s="15"/>
      <c r="D1944" s="121" t="s">
        <v>1817</v>
      </c>
      <c r="E1944" s="156" t="s">
        <v>179</v>
      </c>
      <c r="F1944" s="237">
        <f>G1944-(G1944*2%)</f>
        <v>144619.18799999999</v>
      </c>
      <c r="G1944" s="100">
        <v>147570.6</v>
      </c>
      <c r="H1944" s="232">
        <f>G1944/12*8</f>
        <v>98380.400000000009</v>
      </c>
      <c r="I1944" s="101">
        <f>'NOMINAL ROLL'!F1378</f>
        <v>174357.40800000002</v>
      </c>
    </row>
    <row r="1945" spans="1:9" ht="18" x14ac:dyDescent="0.4">
      <c r="A1945" s="323">
        <v>21020303</v>
      </c>
      <c r="B1945" s="287" t="s">
        <v>646</v>
      </c>
      <c r="C1945" s="15"/>
      <c r="D1945" s="121" t="s">
        <v>1817</v>
      </c>
      <c r="E1945" s="156" t="s">
        <v>180</v>
      </c>
      <c r="F1945" s="237">
        <f>G1945-(G1945*2%)</f>
        <v>8467.2000000000007</v>
      </c>
      <c r="G1945" s="100">
        <v>8640</v>
      </c>
      <c r="H1945" s="232">
        <f>G1945/12*8</f>
        <v>5760</v>
      </c>
      <c r="I1945" s="101">
        <f>'NOMINAL ROLL'!G1378</f>
        <v>8640</v>
      </c>
    </row>
    <row r="1946" spans="1:9" ht="18" x14ac:dyDescent="0.4">
      <c r="A1946" s="323">
        <v>21020304</v>
      </c>
      <c r="B1946" s="287" t="s">
        <v>646</v>
      </c>
      <c r="C1946" s="15"/>
      <c r="D1946" s="121" t="s">
        <v>1817</v>
      </c>
      <c r="E1946" s="156" t="s">
        <v>181</v>
      </c>
      <c r="F1946" s="237">
        <f>G1946-(G1946*2%)</f>
        <v>36154.796999999999</v>
      </c>
      <c r="G1946" s="100">
        <v>36892.65</v>
      </c>
      <c r="H1946" s="232">
        <f>G1946/12*8</f>
        <v>24595.100000000002</v>
      </c>
      <c r="I1946" s="101">
        <f>'NOMINAL ROLL'!H1378</f>
        <v>43589.352000000006</v>
      </c>
    </row>
    <row r="1947" spans="1:9" ht="21" customHeight="1" x14ac:dyDescent="0.4">
      <c r="A1947" s="1276" t="s">
        <v>3231</v>
      </c>
      <c r="B1947" s="1262" t="s">
        <v>646</v>
      </c>
      <c r="C1947" s="1263"/>
      <c r="D1947" s="1264" t="s">
        <v>1817</v>
      </c>
      <c r="E1947" s="1265" t="s">
        <v>680</v>
      </c>
      <c r="F1947" s="1266"/>
      <c r="G1947" s="1267"/>
      <c r="H1947" s="1268"/>
      <c r="I1947" s="1269">
        <f>'NOMINAL ROLL'!M1378</f>
        <v>480000</v>
      </c>
    </row>
    <row r="1948" spans="1:9" ht="18" x14ac:dyDescent="0.4">
      <c r="A1948" s="323">
        <v>21020312</v>
      </c>
      <c r="B1948" s="287"/>
      <c r="C1948" s="15"/>
      <c r="D1948" s="121"/>
      <c r="E1948" s="156" t="s">
        <v>184</v>
      </c>
      <c r="F1948" s="100"/>
      <c r="G1948" s="100"/>
      <c r="H1948" s="232"/>
      <c r="I1948" s="101"/>
    </row>
    <row r="1949" spans="1:9" ht="18" x14ac:dyDescent="0.4">
      <c r="A1949" s="323">
        <v>21020315</v>
      </c>
      <c r="B1949" s="287" t="s">
        <v>646</v>
      </c>
      <c r="C1949" s="15"/>
      <c r="D1949" s="121" t="s">
        <v>1817</v>
      </c>
      <c r="E1949" s="156" t="s">
        <v>187</v>
      </c>
      <c r="F1949" s="237">
        <f>G1949-(G1949*2%)</f>
        <v>59674.796999999999</v>
      </c>
      <c r="G1949" s="100">
        <v>60892.65</v>
      </c>
      <c r="H1949" s="232">
        <f>G1949/12*8</f>
        <v>40595.1</v>
      </c>
      <c r="I1949" s="101">
        <f>'NOMINAL ROLL'!I1378</f>
        <v>67589.352000000014</v>
      </c>
    </row>
    <row r="1950" spans="1:9" ht="18" x14ac:dyDescent="0.4">
      <c r="A1950" s="234">
        <v>21020314</v>
      </c>
      <c r="B1950" s="287" t="s">
        <v>646</v>
      </c>
      <c r="C1950" s="15"/>
      <c r="D1950" s="121" t="s">
        <v>1817</v>
      </c>
      <c r="E1950" s="156" t="s">
        <v>519</v>
      </c>
      <c r="F1950" s="100"/>
      <c r="G1950" s="100"/>
      <c r="H1950" s="100"/>
      <c r="I1950" s="101">
        <f>'NOMINAL ROLL'!K1378</f>
        <v>137628</v>
      </c>
    </row>
    <row r="1951" spans="1:9" ht="18" x14ac:dyDescent="0.4">
      <c r="A1951" s="234">
        <v>21020305</v>
      </c>
      <c r="B1951" s="287"/>
      <c r="C1951" s="15"/>
      <c r="D1951" s="121"/>
      <c r="E1951" s="156" t="s">
        <v>520</v>
      </c>
      <c r="F1951" s="100"/>
      <c r="G1951" s="100"/>
      <c r="H1951" s="100"/>
      <c r="I1951" s="101"/>
    </row>
    <row r="1952" spans="1:9" ht="18" x14ac:dyDescent="0.4">
      <c r="A1952" s="234">
        <v>21020306</v>
      </c>
      <c r="B1952" s="287" t="s">
        <v>646</v>
      </c>
      <c r="C1952" s="15"/>
      <c r="D1952" s="121" t="s">
        <v>1817</v>
      </c>
      <c r="E1952" s="156" t="s">
        <v>521</v>
      </c>
      <c r="F1952" s="100"/>
      <c r="G1952" s="100"/>
      <c r="H1952" s="100"/>
      <c r="I1952" s="101">
        <f>'NOMINAL ROLL'!J1378</f>
        <v>7560</v>
      </c>
    </row>
    <row r="1953" spans="1:9" ht="18" x14ac:dyDescent="0.4">
      <c r="A1953" s="322">
        <v>21020400</v>
      </c>
      <c r="B1953" s="231"/>
      <c r="C1953" s="14"/>
      <c r="D1953" s="231"/>
      <c r="E1953" s="115" t="s">
        <v>194</v>
      </c>
      <c r="F1953" s="100"/>
      <c r="G1953" s="107"/>
      <c r="H1953" s="100"/>
      <c r="I1953" s="101"/>
    </row>
    <row r="1954" spans="1:9" ht="18" x14ac:dyDescent="0.4">
      <c r="A1954" s="323">
        <v>21020401</v>
      </c>
      <c r="B1954" s="287" t="s">
        <v>646</v>
      </c>
      <c r="C1954" s="15"/>
      <c r="D1954" s="121" t="s">
        <v>1817</v>
      </c>
      <c r="E1954" s="156" t="s">
        <v>178</v>
      </c>
      <c r="F1954" s="100"/>
      <c r="G1954" s="107"/>
      <c r="H1954" s="100"/>
      <c r="I1954" s="101">
        <f>'NOMINAL ROLL'!E1375</f>
        <v>358657.25</v>
      </c>
    </row>
    <row r="1955" spans="1:9" ht="18" x14ac:dyDescent="0.4">
      <c r="A1955" s="323">
        <v>21020402</v>
      </c>
      <c r="B1955" s="287" t="s">
        <v>646</v>
      </c>
      <c r="C1955" s="15"/>
      <c r="D1955" s="121" t="s">
        <v>1817</v>
      </c>
      <c r="E1955" s="156" t="s">
        <v>179</v>
      </c>
      <c r="F1955" s="100"/>
      <c r="G1955" s="107"/>
      <c r="H1955" s="100"/>
      <c r="I1955" s="101">
        <f>'NOMINAL ROLL'!F1375</f>
        <v>204947</v>
      </c>
    </row>
    <row r="1956" spans="1:9" ht="18" x14ac:dyDescent="0.4">
      <c r="A1956" s="323">
        <v>21020403</v>
      </c>
      <c r="B1956" s="287" t="s">
        <v>646</v>
      </c>
      <c r="C1956" s="15"/>
      <c r="D1956" s="121" t="s">
        <v>1817</v>
      </c>
      <c r="E1956" s="156" t="s">
        <v>180</v>
      </c>
      <c r="F1956" s="100"/>
      <c r="G1956" s="107"/>
      <c r="H1956" s="100"/>
      <c r="I1956" s="101">
        <f>'NOMINAL ROLL'!G1375</f>
        <v>37800</v>
      </c>
    </row>
    <row r="1957" spans="1:9" ht="18" x14ac:dyDescent="0.4">
      <c r="A1957" s="323">
        <v>21020404</v>
      </c>
      <c r="B1957" s="287" t="s">
        <v>646</v>
      </c>
      <c r="C1957" s="15"/>
      <c r="D1957" s="121" t="s">
        <v>1817</v>
      </c>
      <c r="E1957" s="156" t="s">
        <v>181</v>
      </c>
      <c r="F1957" s="100"/>
      <c r="G1957" s="107"/>
      <c r="H1957" s="100"/>
      <c r="I1957" s="101">
        <f>'NOMINAL ROLL'!H1375</f>
        <v>51236.75</v>
      </c>
    </row>
    <row r="1958" spans="1:9" ht="24" customHeight="1" x14ac:dyDescent="0.4">
      <c r="A1958" s="1276" t="s">
        <v>3232</v>
      </c>
      <c r="B1958" s="1262" t="s">
        <v>646</v>
      </c>
      <c r="C1958" s="1263"/>
      <c r="D1958" s="1264" t="s">
        <v>1817</v>
      </c>
      <c r="E1958" s="1265" t="s">
        <v>680</v>
      </c>
      <c r="F1958" s="1267"/>
      <c r="G1958" s="1310"/>
      <c r="H1958" s="1267"/>
      <c r="I1958" s="1269">
        <f>'NOMINAL ROLL'!M1375</f>
        <v>2400000</v>
      </c>
    </row>
    <row r="1959" spans="1:9" ht="18" x14ac:dyDescent="0.4">
      <c r="A1959" s="323">
        <v>21020412</v>
      </c>
      <c r="B1959" s="287"/>
      <c r="C1959" s="15"/>
      <c r="D1959" s="121"/>
      <c r="E1959" s="156" t="s">
        <v>184</v>
      </c>
      <c r="F1959" s="100"/>
      <c r="G1959" s="107"/>
      <c r="H1959" s="100"/>
      <c r="I1959" s="101"/>
    </row>
    <row r="1960" spans="1:9" ht="18" x14ac:dyDescent="0.4">
      <c r="A1960" s="323">
        <v>21020415</v>
      </c>
      <c r="B1960" s="287" t="s">
        <v>646</v>
      </c>
      <c r="C1960" s="15"/>
      <c r="D1960" s="121" t="s">
        <v>1817</v>
      </c>
      <c r="E1960" s="156" t="s">
        <v>187</v>
      </c>
      <c r="F1960" s="100"/>
      <c r="G1960" s="107"/>
      <c r="H1960" s="100"/>
      <c r="I1960" s="101">
        <f>'NOMINAL ROLL'!I1375</f>
        <v>171236.75</v>
      </c>
    </row>
    <row r="1961" spans="1:9" ht="18" x14ac:dyDescent="0.4">
      <c r="A1961" s="322">
        <v>21020500</v>
      </c>
      <c r="B1961" s="231"/>
      <c r="C1961" s="14"/>
      <c r="D1961" s="231"/>
      <c r="E1961" s="115" t="s">
        <v>195</v>
      </c>
      <c r="F1961" s="100"/>
      <c r="G1961" s="107"/>
      <c r="H1961" s="100"/>
      <c r="I1961" s="101"/>
    </row>
    <row r="1962" spans="1:9" ht="18" x14ac:dyDescent="0.4">
      <c r="A1962" s="323">
        <v>21020501</v>
      </c>
      <c r="B1962" s="287"/>
      <c r="C1962" s="15"/>
      <c r="D1962" s="121"/>
      <c r="E1962" s="156" t="s">
        <v>178</v>
      </c>
      <c r="F1962" s="100"/>
      <c r="G1962" s="100"/>
      <c r="H1962" s="100"/>
      <c r="I1962" s="101"/>
    </row>
    <row r="1963" spans="1:9" ht="18" x14ac:dyDescent="0.4">
      <c r="A1963" s="324">
        <v>21020502</v>
      </c>
      <c r="B1963" s="287"/>
      <c r="C1963" s="17"/>
      <c r="D1963" s="121"/>
      <c r="E1963" s="156" t="s">
        <v>179</v>
      </c>
      <c r="F1963" s="100"/>
      <c r="G1963" s="100"/>
      <c r="H1963" s="100"/>
      <c r="I1963" s="101"/>
    </row>
    <row r="1964" spans="1:9" ht="18" x14ac:dyDescent="0.4">
      <c r="A1964" s="324">
        <v>21020503</v>
      </c>
      <c r="B1964" s="287"/>
      <c r="C1964" s="17"/>
      <c r="D1964" s="121"/>
      <c r="E1964" s="156" t="s">
        <v>180</v>
      </c>
      <c r="F1964" s="100"/>
      <c r="G1964" s="100"/>
      <c r="H1964" s="100"/>
      <c r="I1964" s="101"/>
    </row>
    <row r="1965" spans="1:9" ht="18" x14ac:dyDescent="0.4">
      <c r="A1965" s="324">
        <v>21020504</v>
      </c>
      <c r="B1965" s="287"/>
      <c r="C1965" s="17"/>
      <c r="D1965" s="121"/>
      <c r="E1965" s="156" t="s">
        <v>181</v>
      </c>
      <c r="F1965" s="100"/>
      <c r="G1965" s="100"/>
      <c r="H1965" s="100"/>
      <c r="I1965" s="101"/>
    </row>
    <row r="1966" spans="1:9" ht="18" x14ac:dyDescent="0.4">
      <c r="A1966" s="324">
        <v>21020512</v>
      </c>
      <c r="B1966" s="287"/>
      <c r="C1966" s="17"/>
      <c r="D1966" s="121"/>
      <c r="E1966" s="156" t="s">
        <v>184</v>
      </c>
      <c r="F1966" s="100"/>
      <c r="G1966" s="100"/>
      <c r="H1966" s="100"/>
      <c r="I1966" s="101"/>
    </row>
    <row r="1967" spans="1:9" ht="18" x14ac:dyDescent="0.4">
      <c r="A1967" s="324">
        <v>21020515</v>
      </c>
      <c r="B1967" s="287"/>
      <c r="C1967" s="17"/>
      <c r="D1967" s="121"/>
      <c r="E1967" s="156" t="s">
        <v>187</v>
      </c>
      <c r="F1967" s="100"/>
      <c r="G1967" s="100"/>
      <c r="H1967" s="100"/>
      <c r="I1967" s="101"/>
    </row>
    <row r="1968" spans="1:9" ht="18" x14ac:dyDescent="0.4">
      <c r="A1968" s="244">
        <v>21030100</v>
      </c>
      <c r="B1968" s="245"/>
      <c r="C1968" s="18"/>
      <c r="D1968" s="245"/>
      <c r="E1968" s="179" t="s">
        <v>200</v>
      </c>
      <c r="F1968" s="200"/>
      <c r="G1968" s="100"/>
      <c r="H1968" s="100"/>
      <c r="I1968" s="101"/>
    </row>
    <row r="1969" spans="1:9" ht="18" x14ac:dyDescent="0.4">
      <c r="A1969" s="843">
        <v>22010100</v>
      </c>
      <c r="B1969" s="844"/>
      <c r="C1969" s="50"/>
      <c r="D1969" s="611"/>
      <c r="E1969" s="842" t="s">
        <v>3073</v>
      </c>
      <c r="F1969" s="841"/>
      <c r="G1969" s="722">
        <v>420000</v>
      </c>
      <c r="H1969" s="841"/>
      <c r="I1969" s="846"/>
    </row>
    <row r="1970" spans="1:9" ht="18" x14ac:dyDescent="0.4">
      <c r="A1970" s="239">
        <v>21020600</v>
      </c>
      <c r="B1970" s="240"/>
      <c r="C1970" s="16"/>
      <c r="D1970" s="240"/>
      <c r="E1970" s="115" t="s">
        <v>196</v>
      </c>
      <c r="F1970" s="100"/>
      <c r="G1970" s="100"/>
      <c r="H1970" s="100"/>
      <c r="I1970" s="101"/>
    </row>
    <row r="1971" spans="1:9" ht="18" x14ac:dyDescent="0.4">
      <c r="A1971" s="294">
        <v>21020605</v>
      </c>
      <c r="B1971" s="287"/>
      <c r="C1971" s="17"/>
      <c r="D1971" s="121"/>
      <c r="E1971" s="122" t="s">
        <v>199</v>
      </c>
      <c r="F1971" s="100"/>
      <c r="G1971" s="100"/>
      <c r="H1971" s="100"/>
      <c r="I1971" s="101"/>
    </row>
    <row r="1972" spans="1:9" ht="18" x14ac:dyDescent="0.4">
      <c r="A1972" s="317">
        <v>22020000</v>
      </c>
      <c r="B1972" s="245"/>
      <c r="C1972" s="18"/>
      <c r="D1972" s="245"/>
      <c r="E1972" s="179" t="s">
        <v>204</v>
      </c>
      <c r="F1972" s="100"/>
      <c r="G1972" s="100"/>
      <c r="H1972" s="100"/>
      <c r="I1972" s="101"/>
    </row>
    <row r="1973" spans="1:9" ht="18" x14ac:dyDescent="0.4">
      <c r="A1973" s="317">
        <v>22020100</v>
      </c>
      <c r="B1973" s="245"/>
      <c r="C1973" s="18"/>
      <c r="D1973" s="245"/>
      <c r="E1973" s="179" t="s">
        <v>205</v>
      </c>
      <c r="F1973" s="100"/>
      <c r="G1973" s="100"/>
      <c r="H1973" s="100"/>
      <c r="I1973" s="101"/>
    </row>
    <row r="1974" spans="1:9" ht="18" x14ac:dyDescent="0.4">
      <c r="A1974" s="326">
        <v>22020102</v>
      </c>
      <c r="B1974" s="287" t="s">
        <v>646</v>
      </c>
      <c r="C1974" s="15"/>
      <c r="D1974" s="121" t="s">
        <v>1817</v>
      </c>
      <c r="E1974" s="243" t="s">
        <v>207</v>
      </c>
      <c r="F1974" s="100"/>
      <c r="G1974" s="101">
        <v>100000</v>
      </c>
      <c r="H1974" s="100"/>
      <c r="I1974" s="101">
        <v>100000</v>
      </c>
    </row>
    <row r="1975" spans="1:9" ht="18" x14ac:dyDescent="0.4">
      <c r="A1975" s="317">
        <v>22021000</v>
      </c>
      <c r="B1975" s="245"/>
      <c r="C1975" s="18"/>
      <c r="D1975" s="245"/>
      <c r="E1975" s="179" t="s">
        <v>248</v>
      </c>
      <c r="F1975" s="100"/>
      <c r="G1975" s="101"/>
      <c r="H1975" s="100"/>
      <c r="I1975" s="101"/>
    </row>
    <row r="1976" spans="1:9" ht="18" x14ac:dyDescent="0.4">
      <c r="A1976" s="326">
        <v>22021014</v>
      </c>
      <c r="B1976" s="287" t="s">
        <v>646</v>
      </c>
      <c r="C1976" s="15"/>
      <c r="D1976" s="121" t="s">
        <v>1817</v>
      </c>
      <c r="E1976" s="156" t="s">
        <v>258</v>
      </c>
      <c r="F1976" s="100">
        <v>100000</v>
      </c>
      <c r="G1976" s="125">
        <v>4000000</v>
      </c>
      <c r="H1976" s="100">
        <v>186500</v>
      </c>
      <c r="I1976" s="125">
        <v>5000000</v>
      </c>
    </row>
    <row r="1977" spans="1:9" ht="18.5" thickBot="1" x14ac:dyDescent="0.45">
      <c r="A1977" s="333">
        <v>22021017</v>
      </c>
      <c r="B1977" s="428" t="s">
        <v>646</v>
      </c>
      <c r="C1977" s="429"/>
      <c r="D1977" s="345" t="s">
        <v>1817</v>
      </c>
      <c r="E1977" s="165" t="s">
        <v>261</v>
      </c>
      <c r="F1977" s="106">
        <v>110000</v>
      </c>
      <c r="G1977" s="132">
        <v>2000000</v>
      </c>
      <c r="H1977" s="106">
        <v>820000</v>
      </c>
      <c r="I1977" s="132">
        <v>2000000</v>
      </c>
    </row>
    <row r="1978" spans="1:9" ht="18.5" thickBot="1" x14ac:dyDescent="0.45">
      <c r="A1978" s="482"/>
      <c r="B1978" s="435"/>
      <c r="C1978" s="436"/>
      <c r="D1978" s="435"/>
      <c r="E1978" s="437" t="s">
        <v>164</v>
      </c>
      <c r="F1978" s="438">
        <f>SUM(F1937:F1971)</f>
        <v>1225095.5009999999</v>
      </c>
      <c r="G1978" s="438">
        <f>SUM(G1937:G1971)</f>
        <v>1780775.4</v>
      </c>
      <c r="H1978" s="438">
        <f>SUM(H1937:H1971)</f>
        <v>833398.29999999993</v>
      </c>
      <c r="I1978" s="439">
        <f>SUM(I1937:I1971)</f>
        <v>6344889.3660000004</v>
      </c>
    </row>
    <row r="1979" spans="1:9" ht="18.5" thickBot="1" x14ac:dyDescent="0.45">
      <c r="A1979" s="481"/>
      <c r="B1979" s="447"/>
      <c r="C1979" s="448"/>
      <c r="D1979" s="447"/>
      <c r="E1979" s="452" t="s">
        <v>204</v>
      </c>
      <c r="F1979" s="450">
        <f>SUM(F1974:F1977)</f>
        <v>210000</v>
      </c>
      <c r="G1979" s="450">
        <f>SUM(G1974:G1977)</f>
        <v>6100000</v>
      </c>
      <c r="H1979" s="450">
        <f>SUM(H1974:H1977)</f>
        <v>1006500</v>
      </c>
      <c r="I1979" s="450">
        <f>SUM(I1974:I1977)</f>
        <v>7100000</v>
      </c>
    </row>
    <row r="1980" spans="1:9" ht="18.5" thickBot="1" x14ac:dyDescent="0.45">
      <c r="A1980" s="327"/>
      <c r="B1980" s="248"/>
      <c r="C1980" s="32"/>
      <c r="D1980" s="249"/>
      <c r="E1980" s="199" t="s">
        <v>298</v>
      </c>
      <c r="F1980" s="296">
        <f>F1978+F1979</f>
        <v>1435095.5009999999</v>
      </c>
      <c r="G1980" s="296">
        <f>G1978+G1979</f>
        <v>7880775.4000000004</v>
      </c>
      <c r="H1980" s="296">
        <f>H1978+H1979</f>
        <v>1839898.2999999998</v>
      </c>
      <c r="I1980" s="296">
        <f>I1978+I1979</f>
        <v>13444889.366</v>
      </c>
    </row>
    <row r="1981" spans="1:9" ht="22.5" x14ac:dyDescent="0.45">
      <c r="A1981" s="1440" t="s">
        <v>1792</v>
      </c>
      <c r="B1981" s="1441"/>
      <c r="C1981" s="1441"/>
      <c r="D1981" s="1441"/>
      <c r="E1981" s="1441"/>
      <c r="F1981" s="1441"/>
      <c r="G1981" s="1441"/>
      <c r="H1981" s="1441"/>
      <c r="I1981" s="1442"/>
    </row>
    <row r="1982" spans="1:9" ht="22.5" x14ac:dyDescent="0.45">
      <c r="A1982" s="1437" t="s">
        <v>484</v>
      </c>
      <c r="B1982" s="1438"/>
      <c r="C1982" s="1438"/>
      <c r="D1982" s="1438"/>
      <c r="E1982" s="1438"/>
      <c r="F1982" s="1438"/>
      <c r="G1982" s="1438"/>
      <c r="H1982" s="1438"/>
      <c r="I1982" s="1439"/>
    </row>
    <row r="1983" spans="1:9" ht="22.5" x14ac:dyDescent="0.45">
      <c r="A1983" s="1437" t="s">
        <v>3079</v>
      </c>
      <c r="B1983" s="1438"/>
      <c r="C1983" s="1438"/>
      <c r="D1983" s="1438"/>
      <c r="E1983" s="1438"/>
      <c r="F1983" s="1438"/>
      <c r="G1983" s="1438"/>
      <c r="H1983" s="1438"/>
      <c r="I1983" s="1439"/>
    </row>
    <row r="1984" spans="1:9" ht="18.75" customHeight="1" thickBot="1" x14ac:dyDescent="0.5">
      <c r="A1984" s="1461" t="s">
        <v>280</v>
      </c>
      <c r="B1984" s="1462"/>
      <c r="C1984" s="1462"/>
      <c r="D1984" s="1462"/>
      <c r="E1984" s="1462"/>
      <c r="F1984" s="1462"/>
      <c r="G1984" s="1462"/>
      <c r="H1984" s="1462"/>
      <c r="I1984" s="1463"/>
    </row>
    <row r="1985" spans="1:9" ht="18.5" thickBot="1" x14ac:dyDescent="0.45">
      <c r="A1985" s="1455" t="s">
        <v>445</v>
      </c>
      <c r="B1985" s="1456"/>
      <c r="C1985" s="1456"/>
      <c r="D1985" s="1456"/>
      <c r="E1985" s="1456"/>
      <c r="F1985" s="1456"/>
      <c r="G1985" s="1456"/>
      <c r="H1985" s="1456"/>
      <c r="I1985" s="1457"/>
    </row>
    <row r="1986" spans="1:9" s="201" customFormat="1" ht="36.5" thickBot="1" x14ac:dyDescent="0.4">
      <c r="A1986" s="4" t="s">
        <v>465</v>
      </c>
      <c r="B1986" s="111" t="s">
        <v>458</v>
      </c>
      <c r="C1986" s="4" t="s">
        <v>454</v>
      </c>
      <c r="D1986" s="111" t="s">
        <v>457</v>
      </c>
      <c r="E1986" s="210" t="s">
        <v>1</v>
      </c>
      <c r="F1986" s="111" t="s">
        <v>3083</v>
      </c>
      <c r="G1986" s="111" t="s">
        <v>3078</v>
      </c>
      <c r="H1986" s="111" t="s">
        <v>3085</v>
      </c>
      <c r="I1986" s="111" t="s">
        <v>3082</v>
      </c>
    </row>
    <row r="1987" spans="1:9" ht="18" x14ac:dyDescent="0.4">
      <c r="A1987" s="321">
        <v>20000000</v>
      </c>
      <c r="B1987" s="252"/>
      <c r="C1987" s="20"/>
      <c r="D1987" s="252"/>
      <c r="E1987" s="138" t="s">
        <v>163</v>
      </c>
      <c r="F1987" s="253"/>
      <c r="G1987" s="253"/>
      <c r="H1987" s="253"/>
      <c r="I1987" s="254"/>
    </row>
    <row r="1988" spans="1:9" ht="18" x14ac:dyDescent="0.4">
      <c r="A1988" s="322">
        <v>21000000</v>
      </c>
      <c r="B1988" s="231"/>
      <c r="C1988" s="14"/>
      <c r="D1988" s="231"/>
      <c r="E1988" s="115" t="s">
        <v>164</v>
      </c>
      <c r="F1988" s="232"/>
      <c r="G1988" s="232"/>
      <c r="H1988" s="232"/>
      <c r="I1988" s="233"/>
    </row>
    <row r="1989" spans="1:9" ht="18" x14ac:dyDescent="0.4">
      <c r="A1989" s="322">
        <v>21010000</v>
      </c>
      <c r="B1989" s="231"/>
      <c r="C1989" s="14"/>
      <c r="D1989" s="231"/>
      <c r="E1989" s="115" t="s">
        <v>165</v>
      </c>
      <c r="F1989" s="232"/>
      <c r="G1989" s="232"/>
      <c r="H1989" s="232"/>
      <c r="I1989" s="233"/>
    </row>
    <row r="1990" spans="1:9" ht="18" x14ac:dyDescent="0.4">
      <c r="A1990" s="323">
        <v>21010103</v>
      </c>
      <c r="B1990" s="287" t="s">
        <v>646</v>
      </c>
      <c r="C1990" s="15"/>
      <c r="D1990" s="121" t="s">
        <v>1817</v>
      </c>
      <c r="E1990" s="122" t="s">
        <v>168</v>
      </c>
      <c r="F1990" s="100"/>
      <c r="G1990" s="100"/>
      <c r="H1990" s="100"/>
      <c r="I1990" s="101">
        <f>'NOMINAL ROLL'!D1383</f>
        <v>871787.04</v>
      </c>
    </row>
    <row r="1991" spans="1:9" ht="18" x14ac:dyDescent="0.4">
      <c r="A1991" s="323">
        <v>21010104</v>
      </c>
      <c r="B1991" s="287"/>
      <c r="C1991" s="15"/>
      <c r="D1991" s="121"/>
      <c r="E1991" s="122" t="s">
        <v>169</v>
      </c>
      <c r="F1991" s="100"/>
      <c r="G1991" s="100"/>
      <c r="H1991" s="100"/>
      <c r="I1991" s="101"/>
    </row>
    <row r="1992" spans="1:9" ht="18" x14ac:dyDescent="0.4">
      <c r="A1992" s="323">
        <v>21010105</v>
      </c>
      <c r="B1992" s="287"/>
      <c r="C1992" s="15"/>
      <c r="D1992" s="121"/>
      <c r="E1992" s="122" t="s">
        <v>170</v>
      </c>
      <c r="F1992" s="100"/>
      <c r="G1992" s="100"/>
      <c r="H1992" s="100"/>
      <c r="I1992" s="101"/>
    </row>
    <row r="1993" spans="1:9" ht="18" x14ac:dyDescent="0.4">
      <c r="A1993" s="234">
        <v>21010106</v>
      </c>
      <c r="B1993" s="287"/>
      <c r="C1993" s="15"/>
      <c r="D1993" s="121"/>
      <c r="E1993" s="122" t="s">
        <v>171</v>
      </c>
      <c r="F1993" s="100"/>
      <c r="G1993" s="100"/>
      <c r="H1993" s="100"/>
      <c r="I1993" s="101"/>
    </row>
    <row r="1994" spans="1:9" ht="18" x14ac:dyDescent="0.4">
      <c r="A1994" s="234"/>
      <c r="B1994" s="287"/>
      <c r="C1994" s="15"/>
      <c r="D1994" s="121"/>
      <c r="E1994" s="156" t="s">
        <v>680</v>
      </c>
      <c r="F1994" s="100"/>
      <c r="G1994" s="100"/>
      <c r="H1994" s="100"/>
      <c r="I1994" s="101"/>
    </row>
    <row r="1995" spans="1:9" ht="18" customHeight="1" x14ac:dyDescent="0.4">
      <c r="A1995" s="322">
        <v>21020300</v>
      </c>
      <c r="B1995" s="231"/>
      <c r="C1995" s="14"/>
      <c r="D1995" s="231"/>
      <c r="E1995" s="115" t="s">
        <v>193</v>
      </c>
      <c r="F1995" s="100"/>
      <c r="G1995" s="100"/>
      <c r="H1995" s="100"/>
      <c r="I1995" s="101"/>
    </row>
    <row r="1996" spans="1:9" ht="18" x14ac:dyDescent="0.4">
      <c r="A1996" s="323">
        <v>21020301</v>
      </c>
      <c r="B1996" s="287" t="s">
        <v>646</v>
      </c>
      <c r="C1996" s="15"/>
      <c r="D1996" s="121" t="s">
        <v>1817</v>
      </c>
      <c r="E1996" s="156" t="s">
        <v>178</v>
      </c>
      <c r="F1996" s="100"/>
      <c r="G1996" s="100"/>
      <c r="H1996" s="100"/>
      <c r="I1996" s="101">
        <f>'NOMINAL ROLL'!E1383</f>
        <v>305125.46399999998</v>
      </c>
    </row>
    <row r="1997" spans="1:9" ht="18" x14ac:dyDescent="0.4">
      <c r="A1997" s="323">
        <v>21020302</v>
      </c>
      <c r="B1997" s="287" t="s">
        <v>646</v>
      </c>
      <c r="C1997" s="15"/>
      <c r="D1997" s="121" t="s">
        <v>1817</v>
      </c>
      <c r="E1997" s="156" t="s">
        <v>179</v>
      </c>
      <c r="F1997" s="100"/>
      <c r="G1997" s="100"/>
      <c r="H1997" s="100"/>
      <c r="I1997" s="101">
        <f>'NOMINAL ROLL'!F1383</f>
        <v>174357.40800000002</v>
      </c>
    </row>
    <row r="1998" spans="1:9" ht="18" x14ac:dyDescent="0.4">
      <c r="A1998" s="323">
        <v>21020303</v>
      </c>
      <c r="B1998" s="287" t="s">
        <v>646</v>
      </c>
      <c r="C1998" s="15"/>
      <c r="D1998" s="121" t="s">
        <v>1817</v>
      </c>
      <c r="E1998" s="156" t="s">
        <v>180</v>
      </c>
      <c r="F1998" s="100"/>
      <c r="G1998" s="100"/>
      <c r="H1998" s="100"/>
      <c r="I1998" s="101">
        <f>'NOMINAL ROLL'!G1383</f>
        <v>8640</v>
      </c>
    </row>
    <row r="1999" spans="1:9" ht="18" x14ac:dyDescent="0.4">
      <c r="A1999" s="323">
        <v>21020304</v>
      </c>
      <c r="B1999" s="287" t="s">
        <v>646</v>
      </c>
      <c r="C1999" s="15"/>
      <c r="D1999" s="121" t="s">
        <v>1817</v>
      </c>
      <c r="E1999" s="156" t="s">
        <v>181</v>
      </c>
      <c r="F1999" s="100"/>
      <c r="G1999" s="100"/>
      <c r="H1999" s="100"/>
      <c r="I1999" s="101">
        <f>'NOMINAL ROLL'!H1383</f>
        <v>43589.352000000006</v>
      </c>
    </row>
    <row r="2000" spans="1:9" ht="18.5" x14ac:dyDescent="0.4">
      <c r="A2000" s="1275" t="s">
        <v>3231</v>
      </c>
      <c r="B2000" s="1258" t="s">
        <v>646</v>
      </c>
      <c r="C2000" s="1260"/>
      <c r="D2000" s="1259" t="s">
        <v>1817</v>
      </c>
      <c r="E2000" s="1253" t="s">
        <v>680</v>
      </c>
      <c r="F2000" s="1255"/>
      <c r="G2000" s="1255"/>
      <c r="H2000" s="1255"/>
      <c r="I2000" s="1257">
        <f>'NOMINAL ROLL'!M1383</f>
        <v>480000</v>
      </c>
    </row>
    <row r="2001" spans="1:9" ht="18" x14ac:dyDescent="0.4">
      <c r="A2001" s="323">
        <v>21020312</v>
      </c>
      <c r="B2001" s="287"/>
      <c r="C2001" s="15"/>
      <c r="D2001" s="121"/>
      <c r="E2001" s="156" t="s">
        <v>184</v>
      </c>
      <c r="F2001" s="100"/>
      <c r="G2001" s="100"/>
      <c r="H2001" s="100"/>
      <c r="I2001" s="101"/>
    </row>
    <row r="2002" spans="1:9" ht="18" x14ac:dyDescent="0.4">
      <c r="A2002" s="323">
        <v>21020315</v>
      </c>
      <c r="B2002" s="287" t="s">
        <v>646</v>
      </c>
      <c r="C2002" s="15"/>
      <c r="D2002" s="121" t="s">
        <v>1817</v>
      </c>
      <c r="E2002" s="156" t="s">
        <v>187</v>
      </c>
      <c r="F2002" s="100"/>
      <c r="G2002" s="100"/>
      <c r="H2002" s="100"/>
      <c r="I2002" s="101">
        <f>'NOMINAL ROLL'!I1383</f>
        <v>67589.352000000014</v>
      </c>
    </row>
    <row r="2003" spans="1:9" ht="18" x14ac:dyDescent="0.4">
      <c r="A2003" s="234">
        <v>21020314</v>
      </c>
      <c r="B2003" s="287" t="s">
        <v>646</v>
      </c>
      <c r="C2003" s="15"/>
      <c r="D2003" s="121" t="s">
        <v>1817</v>
      </c>
      <c r="E2003" s="156" t="s">
        <v>519</v>
      </c>
      <c r="F2003" s="100"/>
      <c r="G2003" s="100"/>
      <c r="H2003" s="100"/>
      <c r="I2003" s="101">
        <f>'NOMINAL ROLL'!K1383</f>
        <v>137628</v>
      </c>
    </row>
    <row r="2004" spans="1:9" ht="18" x14ac:dyDescent="0.4">
      <c r="A2004" s="234">
        <v>21020305</v>
      </c>
      <c r="B2004" s="287"/>
      <c r="C2004" s="15"/>
      <c r="D2004" s="121"/>
      <c r="E2004" s="156" t="s">
        <v>520</v>
      </c>
      <c r="F2004" s="100"/>
      <c r="G2004" s="100"/>
      <c r="H2004" s="100"/>
      <c r="I2004" s="101"/>
    </row>
    <row r="2005" spans="1:9" ht="18" x14ac:dyDescent="0.4">
      <c r="A2005" s="234">
        <v>21020306</v>
      </c>
      <c r="B2005" s="287" t="s">
        <v>646</v>
      </c>
      <c r="C2005" s="15"/>
      <c r="D2005" s="121" t="s">
        <v>1817</v>
      </c>
      <c r="E2005" s="156" t="s">
        <v>521</v>
      </c>
      <c r="F2005" s="100"/>
      <c r="G2005" s="100"/>
      <c r="H2005" s="100"/>
      <c r="I2005" s="101">
        <f>'NOMINAL ROLL'!J1383</f>
        <v>7560</v>
      </c>
    </row>
    <row r="2006" spans="1:9" ht="18" x14ac:dyDescent="0.4">
      <c r="A2006" s="322">
        <v>21020400</v>
      </c>
      <c r="B2006" s="231"/>
      <c r="C2006" s="14"/>
      <c r="D2006" s="231"/>
      <c r="E2006" s="115" t="s">
        <v>194</v>
      </c>
      <c r="F2006" s="100"/>
      <c r="G2006" s="100"/>
      <c r="H2006" s="100"/>
      <c r="I2006" s="101"/>
    </row>
    <row r="2007" spans="1:9" ht="18" x14ac:dyDescent="0.4">
      <c r="A2007" s="323">
        <v>21020401</v>
      </c>
      <c r="B2007" s="287"/>
      <c r="C2007" s="15"/>
      <c r="D2007" s="121"/>
      <c r="E2007" s="156" t="s">
        <v>178</v>
      </c>
      <c r="F2007" s="100"/>
      <c r="G2007" s="100"/>
      <c r="H2007" s="100"/>
      <c r="I2007" s="101"/>
    </row>
    <row r="2008" spans="1:9" ht="18" x14ac:dyDescent="0.4">
      <c r="A2008" s="323">
        <v>21020402</v>
      </c>
      <c r="B2008" s="287"/>
      <c r="C2008" s="15"/>
      <c r="D2008" s="121"/>
      <c r="E2008" s="156" t="s">
        <v>179</v>
      </c>
      <c r="F2008" s="100"/>
      <c r="G2008" s="100"/>
      <c r="H2008" s="100"/>
      <c r="I2008" s="101"/>
    </row>
    <row r="2009" spans="1:9" ht="18" x14ac:dyDescent="0.4">
      <c r="A2009" s="323">
        <v>21020403</v>
      </c>
      <c r="B2009" s="287"/>
      <c r="C2009" s="15"/>
      <c r="D2009" s="121"/>
      <c r="E2009" s="156" t="s">
        <v>180</v>
      </c>
      <c r="F2009" s="100"/>
      <c r="G2009" s="100"/>
      <c r="H2009" s="100"/>
      <c r="I2009" s="101"/>
    </row>
    <row r="2010" spans="1:9" ht="18" x14ac:dyDescent="0.4">
      <c r="A2010" s="323">
        <v>21020404</v>
      </c>
      <c r="B2010" s="287"/>
      <c r="C2010" s="15"/>
      <c r="D2010" s="121"/>
      <c r="E2010" s="156" t="s">
        <v>181</v>
      </c>
      <c r="F2010" s="100"/>
      <c r="G2010" s="100"/>
      <c r="H2010" s="100"/>
      <c r="I2010" s="101"/>
    </row>
    <row r="2011" spans="1:9" ht="18" x14ac:dyDescent="0.4">
      <c r="A2011" s="323">
        <v>21020412</v>
      </c>
      <c r="B2011" s="287"/>
      <c r="C2011" s="15"/>
      <c r="D2011" s="121"/>
      <c r="E2011" s="156" t="s">
        <v>184</v>
      </c>
      <c r="F2011" s="100"/>
      <c r="G2011" s="100"/>
      <c r="H2011" s="100"/>
      <c r="I2011" s="101"/>
    </row>
    <row r="2012" spans="1:9" ht="18" x14ac:dyDescent="0.4">
      <c r="A2012" s="323">
        <v>21020415</v>
      </c>
      <c r="B2012" s="287"/>
      <c r="C2012" s="15"/>
      <c r="D2012" s="121"/>
      <c r="E2012" s="156" t="s">
        <v>187</v>
      </c>
      <c r="F2012" s="100"/>
      <c r="G2012" s="100"/>
      <c r="H2012" s="100"/>
      <c r="I2012" s="101"/>
    </row>
    <row r="2013" spans="1:9" ht="18" x14ac:dyDescent="0.4">
      <c r="A2013" s="322">
        <v>21020500</v>
      </c>
      <c r="B2013" s="231"/>
      <c r="C2013" s="14"/>
      <c r="D2013" s="231"/>
      <c r="E2013" s="115" t="s">
        <v>195</v>
      </c>
      <c r="F2013" s="100"/>
      <c r="G2013" s="100"/>
      <c r="H2013" s="100"/>
      <c r="I2013" s="101"/>
    </row>
    <row r="2014" spans="1:9" ht="18" x14ac:dyDescent="0.4">
      <c r="A2014" s="323">
        <v>21020501</v>
      </c>
      <c r="B2014" s="287"/>
      <c r="C2014" s="15"/>
      <c r="D2014" s="121"/>
      <c r="E2014" s="156" t="s">
        <v>178</v>
      </c>
      <c r="F2014" s="100"/>
      <c r="G2014" s="100"/>
      <c r="H2014" s="100"/>
      <c r="I2014" s="101"/>
    </row>
    <row r="2015" spans="1:9" ht="18" x14ac:dyDescent="0.4">
      <c r="A2015" s="324">
        <v>21020502</v>
      </c>
      <c r="B2015" s="287"/>
      <c r="C2015" s="17"/>
      <c r="D2015" s="121"/>
      <c r="E2015" s="156" t="s">
        <v>179</v>
      </c>
      <c r="F2015" s="100"/>
      <c r="G2015" s="100"/>
      <c r="H2015" s="100"/>
      <c r="I2015" s="101"/>
    </row>
    <row r="2016" spans="1:9" ht="18" x14ac:dyDescent="0.4">
      <c r="A2016" s="324">
        <v>21020503</v>
      </c>
      <c r="B2016" s="287"/>
      <c r="C2016" s="17"/>
      <c r="D2016" s="121"/>
      <c r="E2016" s="156" t="s">
        <v>180</v>
      </c>
      <c r="F2016" s="100"/>
      <c r="G2016" s="100"/>
      <c r="H2016" s="100"/>
      <c r="I2016" s="101"/>
    </row>
    <row r="2017" spans="1:9" ht="18" x14ac:dyDescent="0.4">
      <c r="A2017" s="324">
        <v>21020504</v>
      </c>
      <c r="B2017" s="287"/>
      <c r="C2017" s="17"/>
      <c r="D2017" s="121"/>
      <c r="E2017" s="156" t="s">
        <v>181</v>
      </c>
      <c r="F2017" s="100"/>
      <c r="G2017" s="100"/>
      <c r="H2017" s="100"/>
      <c r="I2017" s="101"/>
    </row>
    <row r="2018" spans="1:9" ht="18" x14ac:dyDescent="0.4">
      <c r="A2018" s="324">
        <v>21020512</v>
      </c>
      <c r="B2018" s="287"/>
      <c r="C2018" s="17"/>
      <c r="D2018" s="121"/>
      <c r="E2018" s="156" t="s">
        <v>184</v>
      </c>
      <c r="F2018" s="100"/>
      <c r="G2018" s="100"/>
      <c r="H2018" s="100"/>
      <c r="I2018" s="100"/>
    </row>
    <row r="2019" spans="1:9" ht="18" x14ac:dyDescent="0.4">
      <c r="A2019" s="324">
        <v>21020515</v>
      </c>
      <c r="B2019" s="287"/>
      <c r="C2019" s="17"/>
      <c r="D2019" s="121"/>
      <c r="E2019" s="156" t="s">
        <v>187</v>
      </c>
      <c r="F2019" s="100"/>
      <c r="G2019" s="100"/>
      <c r="H2019" s="100"/>
      <c r="I2019" s="100"/>
    </row>
    <row r="2020" spans="1:9" ht="18" x14ac:dyDescent="0.4">
      <c r="A2020" s="239">
        <v>21020600</v>
      </c>
      <c r="B2020" s="240"/>
      <c r="C2020" s="16"/>
      <c r="D2020" s="240"/>
      <c r="E2020" s="115" t="s">
        <v>196</v>
      </c>
      <c r="F2020" s="100"/>
      <c r="G2020" s="100"/>
      <c r="H2020" s="100"/>
      <c r="I2020" s="100"/>
    </row>
    <row r="2021" spans="1:9" ht="18" x14ac:dyDescent="0.4">
      <c r="A2021" s="294">
        <v>21020605</v>
      </c>
      <c r="B2021" s="287"/>
      <c r="C2021" s="17"/>
      <c r="D2021" s="121"/>
      <c r="E2021" s="122" t="s">
        <v>199</v>
      </c>
      <c r="F2021" s="100"/>
      <c r="G2021" s="100"/>
      <c r="H2021" s="100"/>
      <c r="I2021" s="100"/>
    </row>
    <row r="2022" spans="1:9" ht="18" x14ac:dyDescent="0.4">
      <c r="A2022" s="317">
        <v>22020000</v>
      </c>
      <c r="B2022" s="245"/>
      <c r="C2022" s="18"/>
      <c r="D2022" s="245"/>
      <c r="E2022" s="179" t="s">
        <v>204</v>
      </c>
      <c r="F2022" s="100"/>
      <c r="G2022" s="100"/>
      <c r="H2022" s="100"/>
      <c r="I2022" s="100"/>
    </row>
    <row r="2023" spans="1:9" ht="18" x14ac:dyDescent="0.4">
      <c r="A2023" s="317">
        <v>22020100</v>
      </c>
      <c r="B2023" s="245"/>
      <c r="C2023" s="18"/>
      <c r="D2023" s="245"/>
      <c r="E2023" s="179" t="s">
        <v>205</v>
      </c>
      <c r="F2023" s="100"/>
      <c r="G2023" s="100"/>
      <c r="H2023" s="100"/>
      <c r="I2023" s="100"/>
    </row>
    <row r="2024" spans="1:9" ht="18" x14ac:dyDescent="0.4">
      <c r="A2024" s="37">
        <v>22020101</v>
      </c>
      <c r="B2024" s="287"/>
      <c r="C2024" s="37"/>
      <c r="D2024" s="205"/>
      <c r="E2024" s="310" t="s">
        <v>206</v>
      </c>
      <c r="F2024" s="204"/>
      <c r="G2024" s="204"/>
      <c r="H2024" s="204"/>
      <c r="I2024" s="100"/>
    </row>
    <row r="2025" spans="1:9" ht="18" x14ac:dyDescent="0.4">
      <c r="A2025" s="37">
        <v>22020102</v>
      </c>
      <c r="B2025" s="287"/>
      <c r="C2025" s="37"/>
      <c r="D2025" s="205"/>
      <c r="E2025" s="310" t="s">
        <v>207</v>
      </c>
      <c r="F2025" s="204"/>
      <c r="G2025" s="204"/>
      <c r="H2025" s="204"/>
      <c r="I2025" s="100"/>
    </row>
    <row r="2026" spans="1:9" ht="18" x14ac:dyDescent="0.4">
      <c r="A2026" s="37">
        <v>22020103</v>
      </c>
      <c r="B2026" s="287"/>
      <c r="C2026" s="37"/>
      <c r="D2026" s="205"/>
      <c r="E2026" s="310" t="s">
        <v>208</v>
      </c>
      <c r="F2026" s="204"/>
      <c r="G2026" s="204"/>
      <c r="H2026" s="204"/>
      <c r="I2026" s="100"/>
    </row>
    <row r="2027" spans="1:9" ht="18" x14ac:dyDescent="0.4">
      <c r="A2027" s="37">
        <v>22020104</v>
      </c>
      <c r="B2027" s="287"/>
      <c r="C2027" s="15"/>
      <c r="D2027" s="121"/>
      <c r="E2027" s="310" t="s">
        <v>209</v>
      </c>
      <c r="F2027" s="100"/>
      <c r="G2027" s="469"/>
      <c r="H2027" s="100"/>
      <c r="I2027" s="272"/>
    </row>
    <row r="2028" spans="1:9" s="221" customFormat="1" ht="18" x14ac:dyDescent="0.4">
      <c r="A2028" s="317" t="s">
        <v>537</v>
      </c>
      <c r="B2028" s="245"/>
      <c r="C2028" s="18"/>
      <c r="D2028" s="245"/>
      <c r="E2028" s="246" t="s">
        <v>248</v>
      </c>
      <c r="F2028" s="100"/>
      <c r="G2028" s="469"/>
      <c r="H2028" s="100"/>
      <c r="I2028" s="272"/>
    </row>
    <row r="2029" spans="1:9" ht="18" x14ac:dyDescent="0.4">
      <c r="A2029" s="326" t="s">
        <v>538</v>
      </c>
      <c r="B2029" s="287" t="s">
        <v>646</v>
      </c>
      <c r="C2029" s="15"/>
      <c r="D2029" s="121" t="s">
        <v>1817</v>
      </c>
      <c r="E2029" s="243" t="s">
        <v>249</v>
      </c>
      <c r="F2029" s="100">
        <v>1299000</v>
      </c>
      <c r="G2029" s="125">
        <v>5000000</v>
      </c>
      <c r="H2029" s="100">
        <v>2330000</v>
      </c>
      <c r="I2029" s="125">
        <v>10000000</v>
      </c>
    </row>
    <row r="2030" spans="1:9" ht="18" x14ac:dyDescent="0.4">
      <c r="A2030" s="276">
        <v>220207</v>
      </c>
      <c r="B2030" s="311"/>
      <c r="C2030" s="38"/>
      <c r="D2030" s="204"/>
      <c r="E2030" s="277" t="s">
        <v>709</v>
      </c>
      <c r="F2030" s="100"/>
      <c r="G2030" s="125"/>
      <c r="H2030" s="100"/>
      <c r="I2030" s="125"/>
    </row>
    <row r="2031" spans="1:9" ht="37" x14ac:dyDescent="0.45">
      <c r="A2031" s="1387">
        <v>22020710</v>
      </c>
      <c r="B2031" s="1384" t="s">
        <v>646</v>
      </c>
      <c r="C2031" s="1388"/>
      <c r="D2031" s="1385" t="s">
        <v>1817</v>
      </c>
      <c r="E2031" s="1386" t="s">
        <v>3479</v>
      </c>
      <c r="F2031" s="1254">
        <v>1000000</v>
      </c>
      <c r="G2031" s="1254">
        <v>5000000</v>
      </c>
      <c r="H2031" s="1254">
        <v>2110000</v>
      </c>
      <c r="I2031" s="1254">
        <v>15000000</v>
      </c>
    </row>
    <row r="2032" spans="1:9" ht="18" x14ac:dyDescent="0.4">
      <c r="A2032" s="398">
        <v>22040100</v>
      </c>
      <c r="B2032" s="245"/>
      <c r="C2032" s="51"/>
      <c r="D2032" s="245"/>
      <c r="E2032" s="402" t="s">
        <v>310</v>
      </c>
      <c r="F2032" s="100"/>
      <c r="G2032" s="124"/>
      <c r="H2032" s="100"/>
      <c r="I2032" s="124"/>
    </row>
    <row r="2033" spans="1:9" ht="18.5" thickBot="1" x14ac:dyDescent="0.45">
      <c r="A2033" s="427">
        <v>22040109</v>
      </c>
      <c r="B2033" s="428" t="s">
        <v>646</v>
      </c>
      <c r="C2033" s="429"/>
      <c r="D2033" s="345" t="s">
        <v>1817</v>
      </c>
      <c r="E2033" s="424" t="s">
        <v>2586</v>
      </c>
      <c r="F2033" s="106">
        <v>2390000</v>
      </c>
      <c r="G2033" s="131">
        <v>50000000</v>
      </c>
      <c r="H2033" s="106">
        <v>13000000</v>
      </c>
      <c r="I2033" s="131">
        <v>50000000</v>
      </c>
    </row>
    <row r="2034" spans="1:9" ht="18.5" thickBot="1" x14ac:dyDescent="0.45">
      <c r="A2034" s="482"/>
      <c r="B2034" s="435"/>
      <c r="C2034" s="436"/>
      <c r="D2034" s="510"/>
      <c r="E2034" s="511" t="s">
        <v>164</v>
      </c>
      <c r="F2034" s="438">
        <f>SUM(F1990:F2021)</f>
        <v>0</v>
      </c>
      <c r="G2034" s="438">
        <f>SUM(G1990:G2021)</f>
        <v>0</v>
      </c>
      <c r="H2034" s="438">
        <f>SUM(H1990:H2021)</f>
        <v>0</v>
      </c>
      <c r="I2034" s="439">
        <f>SUM(I1990:I2021)</f>
        <v>2096276.6159999999</v>
      </c>
    </row>
    <row r="2035" spans="1:9" ht="18.5" thickBot="1" x14ac:dyDescent="0.45">
      <c r="A2035" s="481"/>
      <c r="B2035" s="447"/>
      <c r="C2035" s="448"/>
      <c r="D2035" s="507"/>
      <c r="E2035" s="508" t="s">
        <v>204</v>
      </c>
      <c r="F2035" s="509">
        <f>SUM(F2024:F2033)</f>
        <v>4689000</v>
      </c>
      <c r="G2035" s="509">
        <f>SUM(G2024:G2033)</f>
        <v>60000000</v>
      </c>
      <c r="H2035" s="509">
        <f>SUM(H2024:H2033)</f>
        <v>17440000</v>
      </c>
      <c r="I2035" s="509">
        <f>SUM(I2024:I2033)</f>
        <v>75000000</v>
      </c>
    </row>
    <row r="2036" spans="1:9" ht="18.5" thickBot="1" x14ac:dyDescent="0.45">
      <c r="A2036" s="24"/>
      <c r="B2036" s="268"/>
      <c r="C2036" s="24"/>
      <c r="D2036" s="268"/>
      <c r="E2036" s="199" t="s">
        <v>298</v>
      </c>
      <c r="F2036" s="207">
        <f>F2034+F2035</f>
        <v>4689000</v>
      </c>
      <c r="G2036" s="207">
        <f>G2034+G2035</f>
        <v>60000000</v>
      </c>
      <c r="H2036" s="207">
        <f>H2034+H2035</f>
        <v>17440000</v>
      </c>
      <c r="I2036" s="207">
        <f>I2034+I2035</f>
        <v>77096276.615999997</v>
      </c>
    </row>
    <row r="2037" spans="1:9" ht="22.5" x14ac:dyDescent="0.45">
      <c r="A2037" s="1440" t="s">
        <v>1792</v>
      </c>
      <c r="B2037" s="1441"/>
      <c r="C2037" s="1441"/>
      <c r="D2037" s="1441"/>
      <c r="E2037" s="1441"/>
      <c r="F2037" s="1441"/>
      <c r="G2037" s="1441"/>
      <c r="H2037" s="1441"/>
      <c r="I2037" s="1442"/>
    </row>
    <row r="2038" spans="1:9" ht="22.5" x14ac:dyDescent="0.45">
      <c r="A2038" s="1437" t="s">
        <v>484</v>
      </c>
      <c r="B2038" s="1438"/>
      <c r="C2038" s="1438"/>
      <c r="D2038" s="1438"/>
      <c r="E2038" s="1438"/>
      <c r="F2038" s="1438"/>
      <c r="G2038" s="1438"/>
      <c r="H2038" s="1438"/>
      <c r="I2038" s="1439"/>
    </row>
    <row r="2039" spans="1:9" ht="23.25" customHeight="1" x14ac:dyDescent="0.45">
      <c r="A2039" s="1437" t="s">
        <v>3079</v>
      </c>
      <c r="B2039" s="1438"/>
      <c r="C2039" s="1438"/>
      <c r="D2039" s="1438"/>
      <c r="E2039" s="1438"/>
      <c r="F2039" s="1438"/>
      <c r="G2039" s="1438"/>
      <c r="H2039" s="1438"/>
      <c r="I2039" s="1439"/>
    </row>
    <row r="2040" spans="1:9" ht="18.75" customHeight="1" thickBot="1" x14ac:dyDescent="0.5">
      <c r="A2040" s="1461" t="s">
        <v>2618</v>
      </c>
      <c r="B2040" s="1462"/>
      <c r="C2040" s="1462"/>
      <c r="D2040" s="1462"/>
      <c r="E2040" s="1462"/>
      <c r="F2040" s="1462"/>
      <c r="G2040" s="1462"/>
      <c r="H2040" s="1462"/>
      <c r="I2040" s="1463"/>
    </row>
    <row r="2041" spans="1:9" ht="18.5" thickBot="1" x14ac:dyDescent="0.45">
      <c r="A2041" s="1443" t="s">
        <v>461</v>
      </c>
      <c r="B2041" s="1444"/>
      <c r="C2041" s="1444"/>
      <c r="D2041" s="1444"/>
      <c r="E2041" s="1444"/>
      <c r="F2041" s="1444"/>
      <c r="G2041" s="1444"/>
      <c r="H2041" s="1444"/>
      <c r="I2041" s="1445"/>
    </row>
    <row r="2042" spans="1:9" s="201" customFormat="1" ht="36.5" thickBot="1" x14ac:dyDescent="0.4">
      <c r="A2042" s="4" t="s">
        <v>692</v>
      </c>
      <c r="B2042" s="111" t="s">
        <v>458</v>
      </c>
      <c r="C2042" s="4" t="s">
        <v>454</v>
      </c>
      <c r="D2042" s="111" t="s">
        <v>457</v>
      </c>
      <c r="E2042" s="210" t="s">
        <v>1</v>
      </c>
      <c r="F2042" s="111" t="s">
        <v>3083</v>
      </c>
      <c r="G2042" s="111" t="s">
        <v>3078</v>
      </c>
      <c r="H2042" s="111" t="s">
        <v>3085</v>
      </c>
      <c r="I2042" s="111" t="s">
        <v>3082</v>
      </c>
    </row>
    <row r="2043" spans="1:9" ht="18" x14ac:dyDescent="0.4">
      <c r="A2043" s="316">
        <v>53500100101</v>
      </c>
      <c r="B2043" s="287" t="s">
        <v>646</v>
      </c>
      <c r="C2043" s="15"/>
      <c r="D2043" s="121" t="s">
        <v>1817</v>
      </c>
      <c r="E2043" s="391" t="s">
        <v>373</v>
      </c>
      <c r="F2043" s="213">
        <f>F2118</f>
        <v>11430140.253999997</v>
      </c>
      <c r="G2043" s="213">
        <f>G2118</f>
        <v>11932874.699999999</v>
      </c>
      <c r="H2043" s="213">
        <f>H2118</f>
        <v>6391842.666666667</v>
      </c>
      <c r="I2043" s="213">
        <f>I2118</f>
        <v>13197474.629999999</v>
      </c>
    </row>
    <row r="2044" spans="1:9" ht="21.75" customHeight="1" x14ac:dyDescent="0.4">
      <c r="A2044" s="317">
        <v>53500100102</v>
      </c>
      <c r="B2044" s="287" t="s">
        <v>646</v>
      </c>
      <c r="C2044" s="15"/>
      <c r="D2044" s="121" t="s">
        <v>1817</v>
      </c>
      <c r="E2044" s="267" t="s">
        <v>459</v>
      </c>
      <c r="F2044" s="392">
        <f>F2180</f>
        <v>36774160.700800002</v>
      </c>
      <c r="G2044" s="392">
        <f>G2180</f>
        <v>54072612.960000001</v>
      </c>
      <c r="H2044" s="392">
        <f>H2180</f>
        <v>30228208.68</v>
      </c>
      <c r="I2044" s="392">
        <f>I2180</f>
        <v>66717476.799999997</v>
      </c>
    </row>
    <row r="2045" spans="1:9" ht="18.5" thickBot="1" x14ac:dyDescent="0.45">
      <c r="A2045" s="317">
        <v>53500100103</v>
      </c>
      <c r="B2045" s="287" t="s">
        <v>646</v>
      </c>
      <c r="C2045" s="15"/>
      <c r="D2045" s="121" t="s">
        <v>1817</v>
      </c>
      <c r="E2045" s="267" t="s">
        <v>460</v>
      </c>
      <c r="F2045" s="215">
        <f>F2237</f>
        <v>6783981.6647999994</v>
      </c>
      <c r="G2045" s="215">
        <f>G2237</f>
        <v>16493654.76</v>
      </c>
      <c r="H2045" s="215">
        <f>H2237</f>
        <v>9467741.0700000003</v>
      </c>
      <c r="I2045" s="215">
        <f>I2237</f>
        <v>14977074.720000001</v>
      </c>
    </row>
    <row r="2046" spans="1:9" ht="20.25" customHeight="1" thickBot="1" x14ac:dyDescent="0.45">
      <c r="A2046" s="24"/>
      <c r="B2046" s="268"/>
      <c r="C2046" s="24"/>
      <c r="D2046" s="268"/>
      <c r="E2046" s="185" t="s">
        <v>298</v>
      </c>
      <c r="F2046" s="223">
        <f>SUM(F2043:F2045)</f>
        <v>54988282.619599998</v>
      </c>
      <c r="G2046" s="223">
        <f>SUM(G2043:G2045)</f>
        <v>82499142.420000002</v>
      </c>
      <c r="H2046" s="223">
        <f>SUM(H2043:H2045)</f>
        <v>46087792.416666664</v>
      </c>
      <c r="I2046" s="223">
        <f>SUM(I2043:I2045)</f>
        <v>94892026.149999991</v>
      </c>
    </row>
    <row r="2047" spans="1:9" ht="18.5" thickBot="1" x14ac:dyDescent="0.45">
      <c r="A2047" s="1473" t="s">
        <v>504</v>
      </c>
      <c r="B2047" s="1474"/>
      <c r="C2047" s="1474"/>
      <c r="D2047" s="1474"/>
      <c r="E2047" s="1474"/>
      <c r="F2047" s="1474"/>
      <c r="G2047" s="1474"/>
      <c r="H2047" s="1474"/>
      <c r="I2047" s="1475"/>
    </row>
    <row r="2048" spans="1:9" ht="18.5" thickBot="1" x14ac:dyDescent="0.45">
      <c r="A2048" s="482"/>
      <c r="B2048" s="435"/>
      <c r="C2048" s="436"/>
      <c r="D2048" s="510"/>
      <c r="E2048" s="514" t="s">
        <v>164</v>
      </c>
      <c r="F2048" s="463">
        <f t="shared" ref="F2048:I2049" si="24">F2116+F2178+F2235</f>
        <v>26194914.4296</v>
      </c>
      <c r="G2048" s="463">
        <f t="shared" si="24"/>
        <v>31199142.420000002</v>
      </c>
      <c r="H2048" s="463">
        <f t="shared" si="24"/>
        <v>19243517.416666668</v>
      </c>
      <c r="I2048" s="464">
        <f t="shared" si="24"/>
        <v>39492026.149999999</v>
      </c>
    </row>
    <row r="2049" spans="1:9" ht="18.5" thickBot="1" x14ac:dyDescent="0.45">
      <c r="A2049" s="448"/>
      <c r="B2049" s="447"/>
      <c r="C2049" s="448"/>
      <c r="D2049" s="507"/>
      <c r="E2049" s="512" t="s">
        <v>204</v>
      </c>
      <c r="F2049" s="489">
        <f t="shared" si="24"/>
        <v>28793368.189999998</v>
      </c>
      <c r="G2049" s="489">
        <f t="shared" si="24"/>
        <v>51300000</v>
      </c>
      <c r="H2049" s="489">
        <f t="shared" si="24"/>
        <v>26844275</v>
      </c>
      <c r="I2049" s="513">
        <f t="shared" si="24"/>
        <v>55400000</v>
      </c>
    </row>
    <row r="2050" spans="1:9" ht="18.5" thickBot="1" x14ac:dyDescent="0.45">
      <c r="A2050" s="24"/>
      <c r="B2050" s="268"/>
      <c r="C2050" s="24"/>
      <c r="D2050" s="268"/>
      <c r="E2050" s="185" t="s">
        <v>298</v>
      </c>
      <c r="F2050" s="223">
        <f>F2048+F2049</f>
        <v>54988282.619599998</v>
      </c>
      <c r="G2050" s="223">
        <f>G2048+G2049</f>
        <v>82499142.420000002</v>
      </c>
      <c r="H2050" s="223">
        <f>H2048+H2049</f>
        <v>46087792.416666672</v>
      </c>
      <c r="I2050" s="223">
        <f>I2048+I2049</f>
        <v>94892026.150000006</v>
      </c>
    </row>
    <row r="2051" spans="1:9" ht="22.5" x14ac:dyDescent="0.45">
      <c r="A2051" s="1440" t="s">
        <v>1792</v>
      </c>
      <c r="B2051" s="1441"/>
      <c r="C2051" s="1441"/>
      <c r="D2051" s="1441"/>
      <c r="E2051" s="1441"/>
      <c r="F2051" s="1441"/>
      <c r="G2051" s="1441"/>
      <c r="H2051" s="1441"/>
      <c r="I2051" s="1442"/>
    </row>
    <row r="2052" spans="1:9" ht="22.5" x14ac:dyDescent="0.45">
      <c r="A2052" s="1437" t="s">
        <v>484</v>
      </c>
      <c r="B2052" s="1438"/>
      <c r="C2052" s="1438"/>
      <c r="D2052" s="1438"/>
      <c r="E2052" s="1438"/>
      <c r="F2052" s="1438"/>
      <c r="G2052" s="1438"/>
      <c r="H2052" s="1438"/>
      <c r="I2052" s="1439"/>
    </row>
    <row r="2053" spans="1:9" ht="22.5" x14ac:dyDescent="0.45">
      <c r="A2053" s="1437" t="s">
        <v>3079</v>
      </c>
      <c r="B2053" s="1438"/>
      <c r="C2053" s="1438"/>
      <c r="D2053" s="1438"/>
      <c r="E2053" s="1438"/>
      <c r="F2053" s="1438"/>
      <c r="G2053" s="1438"/>
      <c r="H2053" s="1438"/>
      <c r="I2053" s="1439"/>
    </row>
    <row r="2054" spans="1:9" ht="18.75" customHeight="1" thickBot="1" x14ac:dyDescent="0.5">
      <c r="A2054" s="1461" t="s">
        <v>280</v>
      </c>
      <c r="B2054" s="1462"/>
      <c r="C2054" s="1462"/>
      <c r="D2054" s="1462"/>
      <c r="E2054" s="1462"/>
      <c r="F2054" s="1462"/>
      <c r="G2054" s="1462"/>
      <c r="H2054" s="1462"/>
      <c r="I2054" s="1463"/>
    </row>
    <row r="2055" spans="1:9" ht="18.5" thickBot="1" x14ac:dyDescent="0.45">
      <c r="A2055" s="1455" t="s">
        <v>462</v>
      </c>
      <c r="B2055" s="1456"/>
      <c r="C2055" s="1456"/>
      <c r="D2055" s="1456"/>
      <c r="E2055" s="1456"/>
      <c r="F2055" s="1456"/>
      <c r="G2055" s="1456"/>
      <c r="H2055" s="1456"/>
      <c r="I2055" s="1457"/>
    </row>
    <row r="2056" spans="1:9" ht="36.5" thickBot="1" x14ac:dyDescent="0.45">
      <c r="A2056" s="561" t="s">
        <v>465</v>
      </c>
      <c r="B2056" s="581" t="s">
        <v>458</v>
      </c>
      <c r="C2056" s="561" t="s">
        <v>454</v>
      </c>
      <c r="D2056" s="581" t="s">
        <v>457</v>
      </c>
      <c r="E2056" s="562" t="s">
        <v>1</v>
      </c>
      <c r="F2056" s="347" t="s">
        <v>3083</v>
      </c>
      <c r="G2056" s="347" t="s">
        <v>3078</v>
      </c>
      <c r="H2056" s="347" t="s">
        <v>3085</v>
      </c>
      <c r="I2056" s="347" t="s">
        <v>3082</v>
      </c>
    </row>
    <row r="2057" spans="1:9" ht="18" x14ac:dyDescent="0.4">
      <c r="A2057" s="568">
        <v>20000000</v>
      </c>
      <c r="B2057" s="252"/>
      <c r="C2057" s="569"/>
      <c r="D2057" s="252"/>
      <c r="E2057" s="570" t="s">
        <v>163</v>
      </c>
      <c r="F2057" s="584"/>
      <c r="G2057" s="584"/>
      <c r="H2057" s="584"/>
      <c r="I2057" s="585"/>
    </row>
    <row r="2058" spans="1:9" ht="18" x14ac:dyDescent="0.4">
      <c r="A2058" s="393">
        <v>21000000</v>
      </c>
      <c r="B2058" s="231"/>
      <c r="C2058" s="49"/>
      <c r="D2058" s="231"/>
      <c r="E2058" s="394" t="s">
        <v>164</v>
      </c>
      <c r="F2058" s="237"/>
      <c r="G2058" s="237"/>
      <c r="H2058" s="237"/>
      <c r="I2058" s="238"/>
    </row>
    <row r="2059" spans="1:9" ht="18" x14ac:dyDescent="0.4">
      <c r="A2059" s="393">
        <v>21010000</v>
      </c>
      <c r="B2059" s="231"/>
      <c r="C2059" s="49"/>
      <c r="D2059" s="231"/>
      <c r="E2059" s="394" t="s">
        <v>165</v>
      </c>
      <c r="F2059" s="237"/>
      <c r="G2059" s="237"/>
      <c r="H2059" s="237"/>
      <c r="I2059" s="238"/>
    </row>
    <row r="2060" spans="1:9" ht="18" x14ac:dyDescent="0.4">
      <c r="A2060" s="323">
        <v>21010103</v>
      </c>
      <c r="B2060" s="235" t="s">
        <v>646</v>
      </c>
      <c r="C2060" s="15"/>
      <c r="D2060" s="121" t="s">
        <v>1817</v>
      </c>
      <c r="E2060" s="122" t="s">
        <v>168</v>
      </c>
      <c r="F2060" s="237">
        <f>G2060-(G2060*2%)</f>
        <v>1577486.4</v>
      </c>
      <c r="G2060" s="100">
        <v>1609680</v>
      </c>
      <c r="H2060" s="232">
        <f>G2060/12*8</f>
        <v>1073120</v>
      </c>
      <c r="I2060" s="101">
        <f>'NOMINAL ROLL'!D1395</f>
        <v>1714014</v>
      </c>
    </row>
    <row r="2061" spans="1:9" ht="18" x14ac:dyDescent="0.4">
      <c r="A2061" s="323">
        <v>21010104</v>
      </c>
      <c r="B2061" s="235" t="s">
        <v>646</v>
      </c>
      <c r="C2061" s="15"/>
      <c r="D2061" s="121" t="s">
        <v>1817</v>
      </c>
      <c r="E2061" s="122" t="s">
        <v>169</v>
      </c>
      <c r="F2061" s="100"/>
      <c r="G2061" s="100"/>
      <c r="H2061" s="232">
        <f>G2061/12*8</f>
        <v>0</v>
      </c>
      <c r="I2061" s="101">
        <f>'NOMINAL ROLL'!D1391</f>
        <v>259103</v>
      </c>
    </row>
    <row r="2062" spans="1:9" ht="18" x14ac:dyDescent="0.4">
      <c r="A2062" s="323">
        <v>21010105</v>
      </c>
      <c r="B2062" s="235"/>
      <c r="C2062" s="15"/>
      <c r="D2062" s="121"/>
      <c r="E2062" s="122" t="s">
        <v>170</v>
      </c>
      <c r="F2062" s="237">
        <f>G2062-(G2062*2%)</f>
        <v>184147.88</v>
      </c>
      <c r="G2062" s="100">
        <v>187906</v>
      </c>
      <c r="H2062" s="232">
        <f>G2062/12*8</f>
        <v>125270.66666666667</v>
      </c>
      <c r="I2062" s="101"/>
    </row>
    <row r="2063" spans="1:9" ht="18" x14ac:dyDescent="0.4">
      <c r="A2063" s="234">
        <v>21010106</v>
      </c>
      <c r="B2063" s="235"/>
      <c r="C2063" s="15"/>
      <c r="D2063" s="121"/>
      <c r="E2063" s="122" t="s">
        <v>171</v>
      </c>
      <c r="F2063" s="100"/>
      <c r="G2063" s="100"/>
      <c r="H2063" s="100"/>
      <c r="I2063" s="101"/>
    </row>
    <row r="2064" spans="1:9" ht="18" x14ac:dyDescent="0.4">
      <c r="A2064" s="234"/>
      <c r="B2064" s="235"/>
      <c r="C2064" s="15"/>
      <c r="D2064" s="121"/>
      <c r="E2064" s="156" t="s">
        <v>680</v>
      </c>
      <c r="F2064" s="100"/>
      <c r="G2064" s="100">
        <v>269637.89999999997</v>
      </c>
      <c r="H2064" s="100"/>
      <c r="I2064" s="845"/>
    </row>
    <row r="2065" spans="1:9" ht="17.25" customHeight="1" x14ac:dyDescent="0.4">
      <c r="A2065" s="322">
        <v>21020300</v>
      </c>
      <c r="B2065" s="231"/>
      <c r="C2065" s="14"/>
      <c r="D2065" s="231"/>
      <c r="E2065" s="115" t="s">
        <v>193</v>
      </c>
      <c r="F2065" s="100"/>
      <c r="G2065" s="100"/>
      <c r="H2065" s="100"/>
      <c r="I2065" s="101"/>
    </row>
    <row r="2066" spans="1:9" ht="18" x14ac:dyDescent="0.4">
      <c r="A2066" s="323">
        <v>21020301</v>
      </c>
      <c r="B2066" s="235" t="s">
        <v>646</v>
      </c>
      <c r="C2066" s="15"/>
      <c r="D2066" s="121" t="s">
        <v>1817</v>
      </c>
      <c r="E2066" s="156" t="s">
        <v>178</v>
      </c>
      <c r="F2066" s="237">
        <f>G2066-(G2066*2%)</f>
        <v>484290.61799999996</v>
      </c>
      <c r="G2066" s="100">
        <v>494174.1</v>
      </c>
      <c r="H2066" s="232">
        <f>G2066/12*8</f>
        <v>329449.39999999997</v>
      </c>
      <c r="I2066" s="101">
        <f>'NOMINAL ROLL'!E1395</f>
        <v>530691</v>
      </c>
    </row>
    <row r="2067" spans="1:9" ht="18" x14ac:dyDescent="0.4">
      <c r="A2067" s="323">
        <v>21020302</v>
      </c>
      <c r="B2067" s="235" t="s">
        <v>646</v>
      </c>
      <c r="C2067" s="15"/>
      <c r="D2067" s="121" t="s">
        <v>1817</v>
      </c>
      <c r="E2067" s="156" t="s">
        <v>179</v>
      </c>
      <c r="F2067" s="237">
        <f>G2067-(G2067*2%)</f>
        <v>276737.49599999998</v>
      </c>
      <c r="G2067" s="100">
        <v>282385.2</v>
      </c>
      <c r="H2067" s="232">
        <f>G2067/12*8</f>
        <v>188256.80000000002</v>
      </c>
      <c r="I2067" s="101">
        <f>'NOMINAL ROLL'!F1395</f>
        <v>303252</v>
      </c>
    </row>
    <row r="2068" spans="1:9" ht="18" x14ac:dyDescent="0.4">
      <c r="A2068" s="323">
        <v>21020303</v>
      </c>
      <c r="B2068" s="235" t="s">
        <v>646</v>
      </c>
      <c r="C2068" s="15"/>
      <c r="D2068" s="121" t="s">
        <v>1817</v>
      </c>
      <c r="E2068" s="156" t="s">
        <v>180</v>
      </c>
      <c r="F2068" s="237">
        <f>G2068-(G2068*2%)</f>
        <v>15876</v>
      </c>
      <c r="G2068" s="100">
        <v>16200</v>
      </c>
      <c r="H2068" s="232">
        <f>G2068/12*8</f>
        <v>10800</v>
      </c>
      <c r="I2068" s="101">
        <f>'NOMINAL ROLL'!G1395</f>
        <v>19440</v>
      </c>
    </row>
    <row r="2069" spans="1:9" ht="18" x14ac:dyDescent="0.4">
      <c r="A2069" s="323">
        <v>21020304</v>
      </c>
      <c r="B2069" s="235" t="s">
        <v>646</v>
      </c>
      <c r="C2069" s="15"/>
      <c r="D2069" s="121" t="s">
        <v>1817</v>
      </c>
      <c r="E2069" s="156" t="s">
        <v>181</v>
      </c>
      <c r="F2069" s="237">
        <f>G2069-(G2069*2%)</f>
        <v>69184.373999999996</v>
      </c>
      <c r="G2069" s="100">
        <v>70596.3</v>
      </c>
      <c r="H2069" s="232">
        <f>G2069/12*8</f>
        <v>47064.200000000004</v>
      </c>
      <c r="I2069" s="101">
        <f>'NOMINAL ROLL'!H1395</f>
        <v>75813</v>
      </c>
    </row>
    <row r="2070" spans="1:9" ht="24.75" customHeight="1" x14ac:dyDescent="0.4">
      <c r="A2070" s="1276" t="s">
        <v>3231</v>
      </c>
      <c r="B2070" s="1264" t="s">
        <v>646</v>
      </c>
      <c r="C2070" s="1263"/>
      <c r="D2070" s="1264" t="s">
        <v>1817</v>
      </c>
      <c r="E2070" s="1265" t="s">
        <v>680</v>
      </c>
      <c r="F2070" s="1266"/>
      <c r="G2070" s="1267"/>
      <c r="H2070" s="1268"/>
      <c r="I2070" s="1269">
        <f>'NOMINAL ROLL'!M1395</f>
        <v>960000</v>
      </c>
    </row>
    <row r="2071" spans="1:9" ht="18" x14ac:dyDescent="0.4">
      <c r="A2071" s="323">
        <v>21020312</v>
      </c>
      <c r="B2071" s="235"/>
      <c r="C2071" s="15"/>
      <c r="D2071" s="121"/>
      <c r="E2071" s="156" t="s">
        <v>184</v>
      </c>
      <c r="F2071" s="100"/>
      <c r="G2071" s="100"/>
      <c r="H2071" s="100"/>
      <c r="I2071" s="101"/>
    </row>
    <row r="2072" spans="1:9" ht="18" x14ac:dyDescent="0.4">
      <c r="A2072" s="323">
        <v>21020315</v>
      </c>
      <c r="B2072" s="235" t="s">
        <v>646</v>
      </c>
      <c r="C2072" s="15"/>
      <c r="D2072" s="121" t="s">
        <v>1817</v>
      </c>
      <c r="E2072" s="156" t="s">
        <v>187</v>
      </c>
      <c r="F2072" s="237">
        <f>G2072-(G2072*2%)</f>
        <v>116224.374</v>
      </c>
      <c r="G2072" s="100">
        <v>118596.3</v>
      </c>
      <c r="H2072" s="232">
        <f>G2072/12*8</f>
        <v>79064.2</v>
      </c>
      <c r="I2072" s="101">
        <f>'NOMINAL ROLL'!I1395</f>
        <v>123813</v>
      </c>
    </row>
    <row r="2073" spans="1:9" ht="18" x14ac:dyDescent="0.4">
      <c r="A2073" s="234">
        <v>21020314</v>
      </c>
      <c r="B2073" s="235"/>
      <c r="C2073" s="15"/>
      <c r="D2073" s="121"/>
      <c r="E2073" s="156" t="s">
        <v>519</v>
      </c>
      <c r="F2073" s="100"/>
      <c r="G2073" s="100"/>
      <c r="H2073" s="100"/>
      <c r="I2073" s="101">
        <f>'NOMINAL ROLL'!K1395</f>
        <v>275256</v>
      </c>
    </row>
    <row r="2074" spans="1:9" ht="18" x14ac:dyDescent="0.4">
      <c r="A2074" s="234">
        <v>21020305</v>
      </c>
      <c r="B2074" s="235"/>
      <c r="C2074" s="15"/>
      <c r="D2074" s="121"/>
      <c r="E2074" s="156" t="s">
        <v>520</v>
      </c>
      <c r="F2074" s="100"/>
      <c r="G2074" s="100"/>
      <c r="H2074" s="100"/>
      <c r="I2074" s="101"/>
    </row>
    <row r="2075" spans="1:9" ht="18" x14ac:dyDescent="0.4">
      <c r="A2075" s="234">
        <v>21020306</v>
      </c>
      <c r="B2075" s="235"/>
      <c r="C2075" s="15"/>
      <c r="D2075" s="121"/>
      <c r="E2075" s="156" t="s">
        <v>521</v>
      </c>
      <c r="F2075" s="100"/>
      <c r="G2075" s="100"/>
      <c r="H2075" s="232"/>
      <c r="I2075" s="101">
        <f>'NOMINAL ROLL'!J1395</f>
        <v>15120</v>
      </c>
    </row>
    <row r="2076" spans="1:9" ht="18" x14ac:dyDescent="0.4">
      <c r="A2076" s="322">
        <v>21020400</v>
      </c>
      <c r="B2076" s="231"/>
      <c r="C2076" s="14"/>
      <c r="D2076" s="231"/>
      <c r="E2076" s="115" t="s">
        <v>194</v>
      </c>
      <c r="F2076" s="100"/>
      <c r="G2076" s="100"/>
      <c r="H2076" s="100"/>
      <c r="I2076" s="101"/>
    </row>
    <row r="2077" spans="1:9" ht="18" x14ac:dyDescent="0.4">
      <c r="A2077" s="323">
        <v>21020401</v>
      </c>
      <c r="B2077" s="235" t="s">
        <v>646</v>
      </c>
      <c r="C2077" s="15"/>
      <c r="D2077" s="121" t="s">
        <v>1817</v>
      </c>
      <c r="E2077" s="156" t="s">
        <v>178</v>
      </c>
      <c r="F2077" s="100"/>
      <c r="G2077" s="100"/>
      <c r="H2077" s="232"/>
      <c r="I2077" s="101">
        <f>'NOMINAL ROLL'!E1391</f>
        <v>90686.049999999988</v>
      </c>
    </row>
    <row r="2078" spans="1:9" ht="18" x14ac:dyDescent="0.4">
      <c r="A2078" s="323">
        <v>21020402</v>
      </c>
      <c r="B2078" s="235" t="s">
        <v>646</v>
      </c>
      <c r="C2078" s="15"/>
      <c r="D2078" s="121" t="s">
        <v>1817</v>
      </c>
      <c r="E2078" s="156" t="s">
        <v>179</v>
      </c>
      <c r="F2078" s="100"/>
      <c r="G2078" s="100"/>
      <c r="H2078" s="232"/>
      <c r="I2078" s="101">
        <f>'NOMINAL ROLL'!F1391</f>
        <v>51820.600000000006</v>
      </c>
    </row>
    <row r="2079" spans="1:9" ht="18" x14ac:dyDescent="0.4">
      <c r="A2079" s="323">
        <v>21020403</v>
      </c>
      <c r="B2079" s="235" t="s">
        <v>646</v>
      </c>
      <c r="C2079" s="15"/>
      <c r="D2079" s="121" t="s">
        <v>1817</v>
      </c>
      <c r="E2079" s="156" t="s">
        <v>180</v>
      </c>
      <c r="F2079" s="100"/>
      <c r="G2079" s="100"/>
      <c r="H2079" s="232"/>
      <c r="I2079" s="101">
        <f>'NOMINAL ROLL'!G1391</f>
        <v>7640</v>
      </c>
    </row>
    <row r="2080" spans="1:9" ht="18" x14ac:dyDescent="0.4">
      <c r="A2080" s="323">
        <v>21020404</v>
      </c>
      <c r="B2080" s="235" t="s">
        <v>646</v>
      </c>
      <c r="C2080" s="15"/>
      <c r="D2080" s="121" t="s">
        <v>1817</v>
      </c>
      <c r="E2080" s="156" t="s">
        <v>181</v>
      </c>
      <c r="F2080" s="100"/>
      <c r="G2080" s="100"/>
      <c r="H2080" s="232"/>
      <c r="I2080" s="101">
        <f>'NOMINAL ROLL'!H1391</f>
        <v>12955.150000000001</v>
      </c>
    </row>
    <row r="2081" spans="1:9" ht="25.5" customHeight="1" x14ac:dyDescent="0.4">
      <c r="A2081" s="1276" t="s">
        <v>3232</v>
      </c>
      <c r="B2081" s="1264" t="s">
        <v>646</v>
      </c>
      <c r="C2081" s="1263"/>
      <c r="D2081" s="1264" t="s">
        <v>1817</v>
      </c>
      <c r="E2081" s="1265" t="s">
        <v>680</v>
      </c>
      <c r="F2081" s="1267"/>
      <c r="G2081" s="1267"/>
      <c r="H2081" s="1268"/>
      <c r="I2081" s="1269">
        <f>'NOMINAL ROLL'!M1391</f>
        <v>480000</v>
      </c>
    </row>
    <row r="2082" spans="1:9" ht="18" x14ac:dyDescent="0.4">
      <c r="A2082" s="323">
        <v>21020412</v>
      </c>
      <c r="B2082" s="235"/>
      <c r="C2082" s="15"/>
      <c r="D2082" s="121"/>
      <c r="E2082" s="156" t="s">
        <v>184</v>
      </c>
      <c r="F2082" s="100"/>
      <c r="G2082" s="100"/>
      <c r="H2082" s="232"/>
      <c r="I2082" s="101"/>
    </row>
    <row r="2083" spans="1:9" ht="18" x14ac:dyDescent="0.4">
      <c r="A2083" s="323">
        <v>21020415</v>
      </c>
      <c r="B2083" s="235" t="s">
        <v>646</v>
      </c>
      <c r="C2083" s="15"/>
      <c r="D2083" s="121" t="s">
        <v>1817</v>
      </c>
      <c r="E2083" s="156" t="s">
        <v>187</v>
      </c>
      <c r="F2083" s="100"/>
      <c r="G2083" s="100"/>
      <c r="H2083" s="232"/>
      <c r="I2083" s="101">
        <f>'NOMINAL ROLL'!I1391</f>
        <v>77870.83</v>
      </c>
    </row>
    <row r="2084" spans="1:9" ht="18" x14ac:dyDescent="0.4">
      <c r="A2084" s="322">
        <v>21020500</v>
      </c>
      <c r="B2084" s="231"/>
      <c r="C2084" s="14"/>
      <c r="D2084" s="231"/>
      <c r="E2084" s="115" t="s">
        <v>195</v>
      </c>
      <c r="F2084" s="100"/>
      <c r="G2084" s="100"/>
      <c r="H2084" s="100"/>
      <c r="I2084" s="101"/>
    </row>
    <row r="2085" spans="1:9" ht="18" x14ac:dyDescent="0.4">
      <c r="A2085" s="323">
        <v>21020501</v>
      </c>
      <c r="B2085" s="235"/>
      <c r="C2085" s="15"/>
      <c r="D2085" s="121"/>
      <c r="E2085" s="156" t="s">
        <v>178</v>
      </c>
      <c r="F2085" s="237">
        <f>G2085-(G2085*2%)</f>
        <v>64451.757999999994</v>
      </c>
      <c r="G2085" s="100">
        <v>65767.099999999991</v>
      </c>
      <c r="H2085" s="232">
        <f>G2085/12*8</f>
        <v>43844.73333333333</v>
      </c>
      <c r="I2085" s="101"/>
    </row>
    <row r="2086" spans="1:9" ht="18" x14ac:dyDescent="0.4">
      <c r="A2086" s="324">
        <v>21020502</v>
      </c>
      <c r="B2086" s="235"/>
      <c r="C2086" s="15"/>
      <c r="D2086" s="121"/>
      <c r="E2086" s="156" t="s">
        <v>179</v>
      </c>
      <c r="F2086" s="237">
        <f>G2086-(G2086*2%)</f>
        <v>36829.576000000001</v>
      </c>
      <c r="G2086" s="100">
        <v>37581.200000000004</v>
      </c>
      <c r="H2086" s="232">
        <f>G2086/12*8</f>
        <v>25054.133333333335</v>
      </c>
      <c r="I2086" s="101"/>
    </row>
    <row r="2087" spans="1:9" ht="18" x14ac:dyDescent="0.4">
      <c r="A2087" s="324">
        <v>21020503</v>
      </c>
      <c r="B2087" s="235"/>
      <c r="C2087" s="15"/>
      <c r="D2087" s="121"/>
      <c r="E2087" s="156" t="s">
        <v>180</v>
      </c>
      <c r="F2087" s="237">
        <f>G2087-(G2087*2%)</f>
        <v>7408.8</v>
      </c>
      <c r="G2087" s="100">
        <v>7560</v>
      </c>
      <c r="H2087" s="232">
        <f>G2087/12*8</f>
        <v>5040</v>
      </c>
      <c r="I2087" s="101"/>
    </row>
    <row r="2088" spans="1:9" ht="18" x14ac:dyDescent="0.4">
      <c r="A2088" s="324">
        <v>21020504</v>
      </c>
      <c r="B2088" s="235"/>
      <c r="C2088" s="15"/>
      <c r="D2088" s="121"/>
      <c r="E2088" s="156" t="s">
        <v>181</v>
      </c>
      <c r="F2088" s="237">
        <f>G2088-(G2088*2%)</f>
        <v>9207.3940000000002</v>
      </c>
      <c r="G2088" s="100">
        <v>9395.3000000000011</v>
      </c>
      <c r="H2088" s="232"/>
      <c r="I2088" s="101"/>
    </row>
    <row r="2089" spans="1:9" ht="18" x14ac:dyDescent="0.4">
      <c r="A2089" s="324">
        <v>21020512</v>
      </c>
      <c r="B2089" s="235"/>
      <c r="C2089" s="15"/>
      <c r="D2089" s="121"/>
      <c r="E2089" s="156" t="s">
        <v>184</v>
      </c>
      <c r="F2089" s="100"/>
      <c r="G2089" s="100"/>
      <c r="H2089" s="232"/>
      <c r="I2089" s="101"/>
    </row>
    <row r="2090" spans="1:9" ht="18" x14ac:dyDescent="0.4">
      <c r="A2090" s="324">
        <v>21020515</v>
      </c>
      <c r="B2090" s="235"/>
      <c r="C2090" s="15"/>
      <c r="D2090" s="121"/>
      <c r="E2090" s="156" t="s">
        <v>187</v>
      </c>
      <c r="F2090" s="237">
        <f>G2090-(G2090*2%)</f>
        <v>32727.394000000004</v>
      </c>
      <c r="G2090" s="100">
        <v>33395.300000000003</v>
      </c>
      <c r="H2090" s="232">
        <f>G2090/12*8</f>
        <v>22263.533333333336</v>
      </c>
      <c r="I2090" s="101"/>
    </row>
    <row r="2091" spans="1:9" ht="18" x14ac:dyDescent="0.4">
      <c r="A2091" s="244">
        <v>21030100</v>
      </c>
      <c r="B2091" s="245"/>
      <c r="C2091" s="18"/>
      <c r="D2091" s="245"/>
      <c r="E2091" s="179" t="s">
        <v>200</v>
      </c>
      <c r="F2091" s="200"/>
      <c r="G2091" s="100"/>
      <c r="H2091" s="100"/>
      <c r="I2091" s="101"/>
    </row>
    <row r="2092" spans="1:9" ht="18" x14ac:dyDescent="0.4">
      <c r="A2092" s="843">
        <v>22010100</v>
      </c>
      <c r="B2092" s="844"/>
      <c r="C2092" s="50"/>
      <c r="D2092" s="611"/>
      <c r="E2092" s="842" t="s">
        <v>3073</v>
      </c>
      <c r="F2092" s="841"/>
      <c r="G2092" s="722">
        <v>630000</v>
      </c>
      <c r="H2092" s="841"/>
      <c r="I2092" s="846"/>
    </row>
    <row r="2093" spans="1:9" ht="18" x14ac:dyDescent="0.4">
      <c r="A2093" s="325">
        <v>21020600</v>
      </c>
      <c r="B2093" s="240"/>
      <c r="C2093" s="16"/>
      <c r="D2093" s="240"/>
      <c r="E2093" s="115" t="s">
        <v>196</v>
      </c>
      <c r="F2093" s="100"/>
      <c r="G2093" s="100"/>
      <c r="H2093" s="100"/>
      <c r="I2093" s="101"/>
    </row>
    <row r="2094" spans="1:9" ht="18.75" customHeight="1" x14ac:dyDescent="0.4">
      <c r="A2094" s="395">
        <v>21020605</v>
      </c>
      <c r="B2094" s="235"/>
      <c r="C2094" s="50"/>
      <c r="D2094" s="121"/>
      <c r="E2094" s="203" t="s">
        <v>199</v>
      </c>
      <c r="F2094" s="237"/>
      <c r="G2094" s="396"/>
      <c r="H2094" s="237"/>
      <c r="I2094" s="397"/>
    </row>
    <row r="2095" spans="1:9" ht="18" x14ac:dyDescent="0.4">
      <c r="A2095" s="317">
        <v>22020000</v>
      </c>
      <c r="B2095" s="245"/>
      <c r="C2095" s="18"/>
      <c r="D2095" s="245"/>
      <c r="E2095" s="179" t="s">
        <v>204</v>
      </c>
      <c r="F2095" s="100"/>
      <c r="G2095" s="100"/>
      <c r="H2095" s="100"/>
      <c r="I2095" s="101"/>
    </row>
    <row r="2096" spans="1:9" ht="18" x14ac:dyDescent="0.4">
      <c r="A2096" s="317">
        <v>22020100</v>
      </c>
      <c r="B2096" s="245"/>
      <c r="C2096" s="18"/>
      <c r="D2096" s="245"/>
      <c r="E2096" s="179" t="s">
        <v>205</v>
      </c>
      <c r="F2096" s="100"/>
      <c r="G2096" s="100"/>
      <c r="H2096" s="100"/>
      <c r="I2096" s="101"/>
    </row>
    <row r="2097" spans="1:9" ht="18" x14ac:dyDescent="0.4">
      <c r="A2097" s="573">
        <v>22020101</v>
      </c>
      <c r="B2097" s="235" t="s">
        <v>646</v>
      </c>
      <c r="C2097" s="15"/>
      <c r="D2097" s="121" t="s">
        <v>1817</v>
      </c>
      <c r="E2097" s="310" t="s">
        <v>206</v>
      </c>
      <c r="F2097" s="204"/>
      <c r="G2097" s="288">
        <v>100000</v>
      </c>
      <c r="H2097" s="100">
        <v>100000</v>
      </c>
      <c r="I2097" s="272">
        <v>200000</v>
      </c>
    </row>
    <row r="2098" spans="1:9" ht="18" x14ac:dyDescent="0.4">
      <c r="A2098" s="573">
        <v>22020102</v>
      </c>
      <c r="B2098" s="235"/>
      <c r="C2098" s="37"/>
      <c r="D2098" s="205"/>
      <c r="E2098" s="310" t="s">
        <v>207</v>
      </c>
      <c r="F2098" s="204"/>
      <c r="G2098" s="204"/>
      <c r="H2098" s="204"/>
      <c r="I2098" s="101"/>
    </row>
    <row r="2099" spans="1:9" ht="18" x14ac:dyDescent="0.4">
      <c r="A2099" s="573">
        <v>22020103</v>
      </c>
      <c r="B2099" s="235"/>
      <c r="C2099" s="37"/>
      <c r="D2099" s="205"/>
      <c r="E2099" s="310" t="s">
        <v>208</v>
      </c>
      <c r="F2099" s="204"/>
      <c r="G2099" s="204"/>
      <c r="H2099" s="204"/>
      <c r="I2099" s="101"/>
    </row>
    <row r="2100" spans="1:9" ht="18" x14ac:dyDescent="0.4">
      <c r="A2100" s="573">
        <v>22020104</v>
      </c>
      <c r="B2100" s="235"/>
      <c r="C2100" s="37"/>
      <c r="D2100" s="205"/>
      <c r="E2100" s="310" t="s">
        <v>209</v>
      </c>
      <c r="F2100" s="204"/>
      <c r="G2100" s="204"/>
      <c r="H2100" s="204"/>
      <c r="I2100" s="101"/>
    </row>
    <row r="2101" spans="1:9" ht="18" x14ac:dyDescent="0.4">
      <c r="A2101" s="398">
        <v>22020200</v>
      </c>
      <c r="B2101" s="245"/>
      <c r="C2101" s="51"/>
      <c r="D2101" s="245"/>
      <c r="E2101" s="399" t="s">
        <v>490</v>
      </c>
      <c r="F2101" s="237"/>
      <c r="G2101" s="237"/>
      <c r="H2101" s="237"/>
      <c r="I2101" s="238"/>
    </row>
    <row r="2102" spans="1:9" ht="18" x14ac:dyDescent="0.4">
      <c r="A2102" s="400">
        <v>22020205</v>
      </c>
      <c r="B2102" s="235"/>
      <c r="C2102" s="15"/>
      <c r="D2102" s="121"/>
      <c r="E2102" s="401" t="s">
        <v>491</v>
      </c>
      <c r="F2102" s="237"/>
      <c r="G2102" s="237"/>
      <c r="H2102" s="237"/>
      <c r="I2102" s="238"/>
    </row>
    <row r="2103" spans="1:9" ht="18" x14ac:dyDescent="0.4">
      <c r="A2103" s="398">
        <v>22020300</v>
      </c>
      <c r="B2103" s="121"/>
      <c r="C2103" s="52"/>
      <c r="D2103" s="121"/>
      <c r="E2103" s="399" t="s">
        <v>492</v>
      </c>
      <c r="F2103" s="237"/>
      <c r="G2103" s="237"/>
      <c r="H2103" s="237"/>
      <c r="I2103" s="238"/>
    </row>
    <row r="2104" spans="1:9" ht="18" x14ac:dyDescent="0.4">
      <c r="A2104" s="323">
        <v>22020311</v>
      </c>
      <c r="B2104" s="235" t="s">
        <v>646</v>
      </c>
      <c r="C2104" s="15"/>
      <c r="D2104" s="121" t="s">
        <v>1817</v>
      </c>
      <c r="E2104" s="156" t="s">
        <v>220</v>
      </c>
      <c r="F2104" s="100"/>
      <c r="G2104" s="288">
        <v>2500000</v>
      </c>
      <c r="H2104" s="100">
        <v>811500</v>
      </c>
      <c r="I2104" s="272">
        <v>2000000</v>
      </c>
    </row>
    <row r="2105" spans="1:9" ht="18" x14ac:dyDescent="0.4">
      <c r="A2105" s="400" t="s">
        <v>710</v>
      </c>
      <c r="B2105" s="235" t="s">
        <v>646</v>
      </c>
      <c r="C2105" s="15"/>
      <c r="D2105" s="121" t="s">
        <v>1817</v>
      </c>
      <c r="E2105" s="401" t="s">
        <v>2355</v>
      </c>
      <c r="F2105" s="237">
        <v>764204.55</v>
      </c>
      <c r="G2105" s="237">
        <v>2500000</v>
      </c>
      <c r="H2105" s="237">
        <v>1375565</v>
      </c>
      <c r="I2105" s="238">
        <v>2000000</v>
      </c>
    </row>
    <row r="2106" spans="1:9" ht="18" x14ac:dyDescent="0.4">
      <c r="A2106" s="398">
        <v>22020400</v>
      </c>
      <c r="B2106" s="245"/>
      <c r="C2106" s="51"/>
      <c r="D2106" s="245"/>
      <c r="E2106" s="402" t="s">
        <v>222</v>
      </c>
      <c r="F2106" s="237"/>
      <c r="G2106" s="237"/>
      <c r="H2106" s="237"/>
      <c r="I2106" s="238"/>
    </row>
    <row r="2107" spans="1:9" ht="18" x14ac:dyDescent="0.4">
      <c r="A2107" s="400" t="s">
        <v>2349</v>
      </c>
      <c r="B2107" s="235" t="s">
        <v>646</v>
      </c>
      <c r="C2107" s="15"/>
      <c r="D2107" s="121" t="s">
        <v>1817</v>
      </c>
      <c r="E2107" s="401" t="s">
        <v>2348</v>
      </c>
      <c r="F2107" s="237"/>
      <c r="G2107" s="237"/>
      <c r="H2107" s="237"/>
      <c r="I2107" s="238"/>
    </row>
    <row r="2108" spans="1:9" ht="18" x14ac:dyDescent="0.4">
      <c r="A2108" s="400">
        <v>22020406</v>
      </c>
      <c r="B2108" s="235"/>
      <c r="C2108" s="15"/>
      <c r="D2108" s="121"/>
      <c r="E2108" s="401" t="s">
        <v>226</v>
      </c>
      <c r="F2108" s="237">
        <v>2000000</v>
      </c>
      <c r="G2108" s="237"/>
      <c r="H2108" s="237"/>
      <c r="I2108" s="238"/>
    </row>
    <row r="2109" spans="1:9" ht="18" x14ac:dyDescent="0.4">
      <c r="A2109" s="398">
        <v>22020800</v>
      </c>
      <c r="B2109" s="121"/>
      <c r="C2109" s="52"/>
      <c r="D2109" s="121"/>
      <c r="E2109" s="399" t="s">
        <v>493</v>
      </c>
      <c r="F2109" s="237"/>
      <c r="G2109" s="237"/>
      <c r="H2109" s="237"/>
      <c r="I2109" s="238"/>
    </row>
    <row r="2110" spans="1:9" ht="18" x14ac:dyDescent="0.4">
      <c r="A2110" s="326">
        <v>22020801</v>
      </c>
      <c r="B2110" s="235"/>
      <c r="C2110" s="15"/>
      <c r="D2110" s="121"/>
      <c r="E2110" s="156" t="s">
        <v>242</v>
      </c>
      <c r="F2110" s="237"/>
      <c r="G2110" s="237"/>
      <c r="H2110" s="237"/>
      <c r="I2110" s="238"/>
    </row>
    <row r="2111" spans="1:9" ht="18" x14ac:dyDescent="0.4">
      <c r="A2111" s="326">
        <v>22020803</v>
      </c>
      <c r="B2111" s="235"/>
      <c r="C2111" s="15"/>
      <c r="D2111" s="121"/>
      <c r="E2111" s="156" t="s">
        <v>243</v>
      </c>
      <c r="F2111" s="237"/>
      <c r="G2111" s="237"/>
      <c r="H2111" s="237"/>
      <c r="I2111" s="238"/>
    </row>
    <row r="2112" spans="1:9" ht="18" x14ac:dyDescent="0.4">
      <c r="A2112" s="586">
        <v>22020700</v>
      </c>
      <c r="B2112" s="518"/>
      <c r="C2112" s="38"/>
      <c r="D2112" s="204"/>
      <c r="E2112" s="277" t="s">
        <v>709</v>
      </c>
      <c r="F2112" s="237"/>
      <c r="G2112" s="237"/>
      <c r="H2112" s="237"/>
      <c r="I2112" s="238"/>
    </row>
    <row r="2113" spans="1:9" ht="18" x14ac:dyDescent="0.4">
      <c r="A2113" s="307">
        <v>22020710</v>
      </c>
      <c r="B2113" s="235" t="s">
        <v>646</v>
      </c>
      <c r="C2113" s="15"/>
      <c r="D2113" s="121" t="s">
        <v>1817</v>
      </c>
      <c r="E2113" s="208" t="s">
        <v>446</v>
      </c>
      <c r="F2113" s="237">
        <v>5180000</v>
      </c>
      <c r="G2113" s="237">
        <v>2000000</v>
      </c>
      <c r="H2113" s="237">
        <v>1170000</v>
      </c>
      <c r="I2113" s="238">
        <v>2000000</v>
      </c>
    </row>
    <row r="2114" spans="1:9" ht="18" x14ac:dyDescent="0.4">
      <c r="A2114" s="398">
        <v>22040100</v>
      </c>
      <c r="B2114" s="245"/>
      <c r="C2114" s="51"/>
      <c r="D2114" s="245"/>
      <c r="E2114" s="402" t="s">
        <v>310</v>
      </c>
      <c r="F2114" s="237"/>
      <c r="G2114" s="237"/>
      <c r="H2114" s="237"/>
      <c r="I2114" s="238"/>
    </row>
    <row r="2115" spans="1:9" ht="18.5" thickBot="1" x14ac:dyDescent="0.45">
      <c r="A2115" s="574">
        <v>22040109</v>
      </c>
      <c r="B2115" s="575" t="s">
        <v>646</v>
      </c>
      <c r="C2115" s="576"/>
      <c r="D2115" s="538" t="s">
        <v>1817</v>
      </c>
      <c r="E2115" s="577" t="s">
        <v>2577</v>
      </c>
      <c r="F2115" s="578">
        <v>611363.64</v>
      </c>
      <c r="G2115" s="578">
        <v>1000000</v>
      </c>
      <c r="H2115" s="578">
        <v>985550</v>
      </c>
      <c r="I2115" s="579">
        <v>2000000</v>
      </c>
    </row>
    <row r="2116" spans="1:9" ht="18.5" thickBot="1" x14ac:dyDescent="0.45">
      <c r="A2116" s="563"/>
      <c r="B2116" s="486"/>
      <c r="C2116" s="564"/>
      <c r="D2116" s="486"/>
      <c r="E2116" s="565" t="s">
        <v>319</v>
      </c>
      <c r="F2116" s="566">
        <f>SUM(F2060:F2095)</f>
        <v>2874572.0639999984</v>
      </c>
      <c r="G2116" s="566">
        <f>SUM(G2060:G2095)</f>
        <v>3832874.6999999997</v>
      </c>
      <c r="H2116" s="566">
        <f>SUM(H2060:H2095)</f>
        <v>1949227.6666666667</v>
      </c>
      <c r="I2116" s="567">
        <f>SUM(I2060:I2095)</f>
        <v>4997474.63</v>
      </c>
    </row>
    <row r="2117" spans="1:9" ht="18.5" thickBot="1" x14ac:dyDescent="0.45">
      <c r="A2117" s="515"/>
      <c r="B2117" s="447"/>
      <c r="C2117" s="515"/>
      <c r="D2117" s="447"/>
      <c r="E2117" s="516" t="s">
        <v>204</v>
      </c>
      <c r="F2117" s="517">
        <f>SUM(F2097:F2115)</f>
        <v>8555568.1899999995</v>
      </c>
      <c r="G2117" s="517">
        <f>SUM(G2097:G2115)</f>
        <v>8100000</v>
      </c>
      <c r="H2117" s="517">
        <f>SUM(H2097:H2115)</f>
        <v>4442615</v>
      </c>
      <c r="I2117" s="517">
        <f>SUM(I2097:I2115)</f>
        <v>8200000</v>
      </c>
    </row>
    <row r="2118" spans="1:9" ht="18.5" thickBot="1" x14ac:dyDescent="0.45">
      <c r="A2118" s="404"/>
      <c r="B2118" s="405"/>
      <c r="C2118" s="53"/>
      <c r="D2118" s="406"/>
      <c r="E2118" s="407" t="s">
        <v>298</v>
      </c>
      <c r="F2118" s="408">
        <f>F2116+F2117</f>
        <v>11430140.253999997</v>
      </c>
      <c r="G2118" s="408">
        <f>G2116+G2117</f>
        <v>11932874.699999999</v>
      </c>
      <c r="H2118" s="408">
        <f>H2116+H2117</f>
        <v>6391842.666666667</v>
      </c>
      <c r="I2118" s="408">
        <f>I2116+I2117</f>
        <v>13197474.629999999</v>
      </c>
    </row>
    <row r="2119" spans="1:9" ht="22.5" x14ac:dyDescent="0.45">
      <c r="A2119" s="1440" t="s">
        <v>1792</v>
      </c>
      <c r="B2119" s="1441"/>
      <c r="C2119" s="1441"/>
      <c r="D2119" s="1441"/>
      <c r="E2119" s="1441"/>
      <c r="F2119" s="1441"/>
      <c r="G2119" s="1441"/>
      <c r="H2119" s="1441"/>
      <c r="I2119" s="1442"/>
    </row>
    <row r="2120" spans="1:9" ht="22.5" x14ac:dyDescent="0.45">
      <c r="A2120" s="1437" t="s">
        <v>484</v>
      </c>
      <c r="B2120" s="1438"/>
      <c r="C2120" s="1438"/>
      <c r="D2120" s="1438"/>
      <c r="E2120" s="1438"/>
      <c r="F2120" s="1438"/>
      <c r="G2120" s="1438"/>
      <c r="H2120" s="1438"/>
      <c r="I2120" s="1439"/>
    </row>
    <row r="2121" spans="1:9" ht="23.25" customHeight="1" x14ac:dyDescent="0.45">
      <c r="A2121" s="1437" t="s">
        <v>3079</v>
      </c>
      <c r="B2121" s="1438"/>
      <c r="C2121" s="1438"/>
      <c r="D2121" s="1438"/>
      <c r="E2121" s="1438"/>
      <c r="F2121" s="1438"/>
      <c r="G2121" s="1438"/>
      <c r="H2121" s="1438"/>
      <c r="I2121" s="1439"/>
    </row>
    <row r="2122" spans="1:9" ht="24" customHeight="1" thickBot="1" x14ac:dyDescent="0.5">
      <c r="A2122" s="1461" t="s">
        <v>280</v>
      </c>
      <c r="B2122" s="1462"/>
      <c r="C2122" s="1462"/>
      <c r="D2122" s="1462"/>
      <c r="E2122" s="1462"/>
      <c r="F2122" s="1462"/>
      <c r="G2122" s="1462"/>
      <c r="H2122" s="1462"/>
      <c r="I2122" s="1463"/>
    </row>
    <row r="2123" spans="1:9" ht="18.5" thickBot="1" x14ac:dyDescent="0.45">
      <c r="A2123" s="1458" t="s">
        <v>463</v>
      </c>
      <c r="B2123" s="1459"/>
      <c r="C2123" s="1459"/>
      <c r="D2123" s="1459"/>
      <c r="E2123" s="1459"/>
      <c r="F2123" s="1459"/>
      <c r="G2123" s="1459"/>
      <c r="H2123" s="1459"/>
      <c r="I2123" s="1460"/>
    </row>
    <row r="2124" spans="1:9" ht="36.5" thickBot="1" x14ac:dyDescent="0.45">
      <c r="A2124" s="561" t="s">
        <v>465</v>
      </c>
      <c r="B2124" s="581" t="s">
        <v>458</v>
      </c>
      <c r="C2124" s="561" t="s">
        <v>454</v>
      </c>
      <c r="D2124" s="581" t="s">
        <v>457</v>
      </c>
      <c r="E2124" s="562" t="s">
        <v>1</v>
      </c>
      <c r="F2124" s="347" t="s">
        <v>3083</v>
      </c>
      <c r="G2124" s="347" t="s">
        <v>3078</v>
      </c>
      <c r="H2124" s="347" t="s">
        <v>3085</v>
      </c>
      <c r="I2124" s="347" t="s">
        <v>3082</v>
      </c>
    </row>
    <row r="2125" spans="1:9" ht="18" x14ac:dyDescent="0.4">
      <c r="A2125" s="568">
        <v>20000000</v>
      </c>
      <c r="B2125" s="252"/>
      <c r="C2125" s="569"/>
      <c r="D2125" s="252"/>
      <c r="E2125" s="570" t="s">
        <v>163</v>
      </c>
      <c r="F2125" s="582"/>
      <c r="G2125" s="582"/>
      <c r="H2125" s="582"/>
      <c r="I2125" s="583"/>
    </row>
    <row r="2126" spans="1:9" ht="18" x14ac:dyDescent="0.4">
      <c r="A2126" s="393">
        <v>21000000</v>
      </c>
      <c r="B2126" s="231"/>
      <c r="C2126" s="49"/>
      <c r="D2126" s="231"/>
      <c r="E2126" s="394" t="s">
        <v>164</v>
      </c>
      <c r="F2126" s="409"/>
      <c r="G2126" s="409"/>
      <c r="H2126" s="409"/>
      <c r="I2126" s="410"/>
    </row>
    <row r="2127" spans="1:9" ht="18" x14ac:dyDescent="0.4">
      <c r="A2127" s="393">
        <v>21010000</v>
      </c>
      <c r="B2127" s="231"/>
      <c r="C2127" s="49"/>
      <c r="D2127" s="231"/>
      <c r="E2127" s="394" t="s">
        <v>165</v>
      </c>
      <c r="F2127" s="237"/>
      <c r="G2127" s="237"/>
      <c r="H2127" s="237"/>
      <c r="I2127" s="238"/>
    </row>
    <row r="2128" spans="1:9" ht="18" x14ac:dyDescent="0.4">
      <c r="A2128" s="393">
        <v>21010300</v>
      </c>
      <c r="B2128" s="231"/>
      <c r="C2128" s="49"/>
      <c r="D2128" s="231"/>
      <c r="E2128" s="411" t="s">
        <v>172</v>
      </c>
      <c r="F2128" s="237"/>
      <c r="G2128" s="237"/>
      <c r="H2128" s="237"/>
      <c r="I2128" s="238"/>
    </row>
    <row r="2129" spans="1:9" ht="18" x14ac:dyDescent="0.4">
      <c r="A2129" s="412">
        <v>21010302</v>
      </c>
      <c r="B2129" s="235" t="s">
        <v>646</v>
      </c>
      <c r="C2129" s="15"/>
      <c r="D2129" s="121" t="s">
        <v>1817</v>
      </c>
      <c r="E2129" s="403" t="s">
        <v>173</v>
      </c>
      <c r="F2129" s="237">
        <f>G2129-(G2129*2%)</f>
        <v>11450094.6</v>
      </c>
      <c r="G2129" s="100">
        <v>11683770</v>
      </c>
      <c r="H2129" s="232">
        <f>G2129/12*9</f>
        <v>8762827.5</v>
      </c>
      <c r="I2129" s="238">
        <f>'NOMINAL ROLL'!D1435</f>
        <v>14292474</v>
      </c>
    </row>
    <row r="2130" spans="1:9" ht="18" x14ac:dyDescent="0.4">
      <c r="A2130" s="412">
        <v>21010303</v>
      </c>
      <c r="B2130" s="235" t="s">
        <v>646</v>
      </c>
      <c r="C2130" s="15"/>
      <c r="D2130" s="121" t="s">
        <v>1817</v>
      </c>
      <c r="E2130" s="403" t="s">
        <v>174</v>
      </c>
      <c r="F2130" s="237">
        <f>G2130-(G2130*2%)</f>
        <v>4531176.5688000005</v>
      </c>
      <c r="G2130" s="100">
        <v>4623649.5600000005</v>
      </c>
      <c r="H2130" s="232">
        <f>G2130/12*9</f>
        <v>3467737.1700000004</v>
      </c>
      <c r="I2130" s="238">
        <f>'NOMINAL ROLL'!D1429</f>
        <v>2686267.92</v>
      </c>
    </row>
    <row r="2131" spans="1:9" ht="18" x14ac:dyDescent="0.4">
      <c r="A2131" s="412">
        <v>21010304</v>
      </c>
      <c r="B2131" s="235" t="s">
        <v>646</v>
      </c>
      <c r="C2131" s="15"/>
      <c r="D2131" s="121" t="s">
        <v>1817</v>
      </c>
      <c r="E2131" s="413" t="s">
        <v>175</v>
      </c>
      <c r="F2131" s="237">
        <f>G2131-(G2131*2%)</f>
        <v>3592267.1063999999</v>
      </c>
      <c r="G2131" s="100">
        <v>3665578.68</v>
      </c>
      <c r="H2131" s="232">
        <f>G2131/12*9</f>
        <v>2749184.0100000002</v>
      </c>
      <c r="I2131" s="238">
        <f>'NOMINAL ROLL'!D1416</f>
        <v>6612382.8000000017</v>
      </c>
    </row>
    <row r="2132" spans="1:9" ht="18" x14ac:dyDescent="0.4">
      <c r="A2132" s="234">
        <v>21010106</v>
      </c>
      <c r="B2132" s="235"/>
      <c r="C2132" s="15"/>
      <c r="D2132" s="121"/>
      <c r="E2132" s="122" t="s">
        <v>171</v>
      </c>
      <c r="F2132" s="396"/>
      <c r="G2132" s="396"/>
      <c r="H2132" s="237"/>
      <c r="I2132" s="238"/>
    </row>
    <row r="2133" spans="1:9" ht="18" x14ac:dyDescent="0.4">
      <c r="A2133" s="234"/>
      <c r="B2133" s="235"/>
      <c r="C2133" s="15"/>
      <c r="D2133" s="121"/>
      <c r="E2133" s="156" t="s">
        <v>680</v>
      </c>
      <c r="F2133" s="396"/>
      <c r="G2133" s="396"/>
      <c r="H2133" s="237"/>
      <c r="I2133" s="845"/>
    </row>
    <row r="2134" spans="1:9" ht="21" customHeight="1" x14ac:dyDescent="0.4">
      <c r="A2134" s="393">
        <v>21020300</v>
      </c>
      <c r="B2134" s="231"/>
      <c r="C2134" s="49"/>
      <c r="D2134" s="231"/>
      <c r="E2134" s="394" t="s">
        <v>193</v>
      </c>
      <c r="F2134" s="237"/>
      <c r="G2134" s="237"/>
      <c r="H2134" s="237"/>
      <c r="I2134" s="238"/>
    </row>
    <row r="2135" spans="1:9" ht="18" x14ac:dyDescent="0.4">
      <c r="A2135" s="412">
        <v>21020312</v>
      </c>
      <c r="B2135" s="235"/>
      <c r="C2135" s="54"/>
      <c r="D2135" s="121"/>
      <c r="E2135" s="403" t="s">
        <v>184</v>
      </c>
      <c r="F2135" s="396"/>
      <c r="G2135" s="396"/>
      <c r="H2135" s="237"/>
      <c r="I2135" s="238"/>
    </row>
    <row r="2136" spans="1:9" ht="18" x14ac:dyDescent="0.4">
      <c r="A2136" s="412">
        <v>21020320</v>
      </c>
      <c r="B2136" s="235"/>
      <c r="C2136" s="15"/>
      <c r="D2136" s="121"/>
      <c r="E2136" s="403" t="s">
        <v>189</v>
      </c>
      <c r="F2136" s="100"/>
      <c r="G2136" s="100"/>
      <c r="H2136" s="232">
        <f>G2136/12*9</f>
        <v>0</v>
      </c>
      <c r="I2136" s="238"/>
    </row>
    <row r="2137" spans="1:9" ht="18" x14ac:dyDescent="0.4">
      <c r="A2137" s="412">
        <v>21020327</v>
      </c>
      <c r="B2137" s="235" t="s">
        <v>646</v>
      </c>
      <c r="C2137" s="15"/>
      <c r="D2137" s="121" t="s">
        <v>1817</v>
      </c>
      <c r="E2137" s="403" t="s">
        <v>190</v>
      </c>
      <c r="F2137" s="237">
        <f>G2137-(G2137*2%)</f>
        <v>221088</v>
      </c>
      <c r="G2137" s="100">
        <v>225600</v>
      </c>
      <c r="H2137" s="232">
        <f>G2137/12*9</f>
        <v>169200</v>
      </c>
      <c r="I2137" s="238">
        <f>'NOMINAL ROLL'!E1435</f>
        <v>282000</v>
      </c>
    </row>
    <row r="2138" spans="1:9" ht="21.75" customHeight="1" x14ac:dyDescent="0.4">
      <c r="A2138" s="1284" t="s">
        <v>3231</v>
      </c>
      <c r="B2138" s="235" t="s">
        <v>646</v>
      </c>
      <c r="C2138" s="15"/>
      <c r="D2138" s="121" t="s">
        <v>1817</v>
      </c>
      <c r="E2138" s="1285" t="s">
        <v>680</v>
      </c>
      <c r="F2138" s="1266"/>
      <c r="G2138" s="1267"/>
      <c r="H2138" s="1268"/>
      <c r="I2138" s="1286">
        <f>'NOMINAL ROLL'!M1435</f>
        <v>2400000</v>
      </c>
    </row>
    <row r="2139" spans="1:9" ht="18" x14ac:dyDescent="0.4">
      <c r="A2139" s="412">
        <v>21020328</v>
      </c>
      <c r="B2139" s="235" t="s">
        <v>646</v>
      </c>
      <c r="C2139" s="15"/>
      <c r="D2139" s="121" t="s">
        <v>1817</v>
      </c>
      <c r="E2139" s="403" t="s">
        <v>539</v>
      </c>
      <c r="F2139" s="237">
        <f>G2139-(G2139*2%)</f>
        <v>722470.42559999996</v>
      </c>
      <c r="G2139" s="396">
        <v>737214.72</v>
      </c>
      <c r="H2139" s="237"/>
      <c r="I2139" s="238">
        <f>'NOMINAL ROLL'!F1435</f>
        <v>907552.08</v>
      </c>
    </row>
    <row r="2140" spans="1:9" ht="18" x14ac:dyDescent="0.4">
      <c r="A2140" s="393">
        <v>21020400</v>
      </c>
      <c r="B2140" s="231"/>
      <c r="C2140" s="49"/>
      <c r="D2140" s="231"/>
      <c r="E2140" s="394" t="s">
        <v>194</v>
      </c>
      <c r="F2140" s="396"/>
      <c r="G2140" s="396"/>
      <c r="H2140" s="237"/>
      <c r="I2140" s="238"/>
    </row>
    <row r="2141" spans="1:9" ht="18" x14ac:dyDescent="0.4">
      <c r="A2141" s="412">
        <v>21020412</v>
      </c>
      <c r="B2141" s="235"/>
      <c r="C2141" s="54"/>
      <c r="D2141" s="121"/>
      <c r="E2141" s="403" t="s">
        <v>184</v>
      </c>
      <c r="F2141" s="396"/>
      <c r="G2141" s="396"/>
      <c r="H2141" s="237"/>
      <c r="I2141" s="238"/>
    </row>
    <row r="2142" spans="1:9" ht="18" x14ac:dyDescent="0.4">
      <c r="A2142" s="412">
        <v>21020420</v>
      </c>
      <c r="B2142" s="235"/>
      <c r="C2142" s="54"/>
      <c r="D2142" s="121"/>
      <c r="E2142" s="403" t="s">
        <v>189</v>
      </c>
      <c r="F2142" s="396"/>
      <c r="G2142" s="396"/>
      <c r="H2142" s="237"/>
      <c r="I2142" s="238"/>
    </row>
    <row r="2143" spans="1:9" ht="18" x14ac:dyDescent="0.4">
      <c r="A2143" s="412">
        <v>21020427</v>
      </c>
      <c r="B2143" s="235" t="s">
        <v>646</v>
      </c>
      <c r="C2143" s="15"/>
      <c r="D2143" s="121" t="s">
        <v>1817</v>
      </c>
      <c r="E2143" s="403" t="s">
        <v>190</v>
      </c>
      <c r="F2143" s="237">
        <f>G2143-(G2143*2%)</f>
        <v>165816</v>
      </c>
      <c r="G2143" s="100">
        <v>169200</v>
      </c>
      <c r="H2143" s="232">
        <f>G2143/12*9</f>
        <v>126900</v>
      </c>
      <c r="I2143" s="238">
        <f>'NOMINAL ROLL'!E1429</f>
        <v>112800</v>
      </c>
    </row>
    <row r="2144" spans="1:9" ht="18" x14ac:dyDescent="0.4">
      <c r="A2144" s="412">
        <v>21020428</v>
      </c>
      <c r="B2144" s="235"/>
      <c r="C2144" s="54"/>
      <c r="D2144" s="121"/>
      <c r="E2144" s="403" t="s">
        <v>191</v>
      </c>
      <c r="F2144" s="396"/>
      <c r="G2144" s="396"/>
      <c r="H2144" s="237"/>
      <c r="I2144" s="238"/>
    </row>
    <row r="2145" spans="1:9" ht="26.25" customHeight="1" x14ac:dyDescent="0.4">
      <c r="A2145" s="1284" t="s">
        <v>3232</v>
      </c>
      <c r="B2145" s="235" t="s">
        <v>646</v>
      </c>
      <c r="C2145" s="15"/>
      <c r="D2145" s="121" t="s">
        <v>1817</v>
      </c>
      <c r="E2145" s="1285" t="s">
        <v>680</v>
      </c>
      <c r="F2145" s="1287"/>
      <c r="G2145" s="1287"/>
      <c r="H2145" s="1266"/>
      <c r="I2145" s="1286">
        <f>'NOMINAL ROLL'!M1429</f>
        <v>960000</v>
      </c>
    </row>
    <row r="2146" spans="1:9" ht="18" x14ac:dyDescent="0.4">
      <c r="A2146" s="393">
        <v>21020500</v>
      </c>
      <c r="B2146" s="231"/>
      <c r="C2146" s="49"/>
      <c r="D2146" s="231"/>
      <c r="E2146" s="394" t="s">
        <v>195</v>
      </c>
      <c r="F2146" s="237"/>
      <c r="G2146" s="237"/>
      <c r="H2146" s="237"/>
      <c r="I2146" s="238"/>
    </row>
    <row r="2147" spans="1:9" ht="18" x14ac:dyDescent="0.4">
      <c r="A2147" s="395">
        <v>21020512</v>
      </c>
      <c r="B2147" s="235"/>
      <c r="C2147" s="50"/>
      <c r="D2147" s="121"/>
      <c r="E2147" s="403" t="s">
        <v>184</v>
      </c>
      <c r="F2147" s="396"/>
      <c r="G2147" s="396"/>
      <c r="H2147" s="237"/>
      <c r="I2147" s="238"/>
    </row>
    <row r="2148" spans="1:9" ht="18" x14ac:dyDescent="0.4">
      <c r="A2148" s="412">
        <v>21020420</v>
      </c>
      <c r="B2148" s="235"/>
      <c r="C2148" s="54"/>
      <c r="D2148" s="121"/>
      <c r="E2148" s="161" t="s">
        <v>711</v>
      </c>
      <c r="F2148" s="396"/>
      <c r="G2148" s="396"/>
      <c r="H2148" s="237"/>
      <c r="I2148" s="238"/>
    </row>
    <row r="2149" spans="1:9" ht="18" x14ac:dyDescent="0.4">
      <c r="A2149" s="395">
        <v>21020527</v>
      </c>
      <c r="B2149" s="235" t="s">
        <v>646</v>
      </c>
      <c r="C2149" s="15"/>
      <c r="D2149" s="121" t="s">
        <v>1817</v>
      </c>
      <c r="E2149" s="403" t="s">
        <v>190</v>
      </c>
      <c r="F2149" s="237">
        <f>G2149-(G2149*2%)</f>
        <v>497448</v>
      </c>
      <c r="G2149" s="100">
        <v>507600</v>
      </c>
      <c r="H2149" s="232">
        <f>G2149/12*9</f>
        <v>380700</v>
      </c>
      <c r="I2149" s="238">
        <f>'NOMINAL ROLL'!E1416</f>
        <v>564000</v>
      </c>
    </row>
    <row r="2150" spans="1:9" ht="25.5" customHeight="1" x14ac:dyDescent="0.4">
      <c r="A2150" s="1284" t="s">
        <v>3233</v>
      </c>
      <c r="B2150" s="235" t="s">
        <v>646</v>
      </c>
      <c r="C2150" s="15"/>
      <c r="D2150" s="121" t="s">
        <v>1817</v>
      </c>
      <c r="E2150" s="1285" t="s">
        <v>680</v>
      </c>
      <c r="F2150" s="1266"/>
      <c r="G2150" s="1267"/>
      <c r="H2150" s="1268"/>
      <c r="I2150" s="1286">
        <f>'NOMINAL ROLL'!M1416</f>
        <v>4800000</v>
      </c>
    </row>
    <row r="2151" spans="1:9" ht="18" x14ac:dyDescent="0.4">
      <c r="A2151" s="395">
        <v>21020528</v>
      </c>
      <c r="B2151" s="235"/>
      <c r="C2151" s="50"/>
      <c r="D2151" s="121"/>
      <c r="E2151" s="403" t="s">
        <v>191</v>
      </c>
      <c r="F2151" s="237"/>
      <c r="G2151" s="396"/>
      <c r="H2151" s="237"/>
      <c r="I2151" s="238"/>
    </row>
    <row r="2152" spans="1:9" ht="18" x14ac:dyDescent="0.4">
      <c r="A2152" s="244">
        <v>21030100</v>
      </c>
      <c r="B2152" s="245"/>
      <c r="C2152" s="18"/>
      <c r="D2152" s="245"/>
      <c r="E2152" s="179" t="s">
        <v>200</v>
      </c>
      <c r="F2152" s="200"/>
      <c r="G2152" s="100"/>
      <c r="H2152" s="100"/>
      <c r="I2152" s="101"/>
    </row>
    <row r="2153" spans="1:9" ht="18" x14ac:dyDescent="0.4">
      <c r="A2153" s="843">
        <v>22010100</v>
      </c>
      <c r="B2153" s="844"/>
      <c r="C2153" s="50"/>
      <c r="D2153" s="611"/>
      <c r="E2153" s="842" t="s">
        <v>3073</v>
      </c>
      <c r="F2153" s="841"/>
      <c r="G2153" s="125">
        <v>3360000</v>
      </c>
      <c r="H2153" s="841"/>
      <c r="I2153" s="846"/>
    </row>
    <row r="2154" spans="1:9" ht="18" x14ac:dyDescent="0.4">
      <c r="A2154" s="414">
        <v>21020600</v>
      </c>
      <c r="B2154" s="240"/>
      <c r="C2154" s="55"/>
      <c r="D2154" s="240"/>
      <c r="E2154" s="394" t="s">
        <v>196</v>
      </c>
      <c r="F2154" s="237"/>
      <c r="G2154" s="396"/>
      <c r="H2154" s="237"/>
      <c r="I2154" s="238"/>
    </row>
    <row r="2155" spans="1:9" ht="18" x14ac:dyDescent="0.4">
      <c r="A2155" s="395">
        <v>21020605</v>
      </c>
      <c r="B2155" s="235"/>
      <c r="C2155" s="15"/>
      <c r="D2155" s="121"/>
      <c r="E2155" s="203" t="s">
        <v>199</v>
      </c>
      <c r="F2155" s="237"/>
      <c r="G2155" s="396"/>
      <c r="H2155" s="237"/>
      <c r="I2155" s="415"/>
    </row>
    <row r="2156" spans="1:9" ht="18" x14ac:dyDescent="0.4">
      <c r="A2156" s="398">
        <v>22020000</v>
      </c>
      <c r="B2156" s="245"/>
      <c r="C2156" s="51"/>
      <c r="D2156" s="245"/>
      <c r="E2156" s="402" t="s">
        <v>204</v>
      </c>
      <c r="F2156" s="237"/>
      <c r="G2156" s="396"/>
      <c r="H2156" s="237"/>
      <c r="I2156" s="238"/>
    </row>
    <row r="2157" spans="1:9" ht="18" x14ac:dyDescent="0.4">
      <c r="A2157" s="398">
        <v>22020100</v>
      </c>
      <c r="B2157" s="245"/>
      <c r="C2157" s="51"/>
      <c r="D2157" s="245"/>
      <c r="E2157" s="402" t="s">
        <v>205</v>
      </c>
      <c r="F2157" s="237"/>
      <c r="G2157" s="396"/>
      <c r="H2157" s="237"/>
      <c r="I2157" s="238"/>
    </row>
    <row r="2158" spans="1:9" ht="18" x14ac:dyDescent="0.4">
      <c r="A2158" s="573">
        <v>22020101</v>
      </c>
      <c r="B2158" s="235" t="s">
        <v>646</v>
      </c>
      <c r="C2158" s="15"/>
      <c r="D2158" s="121" t="s">
        <v>1817</v>
      </c>
      <c r="E2158" s="310" t="s">
        <v>206</v>
      </c>
      <c r="F2158" s="204"/>
      <c r="G2158" s="238">
        <v>100000</v>
      </c>
      <c r="H2158" s="204"/>
      <c r="I2158" s="238">
        <v>100000</v>
      </c>
    </row>
    <row r="2159" spans="1:9" ht="18" x14ac:dyDescent="0.4">
      <c r="A2159" s="573">
        <v>22020102</v>
      </c>
      <c r="B2159" s="235"/>
      <c r="C2159" s="15"/>
      <c r="D2159" s="121"/>
      <c r="E2159" s="310" t="s">
        <v>207</v>
      </c>
      <c r="F2159" s="204"/>
      <c r="G2159" s="238"/>
      <c r="H2159" s="204"/>
      <c r="I2159" s="238"/>
    </row>
    <row r="2160" spans="1:9" ht="18" x14ac:dyDescent="0.4">
      <c r="A2160" s="573">
        <v>22020103</v>
      </c>
      <c r="B2160" s="235"/>
      <c r="C2160" s="37"/>
      <c r="D2160" s="205"/>
      <c r="E2160" s="310" t="s">
        <v>208</v>
      </c>
      <c r="F2160" s="204"/>
      <c r="G2160" s="238"/>
      <c r="H2160" s="204"/>
      <c r="I2160" s="238"/>
    </row>
    <row r="2161" spans="1:9" ht="18" x14ac:dyDescent="0.4">
      <c r="A2161" s="573">
        <v>22020104</v>
      </c>
      <c r="B2161" s="235"/>
      <c r="C2161" s="37"/>
      <c r="D2161" s="205"/>
      <c r="E2161" s="310" t="s">
        <v>209</v>
      </c>
      <c r="F2161" s="204"/>
      <c r="G2161" s="238"/>
      <c r="H2161" s="204"/>
      <c r="I2161" s="238"/>
    </row>
    <row r="2162" spans="1:9" ht="18" x14ac:dyDescent="0.4">
      <c r="A2162" s="398">
        <v>22020300</v>
      </c>
      <c r="B2162" s="245"/>
      <c r="C2162" s="51"/>
      <c r="D2162" s="245"/>
      <c r="E2162" s="402" t="s">
        <v>212</v>
      </c>
      <c r="F2162" s="237"/>
      <c r="G2162" s="238"/>
      <c r="H2162" s="237"/>
      <c r="I2162" s="238"/>
    </row>
    <row r="2163" spans="1:9" ht="18" x14ac:dyDescent="0.4">
      <c r="A2163" s="400">
        <v>22020307</v>
      </c>
      <c r="B2163" s="235" t="s">
        <v>646</v>
      </c>
      <c r="C2163" s="15"/>
      <c r="D2163" s="121" t="s">
        <v>1817</v>
      </c>
      <c r="E2163" s="416" t="s">
        <v>494</v>
      </c>
      <c r="F2163" s="237">
        <v>3245000</v>
      </c>
      <c r="G2163" s="238">
        <v>5000000</v>
      </c>
      <c r="H2163" s="237">
        <v>696000</v>
      </c>
      <c r="I2163" s="238">
        <v>5000000</v>
      </c>
    </row>
    <row r="2164" spans="1:9" ht="18" x14ac:dyDescent="0.4">
      <c r="A2164" s="400">
        <v>22020309</v>
      </c>
      <c r="B2164" s="235"/>
      <c r="C2164" s="52"/>
      <c r="D2164" s="121"/>
      <c r="E2164" s="401" t="s">
        <v>218</v>
      </c>
      <c r="F2164" s="237"/>
      <c r="G2164" s="238"/>
      <c r="H2164" s="237"/>
      <c r="I2164" s="238"/>
    </row>
    <row r="2165" spans="1:9" ht="18" x14ac:dyDescent="0.4">
      <c r="A2165" s="400">
        <v>22020313</v>
      </c>
      <c r="B2165" s="235"/>
      <c r="C2165" s="15"/>
      <c r="D2165" s="121"/>
      <c r="E2165" s="401" t="s">
        <v>221</v>
      </c>
      <c r="F2165" s="237">
        <v>4140900</v>
      </c>
      <c r="G2165" s="238"/>
      <c r="H2165" s="237"/>
      <c r="I2165" s="238"/>
    </row>
    <row r="2166" spans="1:9" ht="18" x14ac:dyDescent="0.4">
      <c r="A2166" s="398">
        <v>22020500</v>
      </c>
      <c r="B2166" s="245"/>
      <c r="C2166" s="51"/>
      <c r="D2166" s="245"/>
      <c r="E2166" s="399" t="s">
        <v>495</v>
      </c>
      <c r="F2166" s="237"/>
      <c r="G2166" s="238"/>
      <c r="H2166" s="237"/>
      <c r="I2166" s="238"/>
    </row>
    <row r="2167" spans="1:9" ht="18" x14ac:dyDescent="0.4">
      <c r="A2167" s="400">
        <v>22020501</v>
      </c>
      <c r="B2167" s="235"/>
      <c r="C2167" s="52"/>
      <c r="D2167" s="121"/>
      <c r="E2167" s="401" t="s">
        <v>496</v>
      </c>
      <c r="F2167" s="237"/>
      <c r="G2167" s="238"/>
      <c r="H2167" s="237"/>
      <c r="I2167" s="238"/>
    </row>
    <row r="2168" spans="1:9" ht="18" x14ac:dyDescent="0.4">
      <c r="A2168" s="398">
        <v>22020600</v>
      </c>
      <c r="B2168" s="245"/>
      <c r="C2168" s="51"/>
      <c r="D2168" s="245"/>
      <c r="E2168" s="402" t="s">
        <v>231</v>
      </c>
      <c r="F2168" s="237"/>
      <c r="G2168" s="238"/>
      <c r="H2168" s="237"/>
      <c r="I2168" s="238"/>
    </row>
    <row r="2169" spans="1:9" ht="18" x14ac:dyDescent="0.4">
      <c r="A2169" s="400">
        <v>22020605</v>
      </c>
      <c r="B2169" s="235" t="s">
        <v>646</v>
      </c>
      <c r="C2169" s="15"/>
      <c r="D2169" s="121" t="s">
        <v>1817</v>
      </c>
      <c r="E2169" s="401" t="s">
        <v>497</v>
      </c>
      <c r="F2169" s="237">
        <v>300000</v>
      </c>
      <c r="G2169" s="238">
        <v>2000000</v>
      </c>
      <c r="H2169" s="237">
        <v>2000000</v>
      </c>
      <c r="I2169" s="238">
        <v>3000000</v>
      </c>
    </row>
    <row r="2170" spans="1:9" ht="36" x14ac:dyDescent="0.4">
      <c r="A2170" s="398">
        <v>22020700</v>
      </c>
      <c r="B2170" s="245"/>
      <c r="C2170" s="51"/>
      <c r="D2170" s="245"/>
      <c r="E2170" s="399" t="s">
        <v>498</v>
      </c>
      <c r="F2170" s="237"/>
      <c r="G2170" s="238"/>
      <c r="H2170" s="237"/>
      <c r="I2170" s="238"/>
    </row>
    <row r="2171" spans="1:9" ht="18" x14ac:dyDescent="0.4">
      <c r="A2171" s="400">
        <v>22020710</v>
      </c>
      <c r="B2171" s="235"/>
      <c r="C2171" s="52"/>
      <c r="D2171" s="121"/>
      <c r="E2171" s="401" t="s">
        <v>446</v>
      </c>
      <c r="F2171" s="237"/>
      <c r="G2171" s="238"/>
      <c r="H2171" s="237"/>
      <c r="I2171" s="238"/>
    </row>
    <row r="2172" spans="1:9" ht="18" x14ac:dyDescent="0.4">
      <c r="A2172" s="398">
        <v>22021000</v>
      </c>
      <c r="B2172" s="245"/>
      <c r="C2172" s="51"/>
      <c r="D2172" s="245"/>
      <c r="E2172" s="402" t="s">
        <v>248</v>
      </c>
      <c r="F2172" s="237"/>
      <c r="G2172" s="238"/>
      <c r="H2172" s="237"/>
      <c r="I2172" s="238"/>
    </row>
    <row r="2173" spans="1:9" ht="18" x14ac:dyDescent="0.4">
      <c r="A2173" s="400">
        <v>22021017</v>
      </c>
      <c r="B2173" s="235" t="s">
        <v>646</v>
      </c>
      <c r="C2173" s="15"/>
      <c r="D2173" s="121" t="s">
        <v>1817</v>
      </c>
      <c r="E2173" s="403" t="s">
        <v>261</v>
      </c>
      <c r="F2173" s="237">
        <v>780000</v>
      </c>
      <c r="G2173" s="238">
        <v>2000000</v>
      </c>
      <c r="H2173" s="237">
        <v>2340910</v>
      </c>
      <c r="I2173" s="238">
        <v>5000000</v>
      </c>
    </row>
    <row r="2174" spans="1:9" ht="36" x14ac:dyDescent="0.4">
      <c r="A2174" s="400">
        <v>22021017</v>
      </c>
      <c r="B2174" s="235" t="s">
        <v>646</v>
      </c>
      <c r="C2174" s="15"/>
      <c r="D2174" s="121" t="s">
        <v>1817</v>
      </c>
      <c r="E2174" s="403" t="s">
        <v>3076</v>
      </c>
      <c r="F2174" s="237">
        <v>3949900</v>
      </c>
      <c r="G2174" s="238">
        <v>15000000</v>
      </c>
      <c r="H2174" s="237">
        <v>7927000</v>
      </c>
      <c r="I2174" s="238">
        <v>15000000</v>
      </c>
    </row>
    <row r="2175" spans="1:9" ht="18" x14ac:dyDescent="0.4">
      <c r="A2175" s="400">
        <v>22021017</v>
      </c>
      <c r="B2175" s="235" t="s">
        <v>646</v>
      </c>
      <c r="C2175" s="15"/>
      <c r="D2175" s="121" t="s">
        <v>1817</v>
      </c>
      <c r="E2175" s="403" t="s">
        <v>2646</v>
      </c>
      <c r="F2175" s="237">
        <v>3000000</v>
      </c>
      <c r="G2175" s="559">
        <v>3000000</v>
      </c>
      <c r="H2175" s="237">
        <v>911000</v>
      </c>
      <c r="I2175" s="559">
        <v>3000000</v>
      </c>
    </row>
    <row r="2176" spans="1:9" ht="18" x14ac:dyDescent="0.4">
      <c r="A2176" s="398">
        <v>22040100</v>
      </c>
      <c r="B2176" s="245"/>
      <c r="C2176" s="51"/>
      <c r="D2176" s="245"/>
      <c r="E2176" s="402" t="s">
        <v>310</v>
      </c>
      <c r="F2176" s="237"/>
      <c r="G2176" s="397"/>
      <c r="H2176" s="237"/>
      <c r="I2176" s="397"/>
    </row>
    <row r="2177" spans="1:9" ht="18.5" thickBot="1" x14ac:dyDescent="0.45">
      <c r="A2177" s="427">
        <v>22040109</v>
      </c>
      <c r="B2177" s="433" t="s">
        <v>646</v>
      </c>
      <c r="C2177" s="429"/>
      <c r="D2177" s="345" t="s">
        <v>1817</v>
      </c>
      <c r="E2177" s="424" t="s">
        <v>2389</v>
      </c>
      <c r="F2177" s="425">
        <v>178000</v>
      </c>
      <c r="G2177" s="426">
        <v>2000000</v>
      </c>
      <c r="H2177" s="425">
        <v>696750</v>
      </c>
      <c r="I2177" s="426">
        <v>2000000</v>
      </c>
    </row>
    <row r="2178" spans="1:9" ht="18.5" thickBot="1" x14ac:dyDescent="0.45">
      <c r="A2178" s="761"/>
      <c r="B2178" s="435"/>
      <c r="C2178" s="762"/>
      <c r="D2178" s="435"/>
      <c r="E2178" s="763" t="s">
        <v>164</v>
      </c>
      <c r="F2178" s="764">
        <f>SUM(F2129:F2155)</f>
        <v>21180360.700800002</v>
      </c>
      <c r="G2178" s="764">
        <f>SUM(G2129:G2155)</f>
        <v>24972612.960000001</v>
      </c>
      <c r="H2178" s="764">
        <f>SUM(H2129:H2155)</f>
        <v>15656548.68</v>
      </c>
      <c r="I2178" s="765">
        <f>SUM(I2129:I2155)</f>
        <v>33617476.799999997</v>
      </c>
    </row>
    <row r="2179" spans="1:9" ht="18.5" thickBot="1" x14ac:dyDescent="0.45">
      <c r="A2179" s="515"/>
      <c r="B2179" s="447"/>
      <c r="C2179" s="515"/>
      <c r="D2179" s="447"/>
      <c r="E2179" s="516" t="s">
        <v>204</v>
      </c>
      <c r="F2179" s="517">
        <f>SUM(F2158:F2177)</f>
        <v>15593800</v>
      </c>
      <c r="G2179" s="517">
        <f>SUM(G2158:G2177)</f>
        <v>29100000</v>
      </c>
      <c r="H2179" s="517">
        <f>SUM(H2158:H2177)</f>
        <v>14571660</v>
      </c>
      <c r="I2179" s="517">
        <f>SUM(I2158:I2177)</f>
        <v>33100000</v>
      </c>
    </row>
    <row r="2180" spans="1:9" ht="18.5" thickBot="1" x14ac:dyDescent="0.45">
      <c r="A2180" s="404"/>
      <c r="B2180" s="405"/>
      <c r="C2180" s="53"/>
      <c r="D2180" s="406"/>
      <c r="E2180" s="417" t="s">
        <v>298</v>
      </c>
      <c r="F2180" s="408">
        <f>F2178+F2179</f>
        <v>36774160.700800002</v>
      </c>
      <c r="G2180" s="408">
        <f>G2178+G2179</f>
        <v>54072612.960000001</v>
      </c>
      <c r="H2180" s="408">
        <f>H2178+H2179</f>
        <v>30228208.68</v>
      </c>
      <c r="I2180" s="408">
        <f>I2178+I2179</f>
        <v>66717476.799999997</v>
      </c>
    </row>
    <row r="2181" spans="1:9" ht="22.5" x14ac:dyDescent="0.45">
      <c r="A2181" s="1440" t="s">
        <v>1792</v>
      </c>
      <c r="B2181" s="1441"/>
      <c r="C2181" s="1441"/>
      <c r="D2181" s="1441"/>
      <c r="E2181" s="1441"/>
      <c r="F2181" s="1441"/>
      <c r="G2181" s="1441"/>
      <c r="H2181" s="1441"/>
      <c r="I2181" s="1442"/>
    </row>
    <row r="2182" spans="1:9" ht="22.5" x14ac:dyDescent="0.45">
      <c r="A2182" s="1437" t="s">
        <v>484</v>
      </c>
      <c r="B2182" s="1438"/>
      <c r="C2182" s="1438"/>
      <c r="D2182" s="1438"/>
      <c r="E2182" s="1438"/>
      <c r="F2182" s="1438"/>
      <c r="G2182" s="1438"/>
      <c r="H2182" s="1438"/>
      <c r="I2182" s="1439"/>
    </row>
    <row r="2183" spans="1:9" ht="20.25" customHeight="1" x14ac:dyDescent="0.45">
      <c r="A2183" s="1437" t="s">
        <v>3079</v>
      </c>
      <c r="B2183" s="1438"/>
      <c r="C2183" s="1438"/>
      <c r="D2183" s="1438"/>
      <c r="E2183" s="1438"/>
      <c r="F2183" s="1438"/>
      <c r="G2183" s="1438"/>
      <c r="H2183" s="1438"/>
      <c r="I2183" s="1439"/>
    </row>
    <row r="2184" spans="1:9" ht="18.75" customHeight="1" thickBot="1" x14ac:dyDescent="0.5">
      <c r="A2184" s="1461" t="s">
        <v>280</v>
      </c>
      <c r="B2184" s="1462"/>
      <c r="C2184" s="1462"/>
      <c r="D2184" s="1462"/>
      <c r="E2184" s="1462"/>
      <c r="F2184" s="1462"/>
      <c r="G2184" s="1462"/>
      <c r="H2184" s="1462"/>
      <c r="I2184" s="1463"/>
    </row>
    <row r="2185" spans="1:9" ht="18.5" thickBot="1" x14ac:dyDescent="0.45">
      <c r="A2185" s="1455" t="s">
        <v>467</v>
      </c>
      <c r="B2185" s="1456"/>
      <c r="C2185" s="1456"/>
      <c r="D2185" s="1456"/>
      <c r="E2185" s="1456"/>
      <c r="F2185" s="1456"/>
      <c r="G2185" s="1456"/>
      <c r="H2185" s="1456"/>
      <c r="I2185" s="1457"/>
    </row>
    <row r="2186" spans="1:9" s="201" customFormat="1" ht="36.5" thickBot="1" x14ac:dyDescent="0.4">
      <c r="A2186" s="561" t="s">
        <v>465</v>
      </c>
      <c r="B2186" s="347" t="s">
        <v>458</v>
      </c>
      <c r="C2186" s="561" t="s">
        <v>454</v>
      </c>
      <c r="D2186" s="347" t="s">
        <v>457</v>
      </c>
      <c r="E2186" s="562" t="s">
        <v>1</v>
      </c>
      <c r="F2186" s="347" t="s">
        <v>3083</v>
      </c>
      <c r="G2186" s="347" t="s">
        <v>3078</v>
      </c>
      <c r="H2186" s="347" t="s">
        <v>3085</v>
      </c>
      <c r="I2186" s="347" t="s">
        <v>3082</v>
      </c>
    </row>
    <row r="2187" spans="1:9" ht="18" x14ac:dyDescent="0.4">
      <c r="A2187" s="568">
        <v>20000000</v>
      </c>
      <c r="B2187" s="252"/>
      <c r="C2187" s="569"/>
      <c r="D2187" s="252"/>
      <c r="E2187" s="570" t="s">
        <v>163</v>
      </c>
      <c r="F2187" s="571"/>
      <c r="G2187" s="571"/>
      <c r="H2187" s="571"/>
      <c r="I2187" s="572"/>
    </row>
    <row r="2188" spans="1:9" ht="18" x14ac:dyDescent="0.4">
      <c r="A2188" s="393">
        <v>21000000</v>
      </c>
      <c r="B2188" s="231"/>
      <c r="C2188" s="49"/>
      <c r="D2188" s="231"/>
      <c r="E2188" s="394" t="s">
        <v>164</v>
      </c>
      <c r="F2188" s="418"/>
      <c r="G2188" s="418"/>
      <c r="H2188" s="418"/>
      <c r="I2188" s="419"/>
    </row>
    <row r="2189" spans="1:9" ht="18" x14ac:dyDescent="0.4">
      <c r="A2189" s="393">
        <v>21010000</v>
      </c>
      <c r="B2189" s="231"/>
      <c r="C2189" s="49"/>
      <c r="D2189" s="231"/>
      <c r="E2189" s="394" t="s">
        <v>165</v>
      </c>
      <c r="F2189" s="418"/>
      <c r="G2189" s="418"/>
      <c r="H2189" s="418"/>
      <c r="I2189" s="419"/>
    </row>
    <row r="2190" spans="1:9" ht="18" x14ac:dyDescent="0.4">
      <c r="A2190" s="412">
        <v>21010103</v>
      </c>
      <c r="B2190" s="235" t="s">
        <v>646</v>
      </c>
      <c r="C2190" s="15"/>
      <c r="D2190" s="121" t="s">
        <v>1817</v>
      </c>
      <c r="E2190" s="203" t="s">
        <v>168</v>
      </c>
      <c r="F2190" s="237"/>
      <c r="G2190" s="420"/>
      <c r="H2190" s="237"/>
      <c r="I2190" s="238">
        <f>'NOMINAL ROLL'!D1440</f>
        <v>2608704</v>
      </c>
    </row>
    <row r="2191" spans="1:9" ht="18" x14ac:dyDescent="0.4">
      <c r="A2191" s="412">
        <v>21010104</v>
      </c>
      <c r="B2191" s="235"/>
      <c r="C2191" s="15"/>
      <c r="D2191" s="121"/>
      <c r="E2191" s="203" t="s">
        <v>169</v>
      </c>
      <c r="F2191" s="237">
        <f>G2191-(G2191*2%)</f>
        <v>2084709.6647999997</v>
      </c>
      <c r="G2191" s="100">
        <v>2127254.7599999998</v>
      </c>
      <c r="H2191" s="232">
        <f>G2191/12*9</f>
        <v>1595441.0699999998</v>
      </c>
      <c r="I2191" s="238"/>
    </row>
    <row r="2192" spans="1:9" ht="18" x14ac:dyDescent="0.4">
      <c r="A2192" s="412">
        <v>21010105</v>
      </c>
      <c r="B2192" s="235"/>
      <c r="C2192" s="15"/>
      <c r="D2192" s="121"/>
      <c r="E2192" s="203" t="s">
        <v>170</v>
      </c>
      <c r="F2192" s="100"/>
      <c r="G2192" s="100"/>
      <c r="H2192" s="232"/>
      <c r="I2192" s="238"/>
    </row>
    <row r="2193" spans="1:9" ht="18" x14ac:dyDescent="0.4">
      <c r="A2193" s="234">
        <v>21010106</v>
      </c>
      <c r="B2193" s="235"/>
      <c r="C2193" s="15"/>
      <c r="D2193" s="121"/>
      <c r="E2193" s="122" t="s">
        <v>171</v>
      </c>
      <c r="F2193" s="420"/>
      <c r="G2193" s="420"/>
      <c r="H2193" s="237"/>
      <c r="I2193" s="238"/>
    </row>
    <row r="2194" spans="1:9" ht="18" x14ac:dyDescent="0.4">
      <c r="A2194" s="234"/>
      <c r="B2194" s="235"/>
      <c r="C2194" s="15"/>
      <c r="D2194" s="121"/>
      <c r="E2194" s="156" t="s">
        <v>680</v>
      </c>
      <c r="F2194" s="420"/>
      <c r="G2194" s="420"/>
      <c r="H2194" s="237"/>
      <c r="I2194" s="845"/>
    </row>
    <row r="2195" spans="1:9" ht="18" x14ac:dyDescent="0.4">
      <c r="A2195" s="393">
        <v>21020000</v>
      </c>
      <c r="B2195" s="231"/>
      <c r="C2195" s="49"/>
      <c r="D2195" s="231"/>
      <c r="E2195" s="394" t="s">
        <v>177</v>
      </c>
      <c r="F2195" s="237"/>
      <c r="G2195" s="237"/>
      <c r="H2195" s="237"/>
      <c r="I2195" s="238"/>
    </row>
    <row r="2196" spans="1:9" ht="21.75" customHeight="1" x14ac:dyDescent="0.4">
      <c r="A2196" s="393">
        <v>21020300</v>
      </c>
      <c r="B2196" s="231"/>
      <c r="C2196" s="49"/>
      <c r="D2196" s="231"/>
      <c r="E2196" s="394" t="s">
        <v>193</v>
      </c>
      <c r="F2196" s="420"/>
      <c r="G2196" s="420"/>
      <c r="H2196" s="237"/>
      <c r="I2196" s="238"/>
    </row>
    <row r="2197" spans="1:9" ht="21.75" customHeight="1" x14ac:dyDescent="0.4">
      <c r="A2197" s="1283" t="s">
        <v>3231</v>
      </c>
      <c r="B2197" s="1272" t="s">
        <v>646</v>
      </c>
      <c r="C2197" s="1260"/>
      <c r="D2197" s="1259" t="s">
        <v>1817</v>
      </c>
      <c r="E2197" s="1288" t="s">
        <v>680</v>
      </c>
      <c r="F2197" s="1289"/>
      <c r="G2197" s="1289"/>
      <c r="H2197" s="1254"/>
      <c r="I2197" s="1282">
        <f>'NOMINAL ROLL'!M1440</f>
        <v>480000</v>
      </c>
    </row>
    <row r="2198" spans="1:9" ht="18" x14ac:dyDescent="0.4">
      <c r="A2198" s="412">
        <v>21020312</v>
      </c>
      <c r="B2198" s="235"/>
      <c r="C2198" s="54"/>
      <c r="D2198" s="121"/>
      <c r="E2198" s="403" t="s">
        <v>184</v>
      </c>
      <c r="F2198" s="420"/>
      <c r="G2198" s="420"/>
      <c r="H2198" s="237"/>
      <c r="I2198" s="238"/>
    </row>
    <row r="2199" spans="1:9" ht="18" x14ac:dyDescent="0.4">
      <c r="A2199" s="412">
        <v>21020320</v>
      </c>
      <c r="B2199" s="235"/>
      <c r="C2199" s="54"/>
      <c r="D2199" s="121"/>
      <c r="E2199" s="403" t="s">
        <v>189</v>
      </c>
      <c r="F2199" s="420"/>
      <c r="G2199" s="420"/>
      <c r="H2199" s="237"/>
      <c r="I2199" s="238"/>
    </row>
    <row r="2200" spans="1:9" ht="18" x14ac:dyDescent="0.4">
      <c r="A2200" s="412">
        <v>21020327</v>
      </c>
      <c r="B2200" s="235" t="s">
        <v>646</v>
      </c>
      <c r="C2200" s="15"/>
      <c r="D2200" s="121" t="s">
        <v>1817</v>
      </c>
      <c r="E2200" s="403" t="s">
        <v>190</v>
      </c>
      <c r="F2200" s="237">
        <f>G2200-(G2200*2%)</f>
        <v>55272</v>
      </c>
      <c r="G2200" s="420">
        <v>56400</v>
      </c>
      <c r="H2200" s="232">
        <f>G2200/12*9</f>
        <v>42300</v>
      </c>
      <c r="I2200" s="238">
        <f>'NOMINAL ROLL'!F1440</f>
        <v>170337.36</v>
      </c>
    </row>
    <row r="2201" spans="1:9" ht="18" x14ac:dyDescent="0.4">
      <c r="A2201" s="412">
        <v>21020328</v>
      </c>
      <c r="B2201" s="235"/>
      <c r="C2201" s="54"/>
      <c r="D2201" s="121"/>
      <c r="E2201" s="403" t="s">
        <v>539</v>
      </c>
      <c r="F2201" s="420"/>
      <c r="G2201" s="420"/>
      <c r="H2201" s="237"/>
      <c r="I2201" s="238">
        <f>'NOMINAL ROLL'!G1440</f>
        <v>226737.36</v>
      </c>
    </row>
    <row r="2202" spans="1:9" ht="18" x14ac:dyDescent="0.4">
      <c r="A2202" s="393">
        <v>21020400</v>
      </c>
      <c r="B2202" s="231"/>
      <c r="C2202" s="49"/>
      <c r="D2202" s="231"/>
      <c r="E2202" s="394" t="s">
        <v>194</v>
      </c>
      <c r="F2202" s="237"/>
      <c r="G2202" s="237"/>
      <c r="H2202" s="237"/>
      <c r="I2202" s="238"/>
    </row>
    <row r="2203" spans="1:9" ht="18" x14ac:dyDescent="0.4">
      <c r="A2203" s="412">
        <v>21020312</v>
      </c>
      <c r="B2203" s="235"/>
      <c r="C2203" s="54"/>
      <c r="D2203" s="160"/>
      <c r="E2203" s="403" t="s">
        <v>184</v>
      </c>
      <c r="F2203" s="420"/>
      <c r="G2203" s="420"/>
      <c r="H2203" s="237"/>
      <c r="I2203" s="238"/>
    </row>
    <row r="2204" spans="1:9" ht="18" x14ac:dyDescent="0.4">
      <c r="A2204" s="412">
        <v>21020327</v>
      </c>
      <c r="B2204" s="235"/>
      <c r="C2204" s="15"/>
      <c r="D2204" s="121"/>
      <c r="E2204" s="403" t="s">
        <v>499</v>
      </c>
      <c r="F2204" s="420"/>
      <c r="G2204" s="420"/>
      <c r="H2204" s="232">
        <f>G2204/12*8</f>
        <v>0</v>
      </c>
      <c r="I2204" s="238"/>
    </row>
    <row r="2205" spans="1:9" ht="18" x14ac:dyDescent="0.4">
      <c r="A2205" s="412">
        <v>21020328</v>
      </c>
      <c r="B2205" s="235"/>
      <c r="C2205" s="54"/>
      <c r="D2205" s="160"/>
      <c r="E2205" s="403" t="s">
        <v>500</v>
      </c>
      <c r="F2205" s="237"/>
      <c r="G2205" s="420"/>
      <c r="H2205" s="237"/>
      <c r="I2205" s="238"/>
    </row>
    <row r="2206" spans="1:9" ht="18" x14ac:dyDescent="0.4">
      <c r="A2206" s="393">
        <v>21020400</v>
      </c>
      <c r="B2206" s="231"/>
      <c r="C2206" s="49"/>
      <c r="D2206" s="231"/>
      <c r="E2206" s="394" t="s">
        <v>194</v>
      </c>
      <c r="F2206" s="237"/>
      <c r="G2206" s="420"/>
      <c r="H2206" s="237"/>
      <c r="I2206" s="238"/>
    </row>
    <row r="2207" spans="1:9" ht="18" x14ac:dyDescent="0.4">
      <c r="A2207" s="412">
        <v>21020401</v>
      </c>
      <c r="B2207" s="235"/>
      <c r="C2207" s="54"/>
      <c r="D2207" s="121"/>
      <c r="E2207" s="403" t="s">
        <v>178</v>
      </c>
      <c r="F2207" s="237"/>
      <c r="G2207" s="420"/>
      <c r="H2207" s="237"/>
      <c r="I2207" s="238"/>
    </row>
    <row r="2208" spans="1:9" ht="18" x14ac:dyDescent="0.4">
      <c r="A2208" s="412">
        <v>21020402</v>
      </c>
      <c r="B2208" s="235"/>
      <c r="C2208" s="54"/>
      <c r="D2208" s="121"/>
      <c r="E2208" s="403" t="s">
        <v>179</v>
      </c>
      <c r="F2208" s="237"/>
      <c r="G2208" s="420"/>
      <c r="H2208" s="237"/>
      <c r="I2208" s="238"/>
    </row>
    <row r="2209" spans="1:9" ht="18" x14ac:dyDescent="0.4">
      <c r="A2209" s="412">
        <v>21020403</v>
      </c>
      <c r="B2209" s="235"/>
      <c r="C2209" s="54"/>
      <c r="D2209" s="121"/>
      <c r="E2209" s="403" t="s">
        <v>180</v>
      </c>
      <c r="F2209" s="237"/>
      <c r="G2209" s="420"/>
      <c r="H2209" s="237"/>
      <c r="I2209" s="238"/>
    </row>
    <row r="2210" spans="1:9" ht="18" x14ac:dyDescent="0.4">
      <c r="A2210" s="412">
        <v>21020404</v>
      </c>
      <c r="B2210" s="235"/>
      <c r="C2210" s="54"/>
      <c r="D2210" s="121"/>
      <c r="E2210" s="403" t="s">
        <v>181</v>
      </c>
      <c r="F2210" s="237"/>
      <c r="G2210" s="420"/>
      <c r="H2210" s="237"/>
      <c r="I2210" s="238"/>
    </row>
    <row r="2211" spans="1:9" ht="18" x14ac:dyDescent="0.4">
      <c r="A2211" s="412">
        <v>21020412</v>
      </c>
      <c r="B2211" s="235"/>
      <c r="C2211" s="54"/>
      <c r="D2211" s="121"/>
      <c r="E2211" s="403" t="s">
        <v>184</v>
      </c>
      <c r="F2211" s="237"/>
      <c r="G2211" s="420"/>
      <c r="H2211" s="237"/>
      <c r="I2211" s="238"/>
    </row>
    <row r="2212" spans="1:9" ht="18" x14ac:dyDescent="0.4">
      <c r="A2212" s="412">
        <v>21020415</v>
      </c>
      <c r="B2212" s="235"/>
      <c r="C2212" s="54"/>
      <c r="D2212" s="121"/>
      <c r="E2212" s="403" t="s">
        <v>187</v>
      </c>
      <c r="F2212" s="237"/>
      <c r="G2212" s="420"/>
      <c r="H2212" s="237"/>
      <c r="I2212" s="238"/>
    </row>
    <row r="2213" spans="1:9" ht="18" x14ac:dyDescent="0.4">
      <c r="A2213" s="244">
        <v>21030100</v>
      </c>
      <c r="B2213" s="245"/>
      <c r="C2213" s="18"/>
      <c r="D2213" s="245"/>
      <c r="E2213" s="179" t="s">
        <v>200</v>
      </c>
      <c r="F2213" s="200"/>
      <c r="G2213" s="100"/>
      <c r="H2213" s="100"/>
      <c r="I2213" s="101"/>
    </row>
    <row r="2214" spans="1:9" ht="18" x14ac:dyDescent="0.4">
      <c r="A2214" s="843">
        <v>22010100</v>
      </c>
      <c r="B2214" s="844" t="s">
        <v>802</v>
      </c>
      <c r="C2214" s="50"/>
      <c r="D2214" s="611"/>
      <c r="E2214" s="842" t="s">
        <v>3073</v>
      </c>
      <c r="F2214" s="841"/>
      <c r="G2214" s="722">
        <v>210000</v>
      </c>
      <c r="H2214" s="841"/>
      <c r="I2214" s="846"/>
    </row>
    <row r="2215" spans="1:9" ht="18" x14ac:dyDescent="0.4">
      <c r="A2215" s="414">
        <v>21020600</v>
      </c>
      <c r="B2215" s="240"/>
      <c r="C2215" s="55"/>
      <c r="D2215" s="240"/>
      <c r="E2215" s="394" t="s">
        <v>196</v>
      </c>
      <c r="F2215" s="237"/>
      <c r="G2215" s="396"/>
      <c r="H2215" s="237"/>
      <c r="I2215" s="238"/>
    </row>
    <row r="2216" spans="1:9" ht="18" x14ac:dyDescent="0.4">
      <c r="A2216" s="395">
        <v>21020605</v>
      </c>
      <c r="B2216" s="235"/>
      <c r="C2216" s="50"/>
      <c r="D2216" s="121"/>
      <c r="E2216" s="203" t="s">
        <v>199</v>
      </c>
      <c r="F2216" s="237"/>
      <c r="G2216" s="396"/>
      <c r="H2216" s="237"/>
      <c r="I2216" s="238"/>
    </row>
    <row r="2217" spans="1:9" ht="18" x14ac:dyDescent="0.4">
      <c r="A2217" s="398">
        <v>22020000</v>
      </c>
      <c r="B2217" s="245"/>
      <c r="C2217" s="51"/>
      <c r="D2217" s="245"/>
      <c r="E2217" s="402" t="s">
        <v>204</v>
      </c>
      <c r="F2217" s="237"/>
      <c r="G2217" s="396"/>
      <c r="H2217" s="237"/>
      <c r="I2217" s="238"/>
    </row>
    <row r="2218" spans="1:9" ht="18" x14ac:dyDescent="0.4">
      <c r="A2218" s="398">
        <v>22020100</v>
      </c>
      <c r="B2218" s="245"/>
      <c r="C2218" s="51"/>
      <c r="D2218" s="245"/>
      <c r="E2218" s="402" t="s">
        <v>205</v>
      </c>
      <c r="F2218" s="237"/>
      <c r="G2218" s="396"/>
      <c r="H2218" s="237"/>
      <c r="I2218" s="238"/>
    </row>
    <row r="2219" spans="1:9" ht="18" x14ac:dyDescent="0.4">
      <c r="A2219" s="573">
        <v>22020101</v>
      </c>
      <c r="B2219" s="235"/>
      <c r="C2219" s="37"/>
      <c r="D2219" s="205"/>
      <c r="E2219" s="310" t="s">
        <v>206</v>
      </c>
      <c r="F2219" s="204"/>
      <c r="G2219" s="580"/>
      <c r="H2219" s="204"/>
      <c r="I2219" s="238"/>
    </row>
    <row r="2220" spans="1:9" ht="18" x14ac:dyDescent="0.4">
      <c r="A2220" s="573">
        <v>22020102</v>
      </c>
      <c r="B2220" s="235" t="s">
        <v>646</v>
      </c>
      <c r="C2220" s="15"/>
      <c r="D2220" s="121" t="s">
        <v>1817</v>
      </c>
      <c r="E2220" s="310" t="s">
        <v>207</v>
      </c>
      <c r="F2220" s="204"/>
      <c r="G2220" s="238">
        <v>100000</v>
      </c>
      <c r="H2220" s="204"/>
      <c r="I2220" s="238">
        <v>100000</v>
      </c>
    </row>
    <row r="2221" spans="1:9" ht="18" x14ac:dyDescent="0.4">
      <c r="A2221" s="573">
        <v>22020103</v>
      </c>
      <c r="B2221" s="235"/>
      <c r="C2221" s="37"/>
      <c r="D2221" s="205"/>
      <c r="E2221" s="310" t="s">
        <v>208</v>
      </c>
      <c r="F2221" s="204"/>
      <c r="G2221" s="204"/>
      <c r="H2221" s="204"/>
      <c r="I2221" s="238"/>
    </row>
    <row r="2222" spans="1:9" ht="18" x14ac:dyDescent="0.4">
      <c r="A2222" s="573">
        <v>22020104</v>
      </c>
      <c r="B2222" s="235"/>
      <c r="C2222" s="37"/>
      <c r="D2222" s="205"/>
      <c r="E2222" s="310" t="s">
        <v>209</v>
      </c>
      <c r="F2222" s="204"/>
      <c r="G2222" s="204"/>
      <c r="H2222" s="204"/>
      <c r="I2222" s="238"/>
    </row>
    <row r="2223" spans="1:9" ht="18" x14ac:dyDescent="0.4">
      <c r="A2223" s="398">
        <v>22020300</v>
      </c>
      <c r="B2223" s="245"/>
      <c r="C2223" s="51"/>
      <c r="D2223" s="245"/>
      <c r="E2223" s="402" t="s">
        <v>212</v>
      </c>
      <c r="F2223" s="237"/>
      <c r="G2223" s="396"/>
      <c r="H2223" s="237"/>
      <c r="I2223" s="238"/>
    </row>
    <row r="2224" spans="1:9" ht="18" x14ac:dyDescent="0.4">
      <c r="A2224" s="400">
        <v>22020307</v>
      </c>
      <c r="B2224" s="235" t="s">
        <v>646</v>
      </c>
      <c r="C2224" s="15"/>
      <c r="D2224" s="121" t="s">
        <v>1817</v>
      </c>
      <c r="E2224" s="416" t="s">
        <v>494</v>
      </c>
      <c r="F2224" s="237">
        <v>2770000</v>
      </c>
      <c r="G2224" s="396">
        <v>5000000</v>
      </c>
      <c r="H2224" s="237">
        <v>3120000</v>
      </c>
      <c r="I2224" s="238">
        <v>5000000</v>
      </c>
    </row>
    <row r="2225" spans="1:9" ht="18" x14ac:dyDescent="0.4">
      <c r="A2225" s="400">
        <v>22020309</v>
      </c>
      <c r="B2225" s="235"/>
      <c r="C2225" s="52"/>
      <c r="D2225" s="121"/>
      <c r="E2225" s="401" t="s">
        <v>218</v>
      </c>
      <c r="F2225" s="237"/>
      <c r="G2225" s="396"/>
      <c r="H2225" s="237"/>
      <c r="I2225" s="238"/>
    </row>
    <row r="2226" spans="1:9" ht="18" x14ac:dyDescent="0.4">
      <c r="A2226" s="400">
        <v>22020313</v>
      </c>
      <c r="B2226" s="235" t="s">
        <v>646</v>
      </c>
      <c r="C2226" s="15"/>
      <c r="D2226" s="121" t="s">
        <v>1817</v>
      </c>
      <c r="E2226" s="401" t="s">
        <v>221</v>
      </c>
      <c r="F2226" s="237">
        <v>1110000</v>
      </c>
      <c r="G2226" s="396">
        <v>3000000</v>
      </c>
      <c r="H2226" s="237">
        <v>1780000</v>
      </c>
      <c r="I2226" s="238">
        <v>3000000</v>
      </c>
    </row>
    <row r="2227" spans="1:9" ht="18" x14ac:dyDescent="0.4">
      <c r="A2227" s="398">
        <v>22020500</v>
      </c>
      <c r="B2227" s="245"/>
      <c r="C2227" s="51"/>
      <c r="D2227" s="245"/>
      <c r="E2227" s="399" t="s">
        <v>495</v>
      </c>
      <c r="F2227" s="237"/>
      <c r="G2227" s="396"/>
      <c r="H2227" s="237"/>
      <c r="I2227" s="238"/>
    </row>
    <row r="2228" spans="1:9" ht="18" x14ac:dyDescent="0.4">
      <c r="A2228" s="400">
        <v>22020501</v>
      </c>
      <c r="B2228" s="235"/>
      <c r="C2228" s="52"/>
      <c r="D2228" s="121"/>
      <c r="E2228" s="401" t="s">
        <v>496</v>
      </c>
      <c r="F2228" s="237"/>
      <c r="G2228" s="396"/>
      <c r="H2228" s="237"/>
      <c r="I2228" s="238"/>
    </row>
    <row r="2229" spans="1:9" ht="18" x14ac:dyDescent="0.4">
      <c r="A2229" s="398">
        <v>22020600</v>
      </c>
      <c r="B2229" s="245"/>
      <c r="C2229" s="51"/>
      <c r="D2229" s="245"/>
      <c r="E2229" s="402" t="s">
        <v>231</v>
      </c>
      <c r="F2229" s="237"/>
      <c r="G2229" s="237"/>
      <c r="H2229" s="237"/>
      <c r="I2229" s="238"/>
    </row>
    <row r="2230" spans="1:9" ht="18" x14ac:dyDescent="0.4">
      <c r="A2230" s="400">
        <v>22020605</v>
      </c>
      <c r="B2230" s="235"/>
      <c r="C2230" s="52"/>
      <c r="D2230" s="121"/>
      <c r="E2230" s="401" t="s">
        <v>497</v>
      </c>
      <c r="F2230" s="237"/>
      <c r="G2230" s="237"/>
      <c r="H2230" s="237"/>
      <c r="I2230" s="238"/>
    </row>
    <row r="2231" spans="1:9" ht="36" x14ac:dyDescent="0.4">
      <c r="A2231" s="398">
        <v>22020700</v>
      </c>
      <c r="B2231" s="245"/>
      <c r="C2231" s="51"/>
      <c r="D2231" s="245"/>
      <c r="E2231" s="399" t="s">
        <v>498</v>
      </c>
      <c r="F2231" s="237"/>
      <c r="G2231" s="237"/>
      <c r="H2231" s="237"/>
      <c r="I2231" s="238"/>
    </row>
    <row r="2232" spans="1:9" ht="18" x14ac:dyDescent="0.4">
      <c r="A2232" s="400">
        <v>22020710</v>
      </c>
      <c r="B2232" s="235" t="s">
        <v>646</v>
      </c>
      <c r="C2232" s="15"/>
      <c r="D2232" s="121" t="s">
        <v>1817</v>
      </c>
      <c r="E2232" s="401" t="s">
        <v>446</v>
      </c>
      <c r="F2232" s="237">
        <v>630000</v>
      </c>
      <c r="G2232" s="237">
        <v>1000000</v>
      </c>
      <c r="H2232" s="237">
        <v>710000</v>
      </c>
      <c r="I2232" s="238">
        <v>1000000</v>
      </c>
    </row>
    <row r="2233" spans="1:9" ht="18" x14ac:dyDescent="0.4">
      <c r="A2233" s="398">
        <v>22021000</v>
      </c>
      <c r="B2233" s="245"/>
      <c r="C2233" s="51"/>
      <c r="D2233" s="245"/>
      <c r="E2233" s="402" t="s">
        <v>248</v>
      </c>
      <c r="F2233" s="237"/>
      <c r="G2233" s="237"/>
      <c r="H2233" s="237"/>
      <c r="I2233" s="238"/>
    </row>
    <row r="2234" spans="1:9" ht="18.5" thickBot="1" x14ac:dyDescent="0.45">
      <c r="A2234" s="574">
        <v>22021017</v>
      </c>
      <c r="B2234" s="575" t="s">
        <v>646</v>
      </c>
      <c r="C2234" s="576"/>
      <c r="D2234" s="538" t="s">
        <v>1817</v>
      </c>
      <c r="E2234" s="577" t="s">
        <v>261</v>
      </c>
      <c r="F2234" s="578">
        <v>134000</v>
      </c>
      <c r="G2234" s="578">
        <v>5000000</v>
      </c>
      <c r="H2234" s="578">
        <v>2220000</v>
      </c>
      <c r="I2234" s="579">
        <v>5000000</v>
      </c>
    </row>
    <row r="2235" spans="1:9" ht="18.5" thickBot="1" x14ac:dyDescent="0.45">
      <c r="A2235" s="563"/>
      <c r="B2235" s="486"/>
      <c r="C2235" s="564"/>
      <c r="D2235" s="486"/>
      <c r="E2235" s="565" t="s">
        <v>164</v>
      </c>
      <c r="F2235" s="566">
        <f>SUM(F2191:F2216)</f>
        <v>2139981.6647999994</v>
      </c>
      <c r="G2235" s="566">
        <f>SUM(G2191:G2216)</f>
        <v>2393654.7599999998</v>
      </c>
      <c r="H2235" s="566">
        <f>SUM(H2191:H2216)</f>
        <v>1637741.0699999998</v>
      </c>
      <c r="I2235" s="567">
        <f>SUM(I2191:I2216)</f>
        <v>877074.72</v>
      </c>
    </row>
    <row r="2236" spans="1:9" ht="18.5" thickBot="1" x14ac:dyDescent="0.45">
      <c r="A2236" s="515"/>
      <c r="B2236" s="447"/>
      <c r="C2236" s="515"/>
      <c r="D2236" s="447"/>
      <c r="E2236" s="516" t="s">
        <v>204</v>
      </c>
      <c r="F2236" s="517">
        <f>SUM(F2219:F2234)</f>
        <v>4644000</v>
      </c>
      <c r="G2236" s="517">
        <f>SUM(G2219:G2234)</f>
        <v>14100000</v>
      </c>
      <c r="H2236" s="517">
        <f>SUM(H2219:H2234)</f>
        <v>7830000</v>
      </c>
      <c r="I2236" s="517">
        <f>SUM(I2219:I2234)</f>
        <v>14100000</v>
      </c>
    </row>
    <row r="2237" spans="1:9" ht="18.5" thickBot="1" x14ac:dyDescent="0.45">
      <c r="A2237" s="404"/>
      <c r="B2237" s="405"/>
      <c r="C2237" s="53"/>
      <c r="D2237" s="406"/>
      <c r="E2237" s="417" t="s">
        <v>298</v>
      </c>
      <c r="F2237" s="408">
        <f>F2235+F2236</f>
        <v>6783981.6647999994</v>
      </c>
      <c r="G2237" s="408">
        <f>G2235+G2236</f>
        <v>16493654.76</v>
      </c>
      <c r="H2237" s="408">
        <f>H2235+H2236</f>
        <v>9467741.0700000003</v>
      </c>
      <c r="I2237" s="408">
        <f>I2235+I2236</f>
        <v>14977074.720000001</v>
      </c>
    </row>
  </sheetData>
  <mergeCells count="258">
    <mergeCell ref="A1985:I1985"/>
    <mergeCell ref="A2182:I2182"/>
    <mergeCell ref="A2183:I2183"/>
    <mergeCell ref="A2184:I2184"/>
    <mergeCell ref="A2185:I2185"/>
    <mergeCell ref="A2181:I2181"/>
    <mergeCell ref="A2054:I2054"/>
    <mergeCell ref="A2055:I2055"/>
    <mergeCell ref="A2037:I2037"/>
    <mergeCell ref="A2119:I2119"/>
    <mergeCell ref="A2120:I2120"/>
    <mergeCell ref="A2121:I2121"/>
    <mergeCell ref="A2122:I2122"/>
    <mergeCell ref="A2123:I2123"/>
    <mergeCell ref="A2047:I2047"/>
    <mergeCell ref="A2051:I2051"/>
    <mergeCell ref="A2052:I2052"/>
    <mergeCell ref="A2053:I2053"/>
    <mergeCell ref="A2038:I2038"/>
    <mergeCell ref="A2039:I2039"/>
    <mergeCell ref="A2040:I2040"/>
    <mergeCell ref="A2041:I2041"/>
    <mergeCell ref="A1931:I1931"/>
    <mergeCell ref="A1932:I1932"/>
    <mergeCell ref="A1981:I1981"/>
    <mergeCell ref="A1982:I1982"/>
    <mergeCell ref="A1983:I1983"/>
    <mergeCell ref="A1984:I1984"/>
    <mergeCell ref="A1867:I1867"/>
    <mergeCell ref="A1868:I1868"/>
    <mergeCell ref="A1869:I1869"/>
    <mergeCell ref="A1928:I1928"/>
    <mergeCell ref="A1929:I1929"/>
    <mergeCell ref="A1930:I1930"/>
    <mergeCell ref="A1852:I1852"/>
    <mergeCell ref="A1853:I1853"/>
    <mergeCell ref="A1854:I1854"/>
    <mergeCell ref="A1861:I1861"/>
    <mergeCell ref="A1865:I1865"/>
    <mergeCell ref="A1866:I1866"/>
    <mergeCell ref="A1850:I1850"/>
    <mergeCell ref="A1851:I1851"/>
    <mergeCell ref="A1793:I1793"/>
    <mergeCell ref="A1794:I1794"/>
    <mergeCell ref="A1795:I1795"/>
    <mergeCell ref="A1796:I1796"/>
    <mergeCell ref="A1780:I1780"/>
    <mergeCell ref="A1781:I1781"/>
    <mergeCell ref="A1782:I1782"/>
    <mergeCell ref="A1783:I1783"/>
    <mergeCell ref="A1788:I1788"/>
    <mergeCell ref="A1792:I1792"/>
    <mergeCell ref="A1779:I1779"/>
    <mergeCell ref="A1718:I1718"/>
    <mergeCell ref="A1719:I1719"/>
    <mergeCell ref="A1720:I1720"/>
    <mergeCell ref="A1721:I1721"/>
    <mergeCell ref="A1722:I1722"/>
    <mergeCell ref="A1600:I1600"/>
    <mergeCell ref="A1662:I1662"/>
    <mergeCell ref="A1663:I1663"/>
    <mergeCell ref="A1664:I1664"/>
    <mergeCell ref="A1665:I1665"/>
    <mergeCell ref="A1666:I1666"/>
    <mergeCell ref="A1539:I1539"/>
    <mergeCell ref="A1540:I1540"/>
    <mergeCell ref="A1596:I1596"/>
    <mergeCell ref="A1597:I1597"/>
    <mergeCell ref="A1598:I1598"/>
    <mergeCell ref="A1599:I1599"/>
    <mergeCell ref="A1475:I1475"/>
    <mergeCell ref="A1476:I1476"/>
    <mergeCell ref="A1477:I1477"/>
    <mergeCell ref="A1536:I1536"/>
    <mergeCell ref="A1537:I1537"/>
    <mergeCell ref="A1538:I1538"/>
    <mergeCell ref="A1417:I1417"/>
    <mergeCell ref="A1418:I1418"/>
    <mergeCell ref="A1419:I1419"/>
    <mergeCell ref="A1420:I1420"/>
    <mergeCell ref="A1473:I1473"/>
    <mergeCell ref="A1474:I1474"/>
    <mergeCell ref="A1400:I1400"/>
    <mergeCell ref="A1401:I1401"/>
    <mergeCell ref="A1402:I1402"/>
    <mergeCell ref="A1403:I1403"/>
    <mergeCell ref="A1412:I1412"/>
    <mergeCell ref="A1416:I1416"/>
    <mergeCell ref="A1399:I1399"/>
    <mergeCell ref="A1350:I1350"/>
    <mergeCell ref="A1351:I1351"/>
    <mergeCell ref="A1352:I1352"/>
    <mergeCell ref="A1353:I1353"/>
    <mergeCell ref="A1354:I1354"/>
    <mergeCell ref="A1260:I1260"/>
    <mergeCell ref="A1310:I1310"/>
    <mergeCell ref="A1311:I1311"/>
    <mergeCell ref="A1312:I1312"/>
    <mergeCell ref="A1313:I1313"/>
    <mergeCell ref="A1314:I1314"/>
    <mergeCell ref="A1193:I1193"/>
    <mergeCell ref="A1194:I1194"/>
    <mergeCell ref="A1256:I1256"/>
    <mergeCell ref="A1257:I1257"/>
    <mergeCell ref="A1258:I1258"/>
    <mergeCell ref="A1259:I1259"/>
    <mergeCell ref="A1177:I1177"/>
    <mergeCell ref="A1178:I1178"/>
    <mergeCell ref="A1186:I1186"/>
    <mergeCell ref="A1190:I1190"/>
    <mergeCell ref="A1191:I1191"/>
    <mergeCell ref="A1192:I1192"/>
    <mergeCell ref="A1174:I1174"/>
    <mergeCell ref="A1175:I1175"/>
    <mergeCell ref="A1176:I1176"/>
    <mergeCell ref="A1114:I1114"/>
    <mergeCell ref="A1115:I1115"/>
    <mergeCell ref="A1116:I1116"/>
    <mergeCell ref="A1101:I1101"/>
    <mergeCell ref="A1102:I1102"/>
    <mergeCell ref="A1103:I1103"/>
    <mergeCell ref="A1108:I1108"/>
    <mergeCell ref="A1112:I1112"/>
    <mergeCell ref="A1113:I1113"/>
    <mergeCell ref="A1099:I1099"/>
    <mergeCell ref="A1100:I1100"/>
    <mergeCell ref="A1039:I1039"/>
    <mergeCell ref="A1040:I1040"/>
    <mergeCell ref="A1041:I1041"/>
    <mergeCell ref="A1042:I1042"/>
    <mergeCell ref="A984:I984"/>
    <mergeCell ref="A985:I985"/>
    <mergeCell ref="A986:I986"/>
    <mergeCell ref="A987:I987"/>
    <mergeCell ref="A988:I988"/>
    <mergeCell ref="A1038:I1038"/>
    <mergeCell ref="A881:I881"/>
    <mergeCell ref="A930:I930"/>
    <mergeCell ref="A931:I931"/>
    <mergeCell ref="A932:I932"/>
    <mergeCell ref="A933:I933"/>
    <mergeCell ref="A934:I934"/>
    <mergeCell ref="A815:I815"/>
    <mergeCell ref="A816:I816"/>
    <mergeCell ref="A877:I877"/>
    <mergeCell ref="A878:I878"/>
    <mergeCell ref="A879:I879"/>
    <mergeCell ref="A880:I880"/>
    <mergeCell ref="A743:I743"/>
    <mergeCell ref="A745:I745"/>
    <mergeCell ref="A746:I746"/>
    <mergeCell ref="A812:I812"/>
    <mergeCell ref="A813:I813"/>
    <mergeCell ref="A814:I814"/>
    <mergeCell ref="A678:I678"/>
    <mergeCell ref="A679:I679"/>
    <mergeCell ref="A680:I680"/>
    <mergeCell ref="A681:I681"/>
    <mergeCell ref="A682:I682"/>
    <mergeCell ref="A742:I742"/>
    <mergeCell ref="A611:I611"/>
    <mergeCell ref="A615:I615"/>
    <mergeCell ref="A616:I616"/>
    <mergeCell ref="A617:I617"/>
    <mergeCell ref="A618:I618"/>
    <mergeCell ref="A619:I619"/>
    <mergeCell ref="A596:I596"/>
    <mergeCell ref="A597:I597"/>
    <mergeCell ref="A598:I598"/>
    <mergeCell ref="A599:I599"/>
    <mergeCell ref="A600:I600"/>
    <mergeCell ref="A334:I334"/>
    <mergeCell ref="A546:I546"/>
    <mergeCell ref="A480:I480"/>
    <mergeCell ref="A481:I481"/>
    <mergeCell ref="A542:I542"/>
    <mergeCell ref="A543:I543"/>
    <mergeCell ref="A544:I544"/>
    <mergeCell ref="A545:I545"/>
    <mergeCell ref="A423:I423"/>
    <mergeCell ref="A424:I424"/>
    <mergeCell ref="A425:I425"/>
    <mergeCell ref="A477:I477"/>
    <mergeCell ref="A478:I478"/>
    <mergeCell ref="A479:I479"/>
    <mergeCell ref="A269:I269"/>
    <mergeCell ref="A270:I270"/>
    <mergeCell ref="A271:I271"/>
    <mergeCell ref="A275:I275"/>
    <mergeCell ref="A198:I198"/>
    <mergeCell ref="A232:I232"/>
    <mergeCell ref="A233:I233"/>
    <mergeCell ref="A234:I234"/>
    <mergeCell ref="A235:I235"/>
    <mergeCell ref="A236:I236"/>
    <mergeCell ref="A267:I267"/>
    <mergeCell ref="A268:I268"/>
    <mergeCell ref="A185:I185"/>
    <mergeCell ref="A190:I190"/>
    <mergeCell ref="A194:I194"/>
    <mergeCell ref="A195:I195"/>
    <mergeCell ref="A196:I196"/>
    <mergeCell ref="A197:I197"/>
    <mergeCell ref="A181:I181"/>
    <mergeCell ref="A182:I182"/>
    <mergeCell ref="A183:I183"/>
    <mergeCell ref="A184:I184"/>
    <mergeCell ref="A128:I128"/>
    <mergeCell ref="A129:I129"/>
    <mergeCell ref="A90:I90"/>
    <mergeCell ref="A91:I91"/>
    <mergeCell ref="A92:I92"/>
    <mergeCell ref="A125:I125"/>
    <mergeCell ref="A126:I126"/>
    <mergeCell ref="A127:I127"/>
    <mergeCell ref="A39:I39"/>
    <mergeCell ref="A40:I40"/>
    <mergeCell ref="A41:I41"/>
    <mergeCell ref="A42:I42"/>
    <mergeCell ref="A88:I88"/>
    <mergeCell ref="A89:I89"/>
    <mergeCell ref="A25:I25"/>
    <mergeCell ref="A26:I26"/>
    <mergeCell ref="A27:I27"/>
    <mergeCell ref="A28:I28"/>
    <mergeCell ref="A34:I34"/>
    <mergeCell ref="A38:I38"/>
    <mergeCell ref="A24:I24"/>
    <mergeCell ref="A1:I1"/>
    <mergeCell ref="A2:I2"/>
    <mergeCell ref="A3:I3"/>
    <mergeCell ref="A4:I4"/>
    <mergeCell ref="A5:I5"/>
    <mergeCell ref="A20:I20"/>
    <mergeCell ref="A283:I283"/>
    <mergeCell ref="A282:I282"/>
    <mergeCell ref="A281:I281"/>
    <mergeCell ref="A280:I280"/>
    <mergeCell ref="A279:I279"/>
    <mergeCell ref="A744:I744"/>
    <mergeCell ref="A318:I318"/>
    <mergeCell ref="A319:I319"/>
    <mergeCell ref="A320:I320"/>
    <mergeCell ref="A321:I321"/>
    <mergeCell ref="A409:I409"/>
    <mergeCell ref="A410:I410"/>
    <mergeCell ref="A411:I411"/>
    <mergeCell ref="A417:I417"/>
    <mergeCell ref="A421:I421"/>
    <mergeCell ref="A422:I422"/>
    <mergeCell ref="A322:I322"/>
    <mergeCell ref="A326:I326"/>
    <mergeCell ref="A330:I330"/>
    <mergeCell ref="A407:I407"/>
    <mergeCell ref="A408:I408"/>
    <mergeCell ref="A331:I331"/>
    <mergeCell ref="A332:I332"/>
    <mergeCell ref="A333:I333"/>
  </mergeCells>
  <pageMargins left="0.5" right="0" top="0.31496062992126" bottom="0.5" header="0.31496062992126" footer="0.18"/>
  <pageSetup paperSize="9" scale="70" orientation="landscape" r:id="rId1"/>
  <headerFooter scaleWithDoc="0" alignWithMargins="0">
    <oddFooter>&amp;C&amp;"Arial Narrow,Regular"Pag&amp;14e &amp;P&amp;R&amp;"Arial Narrow,Regular"&amp;14&amp;A</oddFooter>
  </headerFooter>
  <rowBreaks count="47" manualBreakCount="47">
    <brk id="23" max="16383" man="1"/>
    <brk id="37" max="16383" man="1"/>
    <brk id="87" max="16383" man="1"/>
    <brk id="124" max="16383" man="1"/>
    <brk id="180" max="16383" man="1"/>
    <brk id="193" max="16383" man="1"/>
    <brk id="231" max="16383" man="1"/>
    <brk id="278" max="16383" man="1"/>
    <brk id="317" max="16383" man="1"/>
    <brk id="329" max="16383" man="1"/>
    <brk id="406" max="16383" man="1"/>
    <brk id="420" max="16383" man="1"/>
    <brk id="476" max="16383" man="1"/>
    <brk id="541" max="16383" man="1"/>
    <brk id="595" max="16383" man="1"/>
    <brk id="614" max="16383" man="1"/>
    <brk id="677" max="16383" man="1"/>
    <brk id="741" max="16383" man="1"/>
    <brk id="811" max="16383" man="1"/>
    <brk id="876" max="16383" man="1"/>
    <brk id="929" max="16383" man="1"/>
    <brk id="983" max="16383" man="1"/>
    <brk id="1037" max="16383" man="1"/>
    <brk id="1098" max="16383" man="1"/>
    <brk id="1111" max="16383" man="1"/>
    <brk id="1173" max="16383" man="1"/>
    <brk id="1189" max="16383" man="1"/>
    <brk id="1255" max="16383" man="1"/>
    <brk id="1309" max="16383" man="1"/>
    <brk id="1349" max="16383" man="1"/>
    <brk id="1398" max="16383" man="1"/>
    <brk id="1415" max="16383" man="1"/>
    <brk id="1472" max="16383" man="1"/>
    <brk id="1535" max="16383" man="1"/>
    <brk id="1595" max="16383" man="1"/>
    <brk id="1661" max="16383" man="1"/>
    <brk id="1717" max="16383" man="1"/>
    <brk id="1778" max="16383" man="1"/>
    <brk id="1791" max="16383" man="1"/>
    <brk id="1849" max="16383" man="1"/>
    <brk id="1864" max="16383" man="1"/>
    <brk id="1927" max="16383" man="1"/>
    <brk id="1980" max="16383" man="1"/>
    <brk id="2036" max="16383" man="1"/>
    <brk id="2050" max="16383" man="1"/>
    <brk id="2118" max="16383" man="1"/>
    <brk id="21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D8EF-16B8-4D74-BC98-38217F4326E5}">
  <dimension ref="A1:AT284"/>
  <sheetViews>
    <sheetView tabSelected="1" view="pageBreakPreview" topLeftCell="H64" zoomScale="60" zoomScaleNormal="60" zoomScalePageLayoutView="70" workbookViewId="0">
      <selection activeCell="I71" sqref="I71"/>
    </sheetView>
  </sheetViews>
  <sheetFormatPr defaultColWidth="9.1796875" defaultRowHeight="18.5" x14ac:dyDescent="0.45"/>
  <cols>
    <col min="1" max="1" width="15.7265625" style="1" customWidth="1"/>
    <col min="2" max="2" width="11.453125" style="656" customWidth="1"/>
    <col min="3" max="3" width="18.26953125" style="1" customWidth="1"/>
    <col min="4" max="4" width="15.36328125" style="1" customWidth="1"/>
    <col min="5" max="5" width="48.81640625" style="60" customWidth="1"/>
    <col min="6" max="6" width="25.26953125" style="1" customWidth="1"/>
    <col min="7" max="7" width="27.7265625" style="1" customWidth="1"/>
    <col min="8" max="8" width="25.1796875" style="1" customWidth="1"/>
    <col min="9" max="9" width="27.54296875" style="657" customWidth="1"/>
    <col min="10" max="11" width="9.1796875" style="1"/>
    <col min="12" max="12" width="13" style="1" bestFit="1" customWidth="1"/>
    <col min="13" max="16384" width="9.1796875" style="1"/>
  </cols>
  <sheetData>
    <row r="1" spans="1:46" s="57" customFormat="1" ht="25.5" x14ac:dyDescent="0.6">
      <c r="A1" s="1476" t="s">
        <v>1792</v>
      </c>
      <c r="B1" s="1477"/>
      <c r="C1" s="1477"/>
      <c r="D1" s="1477"/>
      <c r="E1" s="1477"/>
      <c r="F1" s="1477"/>
      <c r="G1" s="1477"/>
      <c r="H1" s="1477"/>
      <c r="I1" s="1478"/>
      <c r="K1" s="596"/>
      <c r="L1" s="596"/>
      <c r="M1" s="596"/>
      <c r="N1" s="596"/>
      <c r="O1" s="596"/>
      <c r="P1" s="596"/>
      <c r="Q1" s="596"/>
      <c r="R1" s="596"/>
      <c r="S1" s="596"/>
      <c r="AL1" s="597"/>
      <c r="AM1" s="597"/>
      <c r="AN1" s="597"/>
      <c r="AO1" s="597"/>
      <c r="AP1" s="597"/>
      <c r="AQ1" s="597"/>
      <c r="AR1" s="597"/>
      <c r="AS1" s="597"/>
      <c r="AT1" s="597"/>
    </row>
    <row r="2" spans="1:46" s="57" customFormat="1" ht="23" x14ac:dyDescent="0.5">
      <c r="A2" s="1422" t="s">
        <v>484</v>
      </c>
      <c r="B2" s="1423"/>
      <c r="C2" s="1423"/>
      <c r="D2" s="1423"/>
      <c r="E2" s="1423"/>
      <c r="F2" s="1423"/>
      <c r="G2" s="1423"/>
      <c r="H2" s="1423"/>
      <c r="I2" s="1424"/>
      <c r="K2" s="596"/>
      <c r="L2" s="596"/>
      <c r="M2" s="596"/>
      <c r="N2" s="596"/>
      <c r="O2" s="596"/>
      <c r="P2" s="596"/>
      <c r="Q2" s="596"/>
      <c r="R2" s="596"/>
      <c r="S2" s="596"/>
      <c r="AL2" s="597"/>
      <c r="AM2" s="597"/>
      <c r="AN2" s="597"/>
      <c r="AO2" s="597"/>
      <c r="AP2" s="597"/>
      <c r="AQ2" s="597"/>
      <c r="AR2" s="597"/>
      <c r="AS2" s="597"/>
      <c r="AT2" s="597"/>
    </row>
    <row r="3" spans="1:46" s="57" customFormat="1" ht="22.5" x14ac:dyDescent="0.45">
      <c r="A3" s="1425" t="s">
        <v>3079</v>
      </c>
      <c r="B3" s="1426"/>
      <c r="C3" s="1426"/>
      <c r="D3" s="1426"/>
      <c r="E3" s="1426"/>
      <c r="F3" s="1426"/>
      <c r="G3" s="1426"/>
      <c r="H3" s="1426"/>
      <c r="I3" s="1427"/>
      <c r="K3" s="596"/>
      <c r="L3" s="596"/>
      <c r="M3" s="596"/>
      <c r="N3" s="596"/>
      <c r="O3" s="596"/>
      <c r="P3" s="596"/>
      <c r="Q3" s="596"/>
      <c r="R3" s="596"/>
      <c r="S3" s="596"/>
      <c r="AL3" s="597"/>
      <c r="AM3" s="597"/>
      <c r="AN3" s="597"/>
      <c r="AO3" s="597"/>
      <c r="AP3" s="597"/>
      <c r="AQ3" s="597"/>
      <c r="AR3" s="597"/>
      <c r="AS3" s="597"/>
      <c r="AT3" s="597"/>
    </row>
    <row r="4" spans="1:46" s="57" customFormat="1" ht="23.5" thickBot="1" x14ac:dyDescent="0.4">
      <c r="A4" s="1428" t="s">
        <v>266</v>
      </c>
      <c r="B4" s="1429"/>
      <c r="C4" s="1429"/>
      <c r="D4" s="1429"/>
      <c r="E4" s="1429"/>
      <c r="F4" s="1429"/>
      <c r="G4" s="1429"/>
      <c r="H4" s="1429"/>
      <c r="I4" s="1430"/>
      <c r="K4" s="596"/>
      <c r="L4" s="596"/>
      <c r="M4" s="596"/>
      <c r="N4" s="596"/>
      <c r="O4" s="596"/>
      <c r="P4" s="596"/>
      <c r="Q4" s="596"/>
      <c r="R4" s="596"/>
      <c r="S4" s="596"/>
      <c r="AL4" s="597"/>
      <c r="AM4" s="597"/>
      <c r="AN4" s="597"/>
      <c r="AO4" s="597"/>
      <c r="AP4" s="597"/>
      <c r="AQ4" s="597"/>
      <c r="AR4" s="597"/>
      <c r="AS4" s="597"/>
      <c r="AT4" s="597"/>
    </row>
    <row r="5" spans="1:46" s="598" customFormat="1" ht="45" customHeight="1" thickBot="1" x14ac:dyDescent="0.4">
      <c r="A5" s="1479" t="s">
        <v>3124</v>
      </c>
      <c r="B5" s="1480"/>
      <c r="C5" s="1480"/>
      <c r="D5" s="1480"/>
      <c r="E5" s="1480"/>
      <c r="F5" s="1480"/>
      <c r="G5" s="1480"/>
      <c r="H5" s="1480"/>
      <c r="I5" s="1481"/>
      <c r="K5" s="599"/>
      <c r="L5" s="599"/>
      <c r="M5" s="599"/>
      <c r="N5" s="599"/>
      <c r="O5" s="599"/>
      <c r="P5" s="599"/>
      <c r="Q5" s="599"/>
      <c r="R5" s="599"/>
      <c r="S5" s="599"/>
      <c r="AL5" s="600"/>
      <c r="AM5" s="600"/>
      <c r="AN5" s="600"/>
      <c r="AO5" s="600"/>
      <c r="AP5" s="600"/>
      <c r="AQ5" s="600"/>
      <c r="AR5" s="600"/>
      <c r="AS5" s="600"/>
      <c r="AT5" s="600"/>
    </row>
    <row r="6" spans="1:46" s="598" customFormat="1" ht="56.25" customHeight="1" thickBot="1" x14ac:dyDescent="0.4">
      <c r="A6" s="604" t="s">
        <v>465</v>
      </c>
      <c r="B6" s="671" t="s">
        <v>458</v>
      </c>
      <c r="C6" s="604" t="s">
        <v>454</v>
      </c>
      <c r="D6" s="604" t="s">
        <v>457</v>
      </c>
      <c r="E6" s="672" t="s">
        <v>1</v>
      </c>
      <c r="F6" s="604" t="s">
        <v>3080</v>
      </c>
      <c r="G6" s="604" t="s">
        <v>3078</v>
      </c>
      <c r="H6" s="604" t="s">
        <v>3081</v>
      </c>
      <c r="I6" s="604" t="s">
        <v>3082</v>
      </c>
    </row>
    <row r="7" spans="1:46" s="598" customFormat="1" ht="25" customHeight="1" thickBot="1" x14ac:dyDescent="0.4">
      <c r="A7" s="605">
        <v>23010000</v>
      </c>
      <c r="B7" s="606" t="s">
        <v>647</v>
      </c>
      <c r="C7" s="606"/>
      <c r="D7" s="606" t="s">
        <v>2981</v>
      </c>
      <c r="E7" s="607" t="s">
        <v>761</v>
      </c>
      <c r="F7" s="848">
        <f>F64</f>
        <v>191444614</v>
      </c>
      <c r="G7" s="848">
        <f>G64</f>
        <v>880750000</v>
      </c>
      <c r="H7" s="848">
        <f>H64</f>
        <v>186236616.44999999</v>
      </c>
      <c r="I7" s="848">
        <f>I64</f>
        <v>1256000000</v>
      </c>
      <c r="K7" s="608"/>
      <c r="L7" s="608"/>
      <c r="M7" s="608"/>
      <c r="N7" s="608"/>
      <c r="O7" s="608"/>
      <c r="P7" s="608"/>
      <c r="Q7" s="608"/>
      <c r="R7" s="608"/>
      <c r="S7" s="608"/>
      <c r="AL7" s="609"/>
      <c r="AM7" s="609"/>
      <c r="AN7" s="609"/>
      <c r="AO7" s="609"/>
      <c r="AP7" s="609"/>
      <c r="AQ7" s="609"/>
      <c r="AR7" s="609"/>
      <c r="AS7" s="609"/>
      <c r="AT7" s="609"/>
    </row>
    <row r="8" spans="1:46" s="598" customFormat="1" ht="25" customHeight="1" thickBot="1" x14ac:dyDescent="0.4">
      <c r="A8" s="610">
        <v>23020000</v>
      </c>
      <c r="B8" s="606" t="s">
        <v>647</v>
      </c>
      <c r="C8" s="611"/>
      <c r="D8" s="611" t="s">
        <v>2981</v>
      </c>
      <c r="E8" s="612" t="s">
        <v>267</v>
      </c>
      <c r="F8" s="625">
        <f>F160</f>
        <v>302986529.75999999</v>
      </c>
      <c r="G8" s="625">
        <f>G160</f>
        <v>2605500000.0020003</v>
      </c>
      <c r="H8" s="625">
        <f>H160</f>
        <v>739592891.66999996</v>
      </c>
      <c r="I8" s="625">
        <f>I160</f>
        <v>3498500000</v>
      </c>
      <c r="K8" s="608"/>
      <c r="L8" s="608"/>
      <c r="M8" s="608"/>
      <c r="N8" s="608"/>
      <c r="O8" s="608"/>
      <c r="P8" s="608"/>
      <c r="Q8" s="608"/>
      <c r="R8" s="608"/>
      <c r="S8" s="608"/>
      <c r="AL8" s="609"/>
      <c r="AM8" s="609"/>
      <c r="AN8" s="609"/>
      <c r="AO8" s="609"/>
      <c r="AP8" s="609"/>
      <c r="AQ8" s="609"/>
      <c r="AR8" s="609"/>
      <c r="AS8" s="609"/>
      <c r="AT8" s="609"/>
    </row>
    <row r="9" spans="1:46" s="598" customFormat="1" ht="25" customHeight="1" x14ac:dyDescent="0.35">
      <c r="A9" s="610">
        <v>23030000</v>
      </c>
      <c r="B9" s="606" t="s">
        <v>647</v>
      </c>
      <c r="C9" s="611"/>
      <c r="D9" s="611" t="s">
        <v>2981</v>
      </c>
      <c r="E9" s="612" t="s">
        <v>270</v>
      </c>
      <c r="F9" s="625">
        <f>F211</f>
        <v>526389307.07999998</v>
      </c>
      <c r="G9" s="625">
        <f>G211</f>
        <v>658000000</v>
      </c>
      <c r="H9" s="625">
        <f>H211</f>
        <v>103357860</v>
      </c>
      <c r="I9" s="625">
        <f>I211</f>
        <v>1438000000</v>
      </c>
      <c r="K9" s="608"/>
      <c r="L9" s="608"/>
      <c r="M9" s="608"/>
      <c r="N9" s="608"/>
      <c r="O9" s="608"/>
      <c r="P9" s="608"/>
      <c r="Q9" s="608"/>
      <c r="R9" s="608"/>
      <c r="S9" s="608"/>
      <c r="AL9" s="609"/>
      <c r="AM9" s="609"/>
      <c r="AN9" s="609"/>
      <c r="AO9" s="609"/>
      <c r="AP9" s="609"/>
      <c r="AQ9" s="609"/>
      <c r="AR9" s="609"/>
      <c r="AS9" s="609"/>
      <c r="AT9" s="609"/>
    </row>
    <row r="10" spans="1:46" s="598" customFormat="1" ht="25" customHeight="1" x14ac:dyDescent="0.35">
      <c r="A10" s="610">
        <v>23040000</v>
      </c>
      <c r="B10" s="611" t="s">
        <v>661</v>
      </c>
      <c r="C10" s="611"/>
      <c r="D10" s="611" t="s">
        <v>2981</v>
      </c>
      <c r="E10" s="612" t="s">
        <v>272</v>
      </c>
      <c r="F10" s="625">
        <f>F250</f>
        <v>40473184.200000003</v>
      </c>
      <c r="G10" s="625">
        <f>G250</f>
        <v>1495000000</v>
      </c>
      <c r="H10" s="625">
        <f>H250</f>
        <v>2954272.35</v>
      </c>
      <c r="I10" s="625">
        <f>I250</f>
        <v>877000000</v>
      </c>
      <c r="K10" s="608"/>
      <c r="L10" s="608"/>
      <c r="M10" s="608"/>
      <c r="N10" s="608"/>
      <c r="O10" s="608"/>
      <c r="P10" s="608"/>
      <c r="Q10" s="608"/>
      <c r="R10" s="608"/>
      <c r="S10" s="608"/>
      <c r="AL10" s="609"/>
      <c r="AM10" s="609"/>
      <c r="AN10" s="609"/>
      <c r="AO10" s="609"/>
      <c r="AP10" s="609"/>
      <c r="AQ10" s="609"/>
      <c r="AR10" s="609"/>
      <c r="AS10" s="609"/>
      <c r="AT10" s="609"/>
    </row>
    <row r="11" spans="1:46" s="598" customFormat="1" ht="25" customHeight="1" x14ac:dyDescent="0.35">
      <c r="A11" s="610">
        <v>23050000</v>
      </c>
      <c r="B11" s="673" t="s">
        <v>648</v>
      </c>
      <c r="C11" s="674"/>
      <c r="D11" s="611" t="s">
        <v>2981</v>
      </c>
      <c r="E11" s="612" t="s">
        <v>455</v>
      </c>
      <c r="F11" s="735">
        <f>F258</f>
        <v>0</v>
      </c>
      <c r="G11" s="735">
        <f>G258</f>
        <v>95000000</v>
      </c>
      <c r="H11" s="735">
        <f>H258</f>
        <v>0</v>
      </c>
      <c r="I11" s="735">
        <f>I258</f>
        <v>5489838.4100000001</v>
      </c>
      <c r="K11" s="608"/>
      <c r="L11" s="608"/>
      <c r="M11" s="608"/>
      <c r="N11" s="608"/>
      <c r="O11" s="608"/>
      <c r="P11" s="608"/>
      <c r="Q11" s="608"/>
      <c r="R11" s="608"/>
      <c r="S11" s="608"/>
      <c r="AL11" s="609"/>
      <c r="AM11" s="609"/>
      <c r="AN11" s="609"/>
      <c r="AO11" s="609"/>
      <c r="AP11" s="609"/>
      <c r="AQ11" s="609"/>
      <c r="AR11" s="609"/>
      <c r="AS11" s="609"/>
      <c r="AT11" s="609"/>
    </row>
    <row r="12" spans="1:46" s="598" customFormat="1" ht="25" customHeight="1" thickBot="1" x14ac:dyDescent="0.4">
      <c r="A12" s="692">
        <v>41000000</v>
      </c>
      <c r="B12" s="693" t="s">
        <v>661</v>
      </c>
      <c r="C12" s="694"/>
      <c r="D12" s="695"/>
      <c r="E12" s="696" t="s">
        <v>771</v>
      </c>
      <c r="F12" s="697">
        <f>F283</f>
        <v>96232240.400000006</v>
      </c>
      <c r="G12" s="697">
        <f>G283</f>
        <v>439422368.85000002</v>
      </c>
      <c r="H12" s="697">
        <f>H283</f>
        <v>0</v>
      </c>
      <c r="I12" s="697">
        <f>I283</f>
        <v>326688651</v>
      </c>
      <c r="K12" s="608"/>
      <c r="L12" s="608"/>
      <c r="M12" s="608"/>
      <c r="N12" s="608"/>
      <c r="O12" s="608"/>
      <c r="P12" s="608"/>
      <c r="Q12" s="608"/>
      <c r="R12" s="608"/>
      <c r="S12" s="608"/>
      <c r="AL12" s="609"/>
      <c r="AM12" s="609"/>
      <c r="AN12" s="609"/>
      <c r="AO12" s="609"/>
      <c r="AP12" s="609"/>
      <c r="AQ12" s="609"/>
      <c r="AR12" s="609"/>
      <c r="AS12" s="609"/>
      <c r="AT12" s="609"/>
    </row>
    <row r="13" spans="1:46" s="58" customFormat="1" ht="25" customHeight="1" thickBot="1" x14ac:dyDescent="0.4">
      <c r="A13" s="698"/>
      <c r="B13" s="699"/>
      <c r="C13" s="699"/>
      <c r="D13" s="700"/>
      <c r="E13" s="701" t="s">
        <v>464</v>
      </c>
      <c r="F13" s="702">
        <f>SUM(F7:F12)</f>
        <v>1157525875.4400001</v>
      </c>
      <c r="G13" s="702">
        <f>SUM(G7:G12)</f>
        <v>6173672368.8520012</v>
      </c>
      <c r="H13" s="702">
        <f>SUM(H7:H12)</f>
        <v>1032141640.4699999</v>
      </c>
      <c r="I13" s="702">
        <f>SUM(I7:I12)</f>
        <v>7401678489.4099998</v>
      </c>
    </row>
    <row r="14" spans="1:46" ht="25.5" x14ac:dyDescent="0.6">
      <c r="A14" s="1476" t="s">
        <v>1792</v>
      </c>
      <c r="B14" s="1477"/>
      <c r="C14" s="1477"/>
      <c r="D14" s="1477"/>
      <c r="E14" s="1477"/>
      <c r="F14" s="1477"/>
      <c r="G14" s="1477"/>
      <c r="H14" s="1477"/>
      <c r="I14" s="1478"/>
    </row>
    <row r="15" spans="1:46" ht="23" x14ac:dyDescent="0.5">
      <c r="A15" s="1422" t="s">
        <v>484</v>
      </c>
      <c r="B15" s="1423"/>
      <c r="C15" s="1423"/>
      <c r="D15" s="1423"/>
      <c r="E15" s="1423"/>
      <c r="F15" s="1423"/>
      <c r="G15" s="1423"/>
      <c r="H15" s="1423"/>
      <c r="I15" s="1424"/>
    </row>
    <row r="16" spans="1:46" ht="22.5" x14ac:dyDescent="0.45">
      <c r="A16" s="1425" t="s">
        <v>3079</v>
      </c>
      <c r="B16" s="1426"/>
      <c r="C16" s="1426"/>
      <c r="D16" s="1426"/>
      <c r="E16" s="1426"/>
      <c r="F16" s="1426"/>
      <c r="G16" s="1426"/>
      <c r="H16" s="1426"/>
      <c r="I16" s="1427"/>
    </row>
    <row r="17" spans="1:9" ht="27.75" customHeight="1" thickBot="1" x14ac:dyDescent="0.5">
      <c r="A17" s="1428" t="s">
        <v>266</v>
      </c>
      <c r="B17" s="1429"/>
      <c r="C17" s="1429"/>
      <c r="D17" s="1429"/>
      <c r="E17" s="1429"/>
      <c r="F17" s="1429"/>
      <c r="G17" s="1429"/>
      <c r="H17" s="1429"/>
      <c r="I17" s="1430"/>
    </row>
    <row r="18" spans="1:9" s="598" customFormat="1" ht="48.75" customHeight="1" thickBot="1" x14ac:dyDescent="0.4">
      <c r="A18" s="601" t="s">
        <v>465</v>
      </c>
      <c r="B18" s="602" t="s">
        <v>458</v>
      </c>
      <c r="C18" s="601" t="s">
        <v>454</v>
      </c>
      <c r="D18" s="601" t="s">
        <v>457</v>
      </c>
      <c r="E18" s="603" t="s">
        <v>1</v>
      </c>
      <c r="F18" s="604" t="s">
        <v>3080</v>
      </c>
      <c r="G18" s="604" t="s">
        <v>3078</v>
      </c>
      <c r="H18" s="604" t="s">
        <v>3081</v>
      </c>
      <c r="I18" s="604" t="s">
        <v>3082</v>
      </c>
    </row>
    <row r="19" spans="1:9" s="3" customFormat="1" ht="25" customHeight="1" x14ac:dyDescent="0.35">
      <c r="A19" s="613" t="s">
        <v>713</v>
      </c>
      <c r="B19" s="614"/>
      <c r="C19" s="614"/>
      <c r="D19" s="615"/>
      <c r="E19" s="616" t="s">
        <v>266</v>
      </c>
      <c r="F19" s="617"/>
      <c r="G19" s="618"/>
      <c r="H19" s="617"/>
      <c r="I19" s="618"/>
    </row>
    <row r="20" spans="1:9" s="3" customFormat="1" ht="25" customHeight="1" x14ac:dyDescent="0.35">
      <c r="A20" s="613" t="s">
        <v>714</v>
      </c>
      <c r="B20" s="614"/>
      <c r="C20" s="614"/>
      <c r="D20" s="615"/>
      <c r="E20" s="616" t="s">
        <v>468</v>
      </c>
      <c r="F20" s="617"/>
      <c r="G20" s="618"/>
      <c r="H20" s="617"/>
      <c r="I20" s="618"/>
    </row>
    <row r="21" spans="1:9" s="3" customFormat="1" ht="35" x14ac:dyDescent="0.35">
      <c r="A21" s="613">
        <v>23010100</v>
      </c>
      <c r="B21" s="614"/>
      <c r="C21" s="614"/>
      <c r="D21" s="619"/>
      <c r="E21" s="616" t="s">
        <v>762</v>
      </c>
      <c r="F21" s="620"/>
      <c r="G21" s="618"/>
      <c r="H21" s="620"/>
      <c r="I21" s="618"/>
    </row>
    <row r="22" spans="1:9" s="3" customFormat="1" ht="25" customHeight="1" x14ac:dyDescent="0.35">
      <c r="A22" s="621">
        <v>23010101</v>
      </c>
      <c r="B22" s="611" t="s">
        <v>647</v>
      </c>
      <c r="C22" s="831"/>
      <c r="D22" s="703" t="s">
        <v>1817</v>
      </c>
      <c r="E22" s="622" t="s">
        <v>2982</v>
      </c>
      <c r="F22" s="623">
        <v>67809000</v>
      </c>
      <c r="G22" s="624">
        <v>100000000</v>
      </c>
      <c r="H22" s="623">
        <v>34000000</v>
      </c>
      <c r="I22" s="624">
        <v>200000000</v>
      </c>
    </row>
    <row r="23" spans="1:9" s="3" customFormat="1" ht="25.5" customHeight="1" x14ac:dyDescent="0.35">
      <c r="A23" s="621">
        <v>23010102</v>
      </c>
      <c r="B23" s="611" t="s">
        <v>647</v>
      </c>
      <c r="C23" s="611"/>
      <c r="D23" s="703" t="s">
        <v>1817</v>
      </c>
      <c r="E23" s="622" t="s">
        <v>2983</v>
      </c>
      <c r="F23" s="625"/>
      <c r="G23" s="706">
        <v>60000000</v>
      </c>
      <c r="H23" s="625"/>
      <c r="I23" s="706"/>
    </row>
    <row r="24" spans="1:9" s="3" customFormat="1" ht="25" customHeight="1" x14ac:dyDescent="0.35">
      <c r="A24" s="621">
        <v>23010103</v>
      </c>
      <c r="B24" s="611"/>
      <c r="C24" s="611"/>
      <c r="D24" s="611"/>
      <c r="E24" s="622" t="s">
        <v>469</v>
      </c>
      <c r="F24" s="625"/>
      <c r="G24" s="624"/>
      <c r="H24" s="625"/>
      <c r="I24" s="624"/>
    </row>
    <row r="25" spans="1:9" s="3" customFormat="1" ht="25" customHeight="1" x14ac:dyDescent="0.35">
      <c r="A25" s="621">
        <v>23010104</v>
      </c>
      <c r="B25" s="611" t="s">
        <v>647</v>
      </c>
      <c r="C25" s="611"/>
      <c r="D25" s="703" t="s">
        <v>1817</v>
      </c>
      <c r="E25" s="707" t="s">
        <v>470</v>
      </c>
      <c r="F25" s="625"/>
      <c r="G25" s="624">
        <v>25000000</v>
      </c>
      <c r="H25" s="625"/>
      <c r="I25" s="624"/>
    </row>
    <row r="26" spans="1:9" s="3" customFormat="1" ht="47.25" customHeight="1" x14ac:dyDescent="0.35">
      <c r="A26" s="621">
        <v>23010105</v>
      </c>
      <c r="B26" s="611"/>
      <c r="C26" s="611"/>
      <c r="D26" s="703"/>
      <c r="E26" s="622" t="s">
        <v>3307</v>
      </c>
      <c r="F26" s="625">
        <v>528864</v>
      </c>
      <c r="G26" s="624">
        <v>24750000</v>
      </c>
      <c r="H26" s="626"/>
      <c r="I26" s="624">
        <v>350000000</v>
      </c>
    </row>
    <row r="27" spans="1:9" s="3" customFormat="1" ht="25" customHeight="1" x14ac:dyDescent="0.35">
      <c r="A27" s="621">
        <v>23010106</v>
      </c>
      <c r="B27" s="611"/>
      <c r="C27" s="611"/>
      <c r="D27" s="611"/>
      <c r="E27" s="622" t="s">
        <v>2984</v>
      </c>
      <c r="F27" s="625"/>
      <c r="G27" s="624"/>
      <c r="H27" s="625"/>
      <c r="I27" s="624"/>
    </row>
    <row r="28" spans="1:9" s="3" customFormat="1" ht="25" customHeight="1" x14ac:dyDescent="0.35">
      <c r="A28" s="621">
        <v>23010107</v>
      </c>
      <c r="B28" s="611"/>
      <c r="C28" s="611"/>
      <c r="D28" s="611"/>
      <c r="E28" s="622" t="s">
        <v>471</v>
      </c>
      <c r="F28" s="625"/>
      <c r="G28" s="624"/>
      <c r="H28" s="625"/>
      <c r="I28" s="624"/>
    </row>
    <row r="29" spans="1:9" s="3" customFormat="1" ht="25" customHeight="1" x14ac:dyDescent="0.35">
      <c r="A29" s="621">
        <v>23010108</v>
      </c>
      <c r="B29" s="611" t="s">
        <v>647</v>
      </c>
      <c r="C29" s="611"/>
      <c r="D29" s="703" t="s">
        <v>1817</v>
      </c>
      <c r="E29" s="622" t="s">
        <v>3308</v>
      </c>
      <c r="F29" s="625"/>
      <c r="G29" s="624">
        <v>25000000</v>
      </c>
      <c r="H29" s="625"/>
      <c r="I29" s="624">
        <v>50000000</v>
      </c>
    </row>
    <row r="30" spans="1:9" s="3" customFormat="1" ht="52.5" x14ac:dyDescent="0.35">
      <c r="A30" s="621">
        <v>23010108</v>
      </c>
      <c r="B30" s="611" t="s">
        <v>647</v>
      </c>
      <c r="C30" s="611"/>
      <c r="D30" s="703" t="s">
        <v>1817</v>
      </c>
      <c r="E30" s="622" t="s">
        <v>3009</v>
      </c>
      <c r="F30" s="625"/>
      <c r="G30" s="624">
        <v>35000000</v>
      </c>
      <c r="H30" s="625"/>
      <c r="I30" s="624"/>
    </row>
    <row r="31" spans="1:9" s="3" customFormat="1" ht="41.25" customHeight="1" x14ac:dyDescent="0.35">
      <c r="A31" s="621">
        <v>23010108</v>
      </c>
      <c r="B31" s="611" t="s">
        <v>647</v>
      </c>
      <c r="C31" s="611"/>
      <c r="D31" s="703" t="s">
        <v>1817</v>
      </c>
      <c r="E31" s="622" t="s">
        <v>3010</v>
      </c>
      <c r="F31" s="625"/>
      <c r="G31" s="624">
        <v>20000000</v>
      </c>
      <c r="H31" s="625"/>
      <c r="I31" s="624">
        <v>20000000</v>
      </c>
    </row>
    <row r="32" spans="1:9" s="3" customFormat="1" ht="25" customHeight="1" x14ac:dyDescent="0.35">
      <c r="A32" s="621">
        <v>23010109</v>
      </c>
      <c r="B32" s="611"/>
      <c r="C32" s="611"/>
      <c r="D32" s="611"/>
      <c r="E32" s="622" t="s">
        <v>472</v>
      </c>
      <c r="F32" s="625"/>
      <c r="G32" s="624"/>
      <c r="H32" s="625"/>
      <c r="I32" s="624"/>
    </row>
    <row r="33" spans="1:9" s="3" customFormat="1" ht="58.5" customHeight="1" x14ac:dyDescent="0.35">
      <c r="A33" s="621">
        <v>23010112</v>
      </c>
      <c r="B33" s="611" t="s">
        <v>647</v>
      </c>
      <c r="C33" s="611"/>
      <c r="D33" s="703" t="s">
        <v>1817</v>
      </c>
      <c r="E33" s="622" t="s">
        <v>3129</v>
      </c>
      <c r="F33" s="625">
        <v>56729000</v>
      </c>
      <c r="G33" s="624">
        <v>35000000</v>
      </c>
      <c r="H33" s="625">
        <v>23444512</v>
      </c>
      <c r="I33" s="624">
        <v>300000000</v>
      </c>
    </row>
    <row r="34" spans="1:9" s="3" customFormat="1" ht="58.5" customHeight="1" x14ac:dyDescent="0.35">
      <c r="A34" s="621">
        <v>23010112</v>
      </c>
      <c r="B34" s="611" t="s">
        <v>647</v>
      </c>
      <c r="C34" s="611"/>
      <c r="D34" s="703" t="s">
        <v>1817</v>
      </c>
      <c r="E34" s="622" t="s">
        <v>3271</v>
      </c>
      <c r="F34" s="625"/>
      <c r="G34" s="624"/>
      <c r="H34" s="625"/>
      <c r="I34" s="624">
        <v>15000000</v>
      </c>
    </row>
    <row r="35" spans="1:9" s="3" customFormat="1" ht="25" customHeight="1" x14ac:dyDescent="0.35">
      <c r="A35" s="621">
        <v>23010113</v>
      </c>
      <c r="B35" s="611" t="s">
        <v>647</v>
      </c>
      <c r="C35" s="611"/>
      <c r="D35" s="703" t="s">
        <v>1817</v>
      </c>
      <c r="E35" s="622" t="s">
        <v>473</v>
      </c>
      <c r="F35" s="625">
        <v>1234000</v>
      </c>
      <c r="G35" s="624">
        <v>12000000</v>
      </c>
      <c r="H35" s="625">
        <v>2700000</v>
      </c>
      <c r="I35" s="624">
        <v>5000000</v>
      </c>
    </row>
    <row r="36" spans="1:9" s="3" customFormat="1" ht="25" customHeight="1" x14ac:dyDescent="0.35">
      <c r="A36" s="621">
        <v>23010114</v>
      </c>
      <c r="B36" s="611"/>
      <c r="C36" s="611"/>
      <c r="D36" s="611"/>
      <c r="E36" s="622" t="s">
        <v>474</v>
      </c>
      <c r="F36" s="625">
        <v>590000</v>
      </c>
      <c r="G36" s="624">
        <v>5000000</v>
      </c>
      <c r="H36" s="625">
        <v>1000000</v>
      </c>
      <c r="I36" s="624">
        <v>5000000</v>
      </c>
    </row>
    <row r="37" spans="1:9" s="3" customFormat="1" ht="25" customHeight="1" x14ac:dyDescent="0.35">
      <c r="A37" s="621">
        <v>23010115</v>
      </c>
      <c r="B37" s="611" t="s">
        <v>647</v>
      </c>
      <c r="C37" s="611"/>
      <c r="D37" s="703" t="s">
        <v>1817</v>
      </c>
      <c r="E37" s="622" t="s">
        <v>475</v>
      </c>
      <c r="F37" s="625"/>
      <c r="G37" s="624">
        <v>2000000</v>
      </c>
      <c r="H37" s="625"/>
      <c r="I37" s="624">
        <v>2000000</v>
      </c>
    </row>
    <row r="38" spans="1:9" s="3" customFormat="1" ht="25" customHeight="1" x14ac:dyDescent="0.35">
      <c r="A38" s="621">
        <v>23010116</v>
      </c>
      <c r="B38" s="611"/>
      <c r="C38" s="611"/>
      <c r="D38" s="611"/>
      <c r="E38" s="622" t="s">
        <v>476</v>
      </c>
      <c r="F38" s="625"/>
      <c r="G38" s="624"/>
      <c r="H38" s="625"/>
      <c r="I38" s="624"/>
    </row>
    <row r="39" spans="1:9" s="3" customFormat="1" ht="25" customHeight="1" x14ac:dyDescent="0.35">
      <c r="A39" s="621">
        <v>23010117</v>
      </c>
      <c r="B39" s="611"/>
      <c r="C39" s="831"/>
      <c r="D39" s="611"/>
      <c r="E39" s="622" t="s">
        <v>477</v>
      </c>
      <c r="F39" s="625"/>
      <c r="G39" s="624"/>
      <c r="H39" s="625"/>
      <c r="I39" s="624"/>
    </row>
    <row r="40" spans="1:9" s="3" customFormat="1" ht="25" customHeight="1" x14ac:dyDescent="0.35">
      <c r="A40" s="621">
        <v>23010118</v>
      </c>
      <c r="B40" s="611"/>
      <c r="C40" s="611"/>
      <c r="D40" s="611"/>
      <c r="E40" s="622" t="s">
        <v>478</v>
      </c>
      <c r="F40" s="625"/>
      <c r="G40" s="624"/>
      <c r="H40" s="625"/>
      <c r="I40" s="624">
        <v>1000000</v>
      </c>
    </row>
    <row r="41" spans="1:9" s="3" customFormat="1" ht="39" customHeight="1" x14ac:dyDescent="0.35">
      <c r="A41" s="621">
        <v>23010119</v>
      </c>
      <c r="B41" s="611" t="s">
        <v>647</v>
      </c>
      <c r="C41" s="611"/>
      <c r="D41" s="703" t="s">
        <v>1817</v>
      </c>
      <c r="E41" s="622" t="s">
        <v>3063</v>
      </c>
      <c r="F41" s="625"/>
      <c r="G41" s="624">
        <v>25000000</v>
      </c>
      <c r="H41" s="625">
        <v>2443000</v>
      </c>
      <c r="I41" s="624"/>
    </row>
    <row r="42" spans="1:9" s="3" customFormat="1" ht="35" x14ac:dyDescent="0.35">
      <c r="A42" s="704">
        <v>23010119</v>
      </c>
      <c r="B42" s="611" t="s">
        <v>647</v>
      </c>
      <c r="C42" s="705"/>
      <c r="D42" s="703" t="s">
        <v>1259</v>
      </c>
      <c r="E42" s="622" t="s">
        <v>3062</v>
      </c>
      <c r="F42" s="625"/>
      <c r="G42" s="624">
        <v>1000000</v>
      </c>
      <c r="H42" s="625"/>
      <c r="I42" s="624"/>
    </row>
    <row r="43" spans="1:9" s="3" customFormat="1" ht="57" customHeight="1" x14ac:dyDescent="0.35">
      <c r="A43" s="704">
        <v>23010119</v>
      </c>
      <c r="B43" s="611" t="s">
        <v>647</v>
      </c>
      <c r="C43" s="705"/>
      <c r="D43" s="703" t="s">
        <v>1259</v>
      </c>
      <c r="E43" s="622" t="s">
        <v>3064</v>
      </c>
      <c r="F43" s="623"/>
      <c r="G43" s="624">
        <v>5000000</v>
      </c>
      <c r="H43" s="625"/>
      <c r="I43" s="624"/>
    </row>
    <row r="44" spans="1:9" s="3" customFormat="1" ht="35" x14ac:dyDescent="0.35">
      <c r="A44" s="621">
        <v>23010120</v>
      </c>
      <c r="B44" s="611"/>
      <c r="C44" s="832"/>
      <c r="D44" s="611"/>
      <c r="E44" s="622" t="s">
        <v>479</v>
      </c>
      <c r="F44" s="623"/>
      <c r="G44" s="624"/>
      <c r="H44" s="623"/>
      <c r="I44" s="624"/>
    </row>
    <row r="45" spans="1:9" s="3" customFormat="1" ht="25" customHeight="1" x14ac:dyDescent="0.35">
      <c r="A45" s="621">
        <v>23010121</v>
      </c>
      <c r="B45" s="611"/>
      <c r="C45" s="832"/>
      <c r="D45" s="611"/>
      <c r="E45" s="622" t="s">
        <v>480</v>
      </c>
      <c r="F45" s="623"/>
      <c r="G45" s="624"/>
      <c r="H45" s="623"/>
      <c r="I45" s="624"/>
    </row>
    <row r="46" spans="1:9" s="3" customFormat="1" ht="33.75" customHeight="1" x14ac:dyDescent="0.35">
      <c r="A46" s="621" t="s">
        <v>2985</v>
      </c>
      <c r="B46" s="611"/>
      <c r="C46" s="611"/>
      <c r="D46" s="611"/>
      <c r="E46" s="622" t="s">
        <v>2986</v>
      </c>
      <c r="F46" s="623"/>
      <c r="G46" s="624"/>
      <c r="H46" s="623"/>
      <c r="I46" s="624"/>
    </row>
    <row r="47" spans="1:9" s="3" customFormat="1" ht="24.75" customHeight="1" x14ac:dyDescent="0.35">
      <c r="A47" s="621">
        <v>23010123</v>
      </c>
      <c r="B47" s="611" t="s">
        <v>647</v>
      </c>
      <c r="C47" s="831"/>
      <c r="D47" s="703" t="s">
        <v>1817</v>
      </c>
      <c r="E47" s="622" t="s">
        <v>481</v>
      </c>
      <c r="F47" s="625"/>
      <c r="G47" s="624">
        <v>2000000</v>
      </c>
      <c r="H47" s="625"/>
      <c r="I47" s="624"/>
    </row>
    <row r="48" spans="1:9" s="3" customFormat="1" ht="39.75" customHeight="1" x14ac:dyDescent="0.35">
      <c r="A48" s="621">
        <v>23010124</v>
      </c>
      <c r="B48" s="611" t="s">
        <v>647</v>
      </c>
      <c r="C48" s="831"/>
      <c r="D48" s="703" t="s">
        <v>1817</v>
      </c>
      <c r="E48" s="622" t="s">
        <v>482</v>
      </c>
      <c r="F48" s="625">
        <v>6000000</v>
      </c>
      <c r="G48" s="624">
        <v>35000000</v>
      </c>
      <c r="H48" s="625">
        <v>7334559</v>
      </c>
      <c r="I48" s="624">
        <v>50000000</v>
      </c>
    </row>
    <row r="49" spans="1:9" s="3" customFormat="1" ht="53.25" customHeight="1" x14ac:dyDescent="0.35">
      <c r="A49" s="621">
        <v>23010125</v>
      </c>
      <c r="B49" s="611" t="s">
        <v>647</v>
      </c>
      <c r="C49" s="831"/>
      <c r="D49" s="703" t="s">
        <v>1280</v>
      </c>
      <c r="E49" s="622" t="s">
        <v>3065</v>
      </c>
      <c r="F49" s="625"/>
      <c r="G49" s="624">
        <v>10000000</v>
      </c>
      <c r="H49" s="625"/>
      <c r="I49" s="624"/>
    </row>
    <row r="50" spans="1:9" s="3" customFormat="1" ht="36" customHeight="1" x14ac:dyDescent="0.35">
      <c r="A50" s="621">
        <v>23010125</v>
      </c>
      <c r="B50" s="611" t="s">
        <v>647</v>
      </c>
      <c r="C50" s="831"/>
      <c r="D50" s="703" t="s">
        <v>1817</v>
      </c>
      <c r="E50" s="622" t="s">
        <v>483</v>
      </c>
      <c r="F50" s="625"/>
      <c r="G50" s="624">
        <v>35000000</v>
      </c>
      <c r="H50" s="625"/>
      <c r="I50" s="624"/>
    </row>
    <row r="51" spans="1:9" s="3" customFormat="1" ht="37.5" customHeight="1" x14ac:dyDescent="0.35">
      <c r="A51" s="708">
        <v>23010126</v>
      </c>
      <c r="B51" s="611" t="s">
        <v>647</v>
      </c>
      <c r="C51" s="831"/>
      <c r="D51" s="703" t="s">
        <v>1817</v>
      </c>
      <c r="E51" s="632" t="s">
        <v>763</v>
      </c>
      <c r="F51" s="625"/>
      <c r="G51" s="624">
        <v>15000000</v>
      </c>
      <c r="H51" s="625"/>
      <c r="I51" s="624"/>
    </row>
    <row r="52" spans="1:9" s="3" customFormat="1" ht="25" customHeight="1" x14ac:dyDescent="0.35">
      <c r="A52" s="627">
        <v>23010137</v>
      </c>
      <c r="B52" s="833"/>
      <c r="C52" s="833"/>
      <c r="D52" s="834"/>
      <c r="E52" s="631" t="s">
        <v>2987</v>
      </c>
      <c r="F52" s="623"/>
      <c r="G52" s="624"/>
      <c r="H52" s="623"/>
      <c r="I52" s="624"/>
    </row>
    <row r="53" spans="1:9" s="3" customFormat="1" ht="25" customHeight="1" x14ac:dyDescent="0.35">
      <c r="A53" s="708">
        <v>23010127</v>
      </c>
      <c r="B53" s="611" t="s">
        <v>647</v>
      </c>
      <c r="C53" s="831"/>
      <c r="D53" s="703" t="s">
        <v>1817</v>
      </c>
      <c r="E53" s="632" t="s">
        <v>764</v>
      </c>
      <c r="F53" s="625"/>
      <c r="G53" s="624">
        <v>75000000</v>
      </c>
      <c r="H53" s="625"/>
      <c r="I53" s="624">
        <v>100000000</v>
      </c>
    </row>
    <row r="54" spans="1:9" s="3" customFormat="1" ht="36" customHeight="1" x14ac:dyDescent="0.35">
      <c r="A54" s="708">
        <v>23010127</v>
      </c>
      <c r="B54" s="611" t="s">
        <v>647</v>
      </c>
      <c r="C54" s="831"/>
      <c r="D54" s="703" t="s">
        <v>1817</v>
      </c>
      <c r="E54" s="632" t="s">
        <v>3066</v>
      </c>
      <c r="F54" s="625">
        <v>58553750</v>
      </c>
      <c r="G54" s="624">
        <v>75000000</v>
      </c>
      <c r="H54" s="625">
        <v>115314545.45</v>
      </c>
      <c r="I54" s="624">
        <v>100000000</v>
      </c>
    </row>
    <row r="55" spans="1:9" s="3" customFormat="1" ht="35" x14ac:dyDescent="0.35">
      <c r="A55" s="708">
        <v>23010127</v>
      </c>
      <c r="B55" s="611" t="s">
        <v>647</v>
      </c>
      <c r="C55" s="831"/>
      <c r="D55" s="703" t="s">
        <v>1817</v>
      </c>
      <c r="E55" s="632" t="s">
        <v>3011</v>
      </c>
      <c r="F55" s="625"/>
      <c r="G55" s="624">
        <v>50000000</v>
      </c>
      <c r="H55" s="625"/>
      <c r="I55" s="624">
        <v>50000000</v>
      </c>
    </row>
    <row r="56" spans="1:9" s="3" customFormat="1" ht="25" customHeight="1" x14ac:dyDescent="0.35">
      <c r="A56" s="708">
        <v>23010128</v>
      </c>
      <c r="B56" s="611" t="s">
        <v>647</v>
      </c>
      <c r="C56" s="831"/>
      <c r="D56" s="703" t="s">
        <v>1817</v>
      </c>
      <c r="E56" s="632" t="s">
        <v>765</v>
      </c>
      <c r="F56" s="625"/>
      <c r="G56" s="624">
        <v>12000000</v>
      </c>
      <c r="H56" s="625"/>
      <c r="I56" s="624">
        <v>5000000</v>
      </c>
    </row>
    <row r="57" spans="1:9" s="3" customFormat="1" ht="59.25" customHeight="1" x14ac:dyDescent="0.35">
      <c r="A57" s="708">
        <v>23010128</v>
      </c>
      <c r="B57" s="611" t="s">
        <v>647</v>
      </c>
      <c r="C57" s="831"/>
      <c r="D57" s="703" t="s">
        <v>1817</v>
      </c>
      <c r="E57" s="632" t="s">
        <v>3279</v>
      </c>
      <c r="F57" s="625"/>
      <c r="G57" s="624"/>
      <c r="H57" s="625"/>
      <c r="I57" s="624">
        <v>3000000</v>
      </c>
    </row>
    <row r="58" spans="1:9" s="3" customFormat="1" ht="25" customHeight="1" x14ac:dyDescent="0.35">
      <c r="A58" s="708">
        <v>23010129</v>
      </c>
      <c r="B58" s="835"/>
      <c r="C58" s="831"/>
      <c r="D58" s="611"/>
      <c r="E58" s="632" t="s">
        <v>766</v>
      </c>
      <c r="F58" s="625"/>
      <c r="G58" s="624"/>
      <c r="H58" s="625"/>
      <c r="I58" s="624"/>
    </row>
    <row r="59" spans="1:9" s="3" customFormat="1" ht="25" customHeight="1" x14ac:dyDescent="0.35">
      <c r="A59" s="708">
        <v>23010130</v>
      </c>
      <c r="B59" s="835"/>
      <c r="C59" s="831"/>
      <c r="D59" s="611"/>
      <c r="E59" s="632" t="s">
        <v>767</v>
      </c>
      <c r="F59" s="625"/>
      <c r="G59" s="624">
        <v>70000000</v>
      </c>
      <c r="H59" s="625"/>
      <c r="I59" s="624"/>
    </row>
    <row r="60" spans="1:9" s="3" customFormat="1" ht="25" customHeight="1" x14ac:dyDescent="0.35">
      <c r="A60" s="627">
        <v>23010132</v>
      </c>
      <c r="B60" s="674"/>
      <c r="C60" s="831"/>
      <c r="D60" s="611"/>
      <c r="E60" s="633" t="s">
        <v>770</v>
      </c>
      <c r="F60" s="623"/>
      <c r="G60" s="625">
        <v>2000000</v>
      </c>
      <c r="H60" s="625"/>
      <c r="I60" s="625"/>
    </row>
    <row r="61" spans="1:9" s="3" customFormat="1" ht="25" customHeight="1" x14ac:dyDescent="0.35">
      <c r="A61" s="627">
        <v>23010133</v>
      </c>
      <c r="B61" s="674"/>
      <c r="C61" s="831"/>
      <c r="D61" s="611"/>
      <c r="E61" s="633" t="s">
        <v>768</v>
      </c>
      <c r="F61" s="623"/>
      <c r="G61" s="625"/>
      <c r="H61" s="623"/>
      <c r="I61" s="625"/>
    </row>
    <row r="62" spans="1:9" s="61" customFormat="1" ht="25" customHeight="1" x14ac:dyDescent="0.35">
      <c r="A62" s="627">
        <v>23010138</v>
      </c>
      <c r="B62" s="836"/>
      <c r="C62" s="837"/>
      <c r="D62" s="611"/>
      <c r="E62" s="631" t="s">
        <v>769</v>
      </c>
      <c r="F62" s="634"/>
      <c r="G62" s="625">
        <v>75000000</v>
      </c>
      <c r="H62" s="625"/>
      <c r="I62" s="625"/>
    </row>
    <row r="63" spans="1:9" s="61" customFormat="1" ht="41.25" customHeight="1" thickBot="1" x14ac:dyDescent="0.4">
      <c r="A63" s="678">
        <v>23010139</v>
      </c>
      <c r="B63" s="838"/>
      <c r="C63" s="839"/>
      <c r="D63" s="695"/>
      <c r="E63" s="679" t="s">
        <v>3067</v>
      </c>
      <c r="F63" s="680"/>
      <c r="G63" s="681">
        <v>50000000</v>
      </c>
      <c r="H63" s="680"/>
      <c r="I63" s="681"/>
    </row>
    <row r="64" spans="1:9" s="3" customFormat="1" ht="25" customHeight="1" thickBot="1" x14ac:dyDescent="0.4">
      <c r="A64" s="682"/>
      <c r="B64" s="683"/>
      <c r="C64" s="683"/>
      <c r="D64" s="684"/>
      <c r="E64" s="685" t="s">
        <v>487</v>
      </c>
      <c r="F64" s="686">
        <f>SUM(F22:F63)</f>
        <v>191444614</v>
      </c>
      <c r="G64" s="686">
        <f>SUM(G22:G63)</f>
        <v>880750000</v>
      </c>
      <c r="H64" s="686">
        <f>SUM(H22:H63)</f>
        <v>186236616.44999999</v>
      </c>
      <c r="I64" s="687">
        <f>SUM(I22:I63)</f>
        <v>1256000000</v>
      </c>
    </row>
    <row r="65" spans="1:9" s="3" customFormat="1" ht="25" customHeight="1" x14ac:dyDescent="0.35">
      <c r="A65" s="635" t="s">
        <v>715</v>
      </c>
      <c r="B65" s="636"/>
      <c r="C65" s="636"/>
      <c r="D65" s="637"/>
      <c r="E65" s="675" t="s">
        <v>267</v>
      </c>
      <c r="F65" s="676"/>
      <c r="G65" s="677"/>
      <c r="H65" s="676"/>
      <c r="I65" s="677"/>
    </row>
    <row r="66" spans="1:9" s="3" customFormat="1" ht="35" x14ac:dyDescent="0.35">
      <c r="A66" s="621" t="s">
        <v>716</v>
      </c>
      <c r="B66" s="615"/>
      <c r="C66" s="615"/>
      <c r="D66" s="619"/>
      <c r="E66" s="616" t="s">
        <v>268</v>
      </c>
      <c r="F66" s="625"/>
      <c r="G66" s="624"/>
      <c r="H66" s="625"/>
      <c r="I66" s="624"/>
    </row>
    <row r="67" spans="1:9" s="3" customFormat="1" ht="57" customHeight="1" x14ac:dyDescent="0.35">
      <c r="A67" s="621" t="s">
        <v>717</v>
      </c>
      <c r="B67" s="709" t="s">
        <v>647</v>
      </c>
      <c r="C67" s="710"/>
      <c r="D67" s="711" t="s">
        <v>1817</v>
      </c>
      <c r="E67" s="622" t="s">
        <v>3130</v>
      </c>
      <c r="F67" s="625"/>
      <c r="G67" s="624">
        <v>100000000</v>
      </c>
      <c r="H67" s="625"/>
      <c r="I67" s="624">
        <v>750000000</v>
      </c>
    </row>
    <row r="68" spans="1:9" s="3" customFormat="1" ht="35" x14ac:dyDescent="0.35">
      <c r="A68" s="621">
        <v>23020102</v>
      </c>
      <c r="B68" s="709" t="s">
        <v>647</v>
      </c>
      <c r="C68" s="710"/>
      <c r="D68" s="711" t="s">
        <v>1817</v>
      </c>
      <c r="E68" s="622" t="s">
        <v>3068</v>
      </c>
      <c r="F68" s="623"/>
      <c r="G68" s="624">
        <v>25000000</v>
      </c>
      <c r="H68" s="625"/>
      <c r="I68" s="624"/>
    </row>
    <row r="69" spans="1:9" s="3" customFormat="1" ht="52.5" x14ac:dyDescent="0.35">
      <c r="A69" s="621">
        <v>23020102</v>
      </c>
      <c r="B69" s="709" t="s">
        <v>647</v>
      </c>
      <c r="C69" s="710"/>
      <c r="D69" s="711" t="s">
        <v>1817</v>
      </c>
      <c r="E69" s="622" t="s">
        <v>3262</v>
      </c>
      <c r="F69" s="623"/>
      <c r="G69" s="624"/>
      <c r="H69" s="625"/>
      <c r="I69" s="624">
        <v>35000000</v>
      </c>
    </row>
    <row r="70" spans="1:9" s="3" customFormat="1" ht="52.5" x14ac:dyDescent="0.35">
      <c r="A70" s="621">
        <v>23020102</v>
      </c>
      <c r="B70" s="709" t="s">
        <v>647</v>
      </c>
      <c r="C70" s="710"/>
      <c r="D70" s="711" t="s">
        <v>1817</v>
      </c>
      <c r="E70" s="622" t="s">
        <v>3478</v>
      </c>
      <c r="F70" s="623"/>
      <c r="G70" s="624"/>
      <c r="H70" s="625"/>
      <c r="I70" s="624">
        <v>15000000</v>
      </c>
    </row>
    <row r="71" spans="1:9" s="3" customFormat="1" ht="52.5" x14ac:dyDescent="0.35">
      <c r="A71" s="708">
        <v>23020103</v>
      </c>
      <c r="B71" s="709" t="s">
        <v>647</v>
      </c>
      <c r="C71" s="710"/>
      <c r="D71" s="711" t="s">
        <v>1817</v>
      </c>
      <c r="E71" s="631" t="s">
        <v>3299</v>
      </c>
      <c r="F71" s="623"/>
      <c r="G71" s="624"/>
      <c r="H71" s="625"/>
      <c r="I71" s="624">
        <v>5000000</v>
      </c>
    </row>
    <row r="72" spans="1:9" s="3" customFormat="1" ht="25" customHeight="1" x14ac:dyDescent="0.35">
      <c r="A72" s="708">
        <v>23020103</v>
      </c>
      <c r="B72" s="709" t="s">
        <v>647</v>
      </c>
      <c r="C72" s="710"/>
      <c r="D72" s="711" t="s">
        <v>1817</v>
      </c>
      <c r="E72" s="631" t="s">
        <v>718</v>
      </c>
      <c r="F72" s="623">
        <v>10640000</v>
      </c>
      <c r="G72" s="624">
        <v>70000000</v>
      </c>
      <c r="H72" s="623">
        <v>3672000</v>
      </c>
      <c r="I72" s="624">
        <v>50000000</v>
      </c>
    </row>
    <row r="73" spans="1:9" s="3" customFormat="1" ht="25" customHeight="1" x14ac:dyDescent="0.35">
      <c r="A73" s="708">
        <v>23020104</v>
      </c>
      <c r="B73" s="627"/>
      <c r="C73" s="627"/>
      <c r="D73" s="627"/>
      <c r="E73" s="631" t="s">
        <v>269</v>
      </c>
      <c r="F73" s="623"/>
      <c r="G73" s="624"/>
      <c r="H73" s="623"/>
      <c r="I73" s="624"/>
    </row>
    <row r="74" spans="1:9" s="3" customFormat="1" ht="25" customHeight="1" x14ac:dyDescent="0.35">
      <c r="A74" s="708">
        <v>23020105</v>
      </c>
      <c r="B74" s="709"/>
      <c r="C74" s="710"/>
      <c r="D74" s="711"/>
      <c r="E74" s="712" t="s">
        <v>719</v>
      </c>
      <c r="F74" s="623">
        <v>1251818</v>
      </c>
      <c r="G74" s="624">
        <v>75000000</v>
      </c>
      <c r="H74" s="623">
        <v>4500000</v>
      </c>
      <c r="I74" s="624">
        <v>10000000</v>
      </c>
    </row>
    <row r="75" spans="1:9" s="3" customFormat="1" ht="59.25" customHeight="1" x14ac:dyDescent="0.35">
      <c r="A75" s="708">
        <v>23020105</v>
      </c>
      <c r="B75" s="709" t="s">
        <v>647</v>
      </c>
      <c r="C75" s="710"/>
      <c r="D75" s="711" t="s">
        <v>1817</v>
      </c>
      <c r="E75" s="712" t="s">
        <v>3305</v>
      </c>
      <c r="F75" s="623">
        <v>8400000</v>
      </c>
      <c r="G75" s="624">
        <v>75000000</v>
      </c>
      <c r="H75" s="623">
        <v>196228553</v>
      </c>
      <c r="I75" s="1236">
        <v>442000000</v>
      </c>
    </row>
    <row r="76" spans="1:9" s="3" customFormat="1" ht="57.75" customHeight="1" x14ac:dyDescent="0.35">
      <c r="A76" s="708">
        <v>23020105</v>
      </c>
      <c r="B76" s="709" t="s">
        <v>647</v>
      </c>
      <c r="C76" s="710"/>
      <c r="D76" s="711" t="s">
        <v>1817</v>
      </c>
      <c r="E76" s="712" t="s">
        <v>3294</v>
      </c>
      <c r="F76" s="623"/>
      <c r="G76" s="624"/>
      <c r="H76" s="623"/>
      <c r="I76" s="624">
        <v>10000000</v>
      </c>
    </row>
    <row r="77" spans="1:9" s="3" customFormat="1" ht="52.5" x14ac:dyDescent="0.35">
      <c r="A77" s="708">
        <v>23020105</v>
      </c>
      <c r="B77" s="709" t="s">
        <v>647</v>
      </c>
      <c r="C77" s="710"/>
      <c r="D77" s="711" t="s">
        <v>1817</v>
      </c>
      <c r="E77" s="712" t="s">
        <v>3012</v>
      </c>
      <c r="F77" s="625"/>
      <c r="G77" s="624">
        <v>30000000</v>
      </c>
      <c r="H77" s="623"/>
      <c r="I77" s="624">
        <v>30000000</v>
      </c>
    </row>
    <row r="78" spans="1:9" s="3" customFormat="1" ht="35" x14ac:dyDescent="0.35">
      <c r="A78" s="704">
        <v>23020105</v>
      </c>
      <c r="B78" s="709" t="s">
        <v>647</v>
      </c>
      <c r="C78" s="710"/>
      <c r="D78" s="711" t="s">
        <v>1279</v>
      </c>
      <c r="E78" s="713" t="s">
        <v>3013</v>
      </c>
      <c r="F78" s="625"/>
      <c r="G78" s="624">
        <v>15000000</v>
      </c>
      <c r="H78" s="625"/>
      <c r="I78" s="624"/>
    </row>
    <row r="79" spans="1:9" s="3" customFormat="1" ht="35" x14ac:dyDescent="0.35">
      <c r="A79" s="704"/>
      <c r="B79" s="709"/>
      <c r="C79" s="710"/>
      <c r="D79" s="711"/>
      <c r="E79" s="713" t="s">
        <v>3014</v>
      </c>
      <c r="F79" s="625"/>
      <c r="G79" s="624">
        <v>15000000</v>
      </c>
      <c r="H79" s="625"/>
      <c r="I79" s="624"/>
    </row>
    <row r="80" spans="1:9" s="3" customFormat="1" ht="52.5" x14ac:dyDescent="0.35">
      <c r="A80" s="704">
        <v>23020105</v>
      </c>
      <c r="B80" s="709"/>
      <c r="C80" s="710"/>
      <c r="D80" s="711" t="s">
        <v>1259</v>
      </c>
      <c r="E80" s="713" t="s">
        <v>3268</v>
      </c>
      <c r="F80" s="625"/>
      <c r="G80" s="624">
        <v>15000000</v>
      </c>
      <c r="H80" s="625"/>
      <c r="I80" s="624">
        <v>20000000</v>
      </c>
    </row>
    <row r="81" spans="1:9" s="3" customFormat="1" ht="54.75" customHeight="1" x14ac:dyDescent="0.35">
      <c r="A81" s="704">
        <v>23020105</v>
      </c>
      <c r="B81" s="709" t="s">
        <v>647</v>
      </c>
      <c r="C81" s="710"/>
      <c r="D81" s="711" t="s">
        <v>1817</v>
      </c>
      <c r="E81" s="713" t="s">
        <v>3296</v>
      </c>
      <c r="F81" s="625">
        <v>14259363.640000001</v>
      </c>
      <c r="G81" s="624">
        <v>15000000</v>
      </c>
      <c r="H81" s="625">
        <v>5666000</v>
      </c>
      <c r="I81" s="624">
        <v>30000000</v>
      </c>
    </row>
    <row r="82" spans="1:9" s="3" customFormat="1" ht="75" customHeight="1" x14ac:dyDescent="0.35">
      <c r="A82" s="704">
        <v>23020105</v>
      </c>
      <c r="B82" s="709" t="s">
        <v>647</v>
      </c>
      <c r="C82" s="710"/>
      <c r="D82" s="711" t="s">
        <v>1817</v>
      </c>
      <c r="E82" s="713" t="s">
        <v>3313</v>
      </c>
      <c r="F82" s="625"/>
      <c r="G82" s="624"/>
      <c r="H82" s="625"/>
      <c r="I82" s="624">
        <v>30000000</v>
      </c>
    </row>
    <row r="83" spans="1:9" s="61" customFormat="1" ht="35" x14ac:dyDescent="0.35">
      <c r="A83" s="704">
        <v>23020106</v>
      </c>
      <c r="B83" s="714" t="s">
        <v>647</v>
      </c>
      <c r="C83" s="705"/>
      <c r="D83" s="703" t="s">
        <v>1263</v>
      </c>
      <c r="E83" s="715" t="s">
        <v>720</v>
      </c>
      <c r="F83" s="625"/>
      <c r="G83" s="624"/>
      <c r="H83" s="623"/>
      <c r="I83" s="624">
        <v>200000000</v>
      </c>
    </row>
    <row r="84" spans="1:9" s="61" customFormat="1" ht="52.5" x14ac:dyDescent="0.35">
      <c r="A84" s="704">
        <v>23020107</v>
      </c>
      <c r="B84" s="714"/>
      <c r="C84" s="705"/>
      <c r="D84" s="703"/>
      <c r="E84" s="715" t="s">
        <v>3069</v>
      </c>
      <c r="F84" s="625">
        <v>6258222.2000000002</v>
      </c>
      <c r="G84" s="624">
        <v>30000000</v>
      </c>
      <c r="H84" s="623"/>
      <c r="I84" s="624"/>
    </row>
    <row r="85" spans="1:9" s="61" customFormat="1" ht="53.25" customHeight="1" x14ac:dyDescent="0.35">
      <c r="A85" s="704">
        <v>23020107</v>
      </c>
      <c r="B85" s="714"/>
      <c r="C85" s="705"/>
      <c r="D85" s="703"/>
      <c r="E85" s="713" t="s">
        <v>3070</v>
      </c>
      <c r="F85" s="625"/>
      <c r="G85" s="624">
        <v>25000000</v>
      </c>
      <c r="H85" s="623"/>
      <c r="I85" s="624"/>
    </row>
    <row r="86" spans="1:9" s="61" customFormat="1" ht="54" customHeight="1" x14ac:dyDescent="0.35">
      <c r="A86" s="704">
        <v>23020107</v>
      </c>
      <c r="B86" s="714" t="s">
        <v>647</v>
      </c>
      <c r="C86" s="705"/>
      <c r="D86" s="703" t="s">
        <v>1817</v>
      </c>
      <c r="E86" s="713" t="s">
        <v>2359</v>
      </c>
      <c r="F86" s="625"/>
      <c r="G86" s="624">
        <v>300000000</v>
      </c>
      <c r="H86" s="625">
        <v>69341774.319999993</v>
      </c>
      <c r="I86" s="624"/>
    </row>
    <row r="87" spans="1:9" s="61" customFormat="1" ht="44.25" customHeight="1" x14ac:dyDescent="0.35">
      <c r="A87" s="704">
        <v>23020107</v>
      </c>
      <c r="B87" s="714"/>
      <c r="C87" s="705"/>
      <c r="D87" s="703"/>
      <c r="E87" s="715" t="s">
        <v>3297</v>
      </c>
      <c r="F87" s="625"/>
      <c r="G87" s="624">
        <v>2000000</v>
      </c>
      <c r="H87" s="625"/>
      <c r="I87" s="624">
        <v>20000000</v>
      </c>
    </row>
    <row r="88" spans="1:9" s="61" customFormat="1" ht="70" x14ac:dyDescent="0.35">
      <c r="A88" s="704">
        <v>23020107</v>
      </c>
      <c r="B88" s="714" t="s">
        <v>647</v>
      </c>
      <c r="C88" s="705"/>
      <c r="D88" s="716" t="s">
        <v>1277</v>
      </c>
      <c r="E88" s="715" t="s">
        <v>3263</v>
      </c>
      <c r="F88" s="625"/>
      <c r="G88" s="624"/>
      <c r="H88" s="625"/>
      <c r="I88" s="624">
        <v>50000000</v>
      </c>
    </row>
    <row r="89" spans="1:9" s="61" customFormat="1" ht="52.5" x14ac:dyDescent="0.35">
      <c r="A89" s="704">
        <v>23020107</v>
      </c>
      <c r="B89" s="714" t="s">
        <v>647</v>
      </c>
      <c r="C89" s="705"/>
      <c r="D89" s="716" t="s">
        <v>1261</v>
      </c>
      <c r="E89" s="715" t="s">
        <v>3275</v>
      </c>
      <c r="F89" s="625"/>
      <c r="G89" s="624"/>
      <c r="H89" s="625"/>
      <c r="I89" s="624">
        <v>20000000</v>
      </c>
    </row>
    <row r="90" spans="1:9" s="61" customFormat="1" ht="52.5" x14ac:dyDescent="0.35">
      <c r="A90" s="704">
        <v>23020107</v>
      </c>
      <c r="B90" s="714" t="s">
        <v>647</v>
      </c>
      <c r="C90" s="705"/>
      <c r="D90" s="703" t="s">
        <v>1265</v>
      </c>
      <c r="E90" s="715" t="s">
        <v>3015</v>
      </c>
      <c r="F90" s="625"/>
      <c r="G90" s="624">
        <v>15000000</v>
      </c>
      <c r="H90" s="625"/>
      <c r="I90" s="624"/>
    </row>
    <row r="91" spans="1:9" s="61" customFormat="1" ht="35" x14ac:dyDescent="0.35">
      <c r="A91" s="704">
        <v>23020107</v>
      </c>
      <c r="B91" s="714" t="s">
        <v>647</v>
      </c>
      <c r="C91" s="705"/>
      <c r="D91" s="703" t="s">
        <v>1269</v>
      </c>
      <c r="E91" s="715" t="s">
        <v>3016</v>
      </c>
      <c r="F91" s="625"/>
      <c r="G91" s="624">
        <v>15000000</v>
      </c>
      <c r="H91" s="625"/>
      <c r="I91" s="624"/>
    </row>
    <row r="92" spans="1:9" s="61" customFormat="1" ht="35" x14ac:dyDescent="0.35">
      <c r="A92" s="704">
        <v>23020107</v>
      </c>
      <c r="B92" s="714" t="s">
        <v>647</v>
      </c>
      <c r="C92" s="705"/>
      <c r="D92" s="703" t="s">
        <v>1277</v>
      </c>
      <c r="E92" s="715" t="s">
        <v>3017</v>
      </c>
      <c r="F92" s="625"/>
      <c r="G92" s="624">
        <v>15000000</v>
      </c>
      <c r="H92" s="625"/>
      <c r="I92" s="624"/>
    </row>
    <row r="93" spans="1:9" s="61" customFormat="1" ht="52.5" x14ac:dyDescent="0.35">
      <c r="A93" s="704">
        <v>23020107</v>
      </c>
      <c r="B93" s="714" t="s">
        <v>647</v>
      </c>
      <c r="C93" s="705"/>
      <c r="D93" s="703" t="s">
        <v>1265</v>
      </c>
      <c r="E93" s="713" t="s">
        <v>3018</v>
      </c>
      <c r="F93" s="625"/>
      <c r="G93" s="624">
        <v>15000000</v>
      </c>
      <c r="H93" s="625"/>
      <c r="I93" s="624"/>
    </row>
    <row r="94" spans="1:9" s="61" customFormat="1" ht="52.5" x14ac:dyDescent="0.35">
      <c r="A94" s="704">
        <v>23020107</v>
      </c>
      <c r="B94" s="714" t="s">
        <v>647</v>
      </c>
      <c r="C94" s="705"/>
      <c r="D94" s="703" t="s">
        <v>1265</v>
      </c>
      <c r="E94" s="713" t="s">
        <v>3019</v>
      </c>
      <c r="F94" s="625"/>
      <c r="G94" s="624">
        <v>15000000</v>
      </c>
      <c r="H94" s="625"/>
      <c r="I94" s="624"/>
    </row>
    <row r="95" spans="1:9" s="61" customFormat="1" ht="52.5" x14ac:dyDescent="0.35">
      <c r="A95" s="704">
        <v>23020107</v>
      </c>
      <c r="B95" s="714" t="s">
        <v>647</v>
      </c>
      <c r="C95" s="705"/>
      <c r="D95" s="703" t="s">
        <v>1259</v>
      </c>
      <c r="E95" s="713" t="s">
        <v>3020</v>
      </c>
      <c r="F95" s="625"/>
      <c r="G95" s="624">
        <v>15000000</v>
      </c>
      <c r="H95" s="625"/>
      <c r="I95" s="624"/>
    </row>
    <row r="96" spans="1:9" s="61" customFormat="1" ht="52.5" x14ac:dyDescent="0.35">
      <c r="A96" s="704">
        <v>23020107</v>
      </c>
      <c r="B96" s="714" t="s">
        <v>647</v>
      </c>
      <c r="C96" s="705"/>
      <c r="D96" s="703" t="s">
        <v>1265</v>
      </c>
      <c r="E96" s="713" t="s">
        <v>3021</v>
      </c>
      <c r="F96" s="717"/>
      <c r="G96" s="624">
        <v>15000000</v>
      </c>
      <c r="H96" s="625"/>
      <c r="I96" s="624"/>
    </row>
    <row r="97" spans="1:10" s="61" customFormat="1" ht="52.5" x14ac:dyDescent="0.35">
      <c r="A97" s="704">
        <v>23020107</v>
      </c>
      <c r="B97" s="714" t="s">
        <v>647</v>
      </c>
      <c r="C97" s="705"/>
      <c r="D97" s="703" t="s">
        <v>1257</v>
      </c>
      <c r="E97" s="713" t="s">
        <v>3056</v>
      </c>
      <c r="F97" s="717"/>
      <c r="G97" s="624">
        <v>20000000</v>
      </c>
      <c r="H97" s="625"/>
      <c r="I97" s="624"/>
    </row>
    <row r="98" spans="1:10" s="61" customFormat="1" ht="32.25" customHeight="1" x14ac:dyDescent="0.35">
      <c r="A98" s="718">
        <v>23020107</v>
      </c>
      <c r="B98" s="719" t="s">
        <v>647</v>
      </c>
      <c r="C98" s="720"/>
      <c r="D98" s="711" t="s">
        <v>1817</v>
      </c>
      <c r="E98" s="721" t="s">
        <v>2350</v>
      </c>
      <c r="F98" s="717"/>
      <c r="G98" s="722">
        <v>70000000</v>
      </c>
      <c r="H98" s="717"/>
      <c r="I98" s="722"/>
    </row>
    <row r="99" spans="1:10" s="61" customFormat="1" ht="25" customHeight="1" x14ac:dyDescent="0.35">
      <c r="A99" s="718">
        <v>23020107</v>
      </c>
      <c r="B99" s="720"/>
      <c r="C99" s="720"/>
      <c r="D99" s="720"/>
      <c r="E99" s="721" t="s">
        <v>2351</v>
      </c>
      <c r="F99" s="717"/>
      <c r="G99" s="722"/>
      <c r="H99" s="717"/>
      <c r="I99" s="722"/>
    </row>
    <row r="100" spans="1:10" s="61" customFormat="1" ht="35" x14ac:dyDescent="0.35">
      <c r="A100" s="704">
        <v>23020107</v>
      </c>
      <c r="B100" s="720"/>
      <c r="C100" s="720"/>
      <c r="D100" s="720"/>
      <c r="E100" s="713" t="s">
        <v>2352</v>
      </c>
      <c r="F100" s="717"/>
      <c r="G100" s="722"/>
      <c r="H100" s="717"/>
      <c r="I100" s="722"/>
    </row>
    <row r="101" spans="1:10" s="61" customFormat="1" ht="23.25" customHeight="1" x14ac:dyDescent="0.35">
      <c r="A101" s="704">
        <v>23020107</v>
      </c>
      <c r="B101" s="615" t="s">
        <v>647</v>
      </c>
      <c r="C101" s="720"/>
      <c r="D101" s="703" t="s">
        <v>1817</v>
      </c>
      <c r="E101" s="723" t="s">
        <v>2589</v>
      </c>
      <c r="F101" s="625">
        <v>7690000</v>
      </c>
      <c r="G101" s="706">
        <v>50000000</v>
      </c>
      <c r="H101" s="717">
        <v>26778900</v>
      </c>
      <c r="I101" s="706">
        <v>100000000</v>
      </c>
    </row>
    <row r="102" spans="1:10" s="61" customFormat="1" ht="28.5" customHeight="1" x14ac:dyDescent="0.35">
      <c r="A102" s="627">
        <v>23020107</v>
      </c>
      <c r="B102" s="628"/>
      <c r="C102" s="627"/>
      <c r="D102" s="630"/>
      <c r="E102" s="713" t="s">
        <v>721</v>
      </c>
      <c r="F102" s="623"/>
      <c r="G102" s="624"/>
      <c r="H102" s="623"/>
      <c r="I102" s="624">
        <v>200000000</v>
      </c>
    </row>
    <row r="103" spans="1:10" s="3" customFormat="1" ht="36" customHeight="1" x14ac:dyDescent="0.35">
      <c r="A103" s="708">
        <v>23020110</v>
      </c>
      <c r="B103" s="719" t="s">
        <v>647</v>
      </c>
      <c r="C103" s="720"/>
      <c r="D103" s="711" t="s">
        <v>1817</v>
      </c>
      <c r="E103" s="632" t="s">
        <v>722</v>
      </c>
      <c r="F103" s="625"/>
      <c r="G103" s="624">
        <v>6000000</v>
      </c>
      <c r="H103" s="625"/>
      <c r="I103" s="624"/>
    </row>
    <row r="104" spans="1:10" s="3" customFormat="1" ht="27" customHeight="1" x14ac:dyDescent="0.35">
      <c r="A104" s="708">
        <v>23020111</v>
      </c>
      <c r="B104" s="719" t="s">
        <v>647</v>
      </c>
      <c r="C104" s="720"/>
      <c r="D104" s="711" t="s">
        <v>1817</v>
      </c>
      <c r="E104" s="632" t="s">
        <v>723</v>
      </c>
      <c r="F104" s="625"/>
      <c r="G104" s="624">
        <v>7000000</v>
      </c>
      <c r="H104" s="625"/>
      <c r="I104" s="624"/>
    </row>
    <row r="105" spans="1:10" s="3" customFormat="1" ht="34.5" customHeight="1" x14ac:dyDescent="0.35">
      <c r="A105" s="708">
        <v>23020112</v>
      </c>
      <c r="B105" s="719"/>
      <c r="C105" s="720"/>
      <c r="D105" s="711"/>
      <c r="E105" s="632" t="s">
        <v>724</v>
      </c>
      <c r="F105" s="625"/>
      <c r="G105" s="624"/>
      <c r="H105" s="625"/>
      <c r="I105" s="624">
        <v>10000000</v>
      </c>
    </row>
    <row r="106" spans="1:10" s="3" customFormat="1" ht="37.5" customHeight="1" x14ac:dyDescent="0.35">
      <c r="A106" s="708">
        <v>23020113</v>
      </c>
      <c r="B106" s="719"/>
      <c r="C106" s="720"/>
      <c r="D106" s="711"/>
      <c r="E106" s="632" t="s">
        <v>725</v>
      </c>
      <c r="F106" s="625"/>
      <c r="G106" s="624"/>
      <c r="H106" s="625"/>
      <c r="I106" s="624"/>
    </row>
    <row r="107" spans="1:10" s="61" customFormat="1" ht="35" x14ac:dyDescent="0.35">
      <c r="A107" s="704">
        <v>23020114</v>
      </c>
      <c r="B107" s="714" t="s">
        <v>647</v>
      </c>
      <c r="C107" s="705"/>
      <c r="D107" s="703" t="s">
        <v>1817</v>
      </c>
      <c r="E107" s="715" t="s">
        <v>2395</v>
      </c>
      <c r="F107" s="625"/>
      <c r="G107" s="624">
        <v>300000000</v>
      </c>
      <c r="H107" s="625"/>
      <c r="I107" s="624"/>
    </row>
    <row r="108" spans="1:10" s="61" customFormat="1" ht="27.75" customHeight="1" x14ac:dyDescent="0.35">
      <c r="A108" s="704">
        <v>23020114</v>
      </c>
      <c r="B108" s="714" t="s">
        <v>647</v>
      </c>
      <c r="C108" s="705"/>
      <c r="D108" s="703" t="s">
        <v>1267</v>
      </c>
      <c r="E108" s="715" t="s">
        <v>3131</v>
      </c>
      <c r="F108" s="625"/>
      <c r="G108" s="624"/>
      <c r="H108" s="625"/>
      <c r="I108" s="624">
        <v>300000000</v>
      </c>
    </row>
    <row r="109" spans="1:10" s="61" customFormat="1" ht="60.75" customHeight="1" x14ac:dyDescent="0.35">
      <c r="A109" s="704">
        <v>23020114</v>
      </c>
      <c r="B109" s="714" t="s">
        <v>647</v>
      </c>
      <c r="C109" s="705"/>
      <c r="D109" s="703" t="s">
        <v>1267</v>
      </c>
      <c r="E109" s="715" t="s">
        <v>3022</v>
      </c>
      <c r="F109" s="625"/>
      <c r="G109" s="624">
        <v>9533112.4700000007</v>
      </c>
      <c r="H109" s="625"/>
      <c r="I109" s="624"/>
    </row>
    <row r="110" spans="1:10" s="61" customFormat="1" ht="70" x14ac:dyDescent="0.35">
      <c r="A110" s="704">
        <v>23020114</v>
      </c>
      <c r="B110" s="714" t="s">
        <v>647</v>
      </c>
      <c r="C110" s="705"/>
      <c r="D110" s="703" t="s">
        <v>1279</v>
      </c>
      <c r="E110" s="715" t="s">
        <v>3023</v>
      </c>
      <c r="F110" s="625"/>
      <c r="G110" s="624">
        <v>50000000</v>
      </c>
      <c r="H110" s="625"/>
      <c r="I110" s="624"/>
    </row>
    <row r="111" spans="1:10" s="61" customFormat="1" ht="52.5" x14ac:dyDescent="0.35">
      <c r="A111" s="704">
        <v>23020114</v>
      </c>
      <c r="B111" s="714" t="s">
        <v>647</v>
      </c>
      <c r="C111" s="705"/>
      <c r="D111" s="703" t="s">
        <v>1279</v>
      </c>
      <c r="E111" s="715" t="s">
        <v>3024</v>
      </c>
      <c r="F111" s="625"/>
      <c r="G111" s="624">
        <v>70000000</v>
      </c>
      <c r="H111" s="625"/>
      <c r="I111" s="624"/>
    </row>
    <row r="112" spans="1:10" s="61" customFormat="1" ht="28.5" customHeight="1" x14ac:dyDescent="0.35">
      <c r="A112" s="704">
        <v>23020114</v>
      </c>
      <c r="B112" s="714" t="s">
        <v>647</v>
      </c>
      <c r="C112" s="857"/>
      <c r="D112" s="703" t="s">
        <v>1279</v>
      </c>
      <c r="E112" s="632" t="s">
        <v>2354</v>
      </c>
      <c r="F112" s="625">
        <v>88562000</v>
      </c>
      <c r="G112" s="624">
        <v>300000000</v>
      </c>
      <c r="H112" s="623">
        <v>297056765.48000002</v>
      </c>
      <c r="I112" s="624">
        <v>250000000</v>
      </c>
      <c r="J112" s="856"/>
    </row>
    <row r="113" spans="1:9" s="61" customFormat="1" ht="39" customHeight="1" x14ac:dyDescent="0.35">
      <c r="A113" s="627">
        <v>23020118</v>
      </c>
      <c r="B113" s="628"/>
      <c r="C113" s="627"/>
      <c r="D113" s="627">
        <v>31912100</v>
      </c>
      <c r="E113" s="632" t="s">
        <v>3050</v>
      </c>
      <c r="F113" s="623">
        <v>17659286.629999999</v>
      </c>
      <c r="G113" s="640">
        <v>30000000</v>
      </c>
      <c r="H113" s="623">
        <v>30000000</v>
      </c>
      <c r="I113" s="640">
        <v>30000000</v>
      </c>
    </row>
    <row r="114" spans="1:9" s="61" customFormat="1" ht="39" customHeight="1" x14ac:dyDescent="0.35">
      <c r="A114" s="708">
        <v>23020119</v>
      </c>
      <c r="B114" s="714" t="s">
        <v>647</v>
      </c>
      <c r="C114" s="705"/>
      <c r="D114" s="703" t="s">
        <v>1269</v>
      </c>
      <c r="E114" s="632" t="s">
        <v>3025</v>
      </c>
      <c r="F114" s="623"/>
      <c r="G114" s="624">
        <v>10000000</v>
      </c>
      <c r="H114" s="623"/>
      <c r="I114" s="624"/>
    </row>
    <row r="115" spans="1:9" s="3" customFormat="1" ht="52.5" x14ac:dyDescent="0.35">
      <c r="A115" s="708"/>
      <c r="B115" s="714" t="s">
        <v>647</v>
      </c>
      <c r="C115" s="705"/>
      <c r="D115" s="703" t="s">
        <v>1261</v>
      </c>
      <c r="E115" s="632" t="s">
        <v>3026</v>
      </c>
      <c r="F115" s="623"/>
      <c r="G115" s="624">
        <v>10000000</v>
      </c>
      <c r="H115" s="623"/>
      <c r="I115" s="624"/>
    </row>
    <row r="116" spans="1:9" s="3" customFormat="1" ht="52.5" x14ac:dyDescent="0.35">
      <c r="A116" s="708">
        <v>23020122</v>
      </c>
      <c r="B116" s="714" t="s">
        <v>647</v>
      </c>
      <c r="C116" s="705"/>
      <c r="D116" s="703" t="s">
        <v>1261</v>
      </c>
      <c r="E116" s="632" t="s">
        <v>3027</v>
      </c>
      <c r="F116" s="639"/>
      <c r="G116" s="624">
        <v>75000000</v>
      </c>
      <c r="H116" s="623"/>
      <c r="I116" s="624">
        <v>50000000</v>
      </c>
    </row>
    <row r="117" spans="1:9" s="3" customFormat="1" ht="73.5" customHeight="1" x14ac:dyDescent="0.35">
      <c r="A117" s="708">
        <v>23020122</v>
      </c>
      <c r="B117" s="714" t="s">
        <v>647</v>
      </c>
      <c r="C117" s="705"/>
      <c r="D117" s="703" t="s">
        <v>1261</v>
      </c>
      <c r="E117" s="632" t="s">
        <v>3286</v>
      </c>
      <c r="F117" s="639"/>
      <c r="G117" s="624"/>
      <c r="H117" s="623"/>
      <c r="I117" s="624">
        <v>35000000</v>
      </c>
    </row>
    <row r="118" spans="1:9" s="3" customFormat="1" ht="70" x14ac:dyDescent="0.35">
      <c r="A118" s="708">
        <v>23020122</v>
      </c>
      <c r="B118" s="714" t="s">
        <v>647</v>
      </c>
      <c r="C118" s="705"/>
      <c r="D118" s="703" t="s">
        <v>1261</v>
      </c>
      <c r="E118" s="632" t="s">
        <v>3277</v>
      </c>
      <c r="F118" s="639"/>
      <c r="G118" s="624"/>
      <c r="H118" s="623"/>
      <c r="I118" s="624">
        <v>35000000</v>
      </c>
    </row>
    <row r="119" spans="1:9" s="3" customFormat="1" ht="75" customHeight="1" x14ac:dyDescent="0.35">
      <c r="A119" s="708">
        <v>23020122</v>
      </c>
      <c r="B119" s="714" t="s">
        <v>647</v>
      </c>
      <c r="C119" s="705"/>
      <c r="D119" s="703" t="s">
        <v>1261</v>
      </c>
      <c r="E119" s="632" t="s">
        <v>3278</v>
      </c>
      <c r="F119" s="639"/>
      <c r="G119" s="624"/>
      <c r="H119" s="623"/>
      <c r="I119" s="624">
        <v>8000000</v>
      </c>
    </row>
    <row r="120" spans="1:9" s="3" customFormat="1" ht="42.75" customHeight="1" x14ac:dyDescent="0.35">
      <c r="A120" s="1238">
        <v>23020123</v>
      </c>
      <c r="B120" s="1239" t="s">
        <v>647</v>
      </c>
      <c r="C120" s="1240"/>
      <c r="D120" s="1241" t="s">
        <v>1817</v>
      </c>
      <c r="E120" s="1242" t="s">
        <v>3306</v>
      </c>
      <c r="F120" s="1243"/>
      <c r="G120" s="1244"/>
      <c r="H120" s="1243"/>
      <c r="I120" s="1244">
        <v>5000000</v>
      </c>
    </row>
    <row r="121" spans="1:9" s="3" customFormat="1" ht="24" customHeight="1" x14ac:dyDescent="0.35">
      <c r="A121" s="708">
        <v>23020123</v>
      </c>
      <c r="B121" s="714" t="s">
        <v>647</v>
      </c>
      <c r="C121" s="705"/>
      <c r="D121" s="703" t="s">
        <v>1817</v>
      </c>
      <c r="E121" s="632" t="s">
        <v>726</v>
      </c>
      <c r="F121" s="639"/>
      <c r="G121" s="624"/>
      <c r="H121" s="623"/>
      <c r="I121" s="624">
        <v>15000000</v>
      </c>
    </row>
    <row r="122" spans="1:9" s="3" customFormat="1" ht="54" customHeight="1" x14ac:dyDescent="0.35">
      <c r="A122" s="708">
        <v>23020123</v>
      </c>
      <c r="B122" s="714" t="s">
        <v>647</v>
      </c>
      <c r="C122" s="705"/>
      <c r="D122" s="703" t="s">
        <v>1817</v>
      </c>
      <c r="E122" s="632" t="s">
        <v>3285</v>
      </c>
      <c r="F122" s="639"/>
      <c r="G122" s="624"/>
      <c r="H122" s="623"/>
      <c r="I122" s="624">
        <v>60000000</v>
      </c>
    </row>
    <row r="123" spans="1:9" s="61" customFormat="1" ht="52.5" x14ac:dyDescent="0.35">
      <c r="A123" s="708">
        <v>23020123</v>
      </c>
      <c r="B123" s="714" t="s">
        <v>647</v>
      </c>
      <c r="C123" s="705"/>
      <c r="D123" s="703" t="s">
        <v>1817</v>
      </c>
      <c r="E123" s="632" t="s">
        <v>3300</v>
      </c>
      <c r="F123" s="639"/>
      <c r="G123" s="624">
        <v>10000000</v>
      </c>
      <c r="H123" s="639"/>
      <c r="I123" s="624">
        <v>5000000</v>
      </c>
    </row>
    <row r="124" spans="1:9" s="61" customFormat="1" ht="87.5" x14ac:dyDescent="0.35">
      <c r="A124" s="708">
        <v>23020123</v>
      </c>
      <c r="B124" s="714" t="s">
        <v>647</v>
      </c>
      <c r="C124" s="705"/>
      <c r="D124" s="703" t="s">
        <v>1817</v>
      </c>
      <c r="E124" s="632" t="s">
        <v>3265</v>
      </c>
      <c r="F124" s="639"/>
      <c r="G124" s="624"/>
      <c r="H124" s="639"/>
      <c r="I124" s="624">
        <v>45000000</v>
      </c>
    </row>
    <row r="125" spans="1:9" s="61" customFormat="1" ht="87.5" x14ac:dyDescent="0.35">
      <c r="A125" s="708">
        <v>23020123</v>
      </c>
      <c r="B125" s="714"/>
      <c r="C125" s="705"/>
      <c r="D125" s="703"/>
      <c r="E125" s="632" t="s">
        <v>3288</v>
      </c>
      <c r="F125" s="639"/>
      <c r="G125" s="624"/>
      <c r="H125" s="639"/>
      <c r="I125" s="624">
        <v>10000000</v>
      </c>
    </row>
    <row r="126" spans="1:9" s="61" customFormat="1" ht="42" customHeight="1" x14ac:dyDescent="0.35">
      <c r="A126" s="708"/>
      <c r="B126" s="714"/>
      <c r="C126" s="705"/>
      <c r="D126" s="703"/>
      <c r="E126" s="632" t="s">
        <v>3276</v>
      </c>
      <c r="F126" s="639"/>
      <c r="G126" s="624"/>
      <c r="H126" s="639"/>
      <c r="I126" s="624">
        <v>10000000</v>
      </c>
    </row>
    <row r="127" spans="1:9" s="61" customFormat="1" ht="57" customHeight="1" x14ac:dyDescent="0.35">
      <c r="A127" s="708"/>
      <c r="B127" s="714"/>
      <c r="C127" s="705"/>
      <c r="D127" s="703"/>
      <c r="E127" s="632" t="s">
        <v>3269</v>
      </c>
      <c r="F127" s="639"/>
      <c r="G127" s="624"/>
      <c r="H127" s="639"/>
      <c r="I127" s="624">
        <v>25000000</v>
      </c>
    </row>
    <row r="128" spans="1:9" s="61" customFormat="1" ht="57" customHeight="1" x14ac:dyDescent="0.35">
      <c r="A128" s="708">
        <v>23020123</v>
      </c>
      <c r="B128" s="714" t="s">
        <v>647</v>
      </c>
      <c r="C128" s="705"/>
      <c r="D128" s="703" t="s">
        <v>1817</v>
      </c>
      <c r="E128" s="632" t="s">
        <v>3266</v>
      </c>
      <c r="F128" s="639"/>
      <c r="G128" s="624"/>
      <c r="H128" s="639"/>
      <c r="I128" s="624">
        <v>42000000</v>
      </c>
    </row>
    <row r="129" spans="1:9" s="61" customFormat="1" ht="36" customHeight="1" x14ac:dyDescent="0.35">
      <c r="A129" s="708">
        <v>23020123</v>
      </c>
      <c r="B129" s="714" t="s">
        <v>647</v>
      </c>
      <c r="C129" s="705"/>
      <c r="D129" s="703" t="s">
        <v>1817</v>
      </c>
      <c r="E129" s="632" t="s">
        <v>3028</v>
      </c>
      <c r="F129" s="623">
        <v>13636366.66</v>
      </c>
      <c r="G129" s="624">
        <v>55000000</v>
      </c>
      <c r="H129" s="639">
        <v>16943200</v>
      </c>
      <c r="I129" s="624">
        <v>25000000</v>
      </c>
    </row>
    <row r="130" spans="1:9" s="61" customFormat="1" ht="35" x14ac:dyDescent="0.35">
      <c r="A130" s="708">
        <v>23020123</v>
      </c>
      <c r="B130" s="714" t="s">
        <v>647</v>
      </c>
      <c r="C130" s="705"/>
      <c r="D130" s="703" t="s">
        <v>1817</v>
      </c>
      <c r="E130" s="632" t="s">
        <v>3029</v>
      </c>
      <c r="F130" s="625">
        <v>49629472.630000003</v>
      </c>
      <c r="G130" s="624">
        <v>10000000</v>
      </c>
      <c r="H130" s="639"/>
      <c r="I130" s="640"/>
    </row>
    <row r="131" spans="1:9" s="3" customFormat="1" ht="27.75" customHeight="1" x14ac:dyDescent="0.35">
      <c r="A131" s="627">
        <v>23020124</v>
      </c>
      <c r="B131" s="628"/>
      <c r="C131" s="627"/>
      <c r="D131" s="630"/>
      <c r="E131" s="632" t="s">
        <v>727</v>
      </c>
      <c r="F131" s="623"/>
      <c r="G131" s="624"/>
      <c r="H131" s="623"/>
      <c r="I131" s="624"/>
    </row>
    <row r="132" spans="1:9" s="3" customFormat="1" ht="36" customHeight="1" x14ac:dyDescent="0.35">
      <c r="A132" s="627">
        <v>23020125</v>
      </c>
      <c r="B132" s="714" t="s">
        <v>647</v>
      </c>
      <c r="C132" s="705"/>
      <c r="D132" s="703" t="s">
        <v>1817</v>
      </c>
      <c r="E132" s="632" t="s">
        <v>728</v>
      </c>
      <c r="F132" s="625"/>
      <c r="G132" s="638"/>
      <c r="H132" s="625"/>
      <c r="I132" s="638"/>
    </row>
    <row r="133" spans="1:9" s="61" customFormat="1" ht="25" customHeight="1" x14ac:dyDescent="0.35">
      <c r="A133" s="627">
        <v>23020126</v>
      </c>
      <c r="B133" s="714" t="s">
        <v>647</v>
      </c>
      <c r="C133" s="705"/>
      <c r="D133" s="703" t="s">
        <v>1817</v>
      </c>
      <c r="E133" s="632" t="s">
        <v>729</v>
      </c>
      <c r="F133" s="625"/>
      <c r="G133" s="625">
        <v>50000000</v>
      </c>
      <c r="H133" s="625"/>
      <c r="I133" s="625">
        <v>10000000</v>
      </c>
    </row>
    <row r="134" spans="1:9" s="3" customFormat="1" ht="25" customHeight="1" x14ac:dyDescent="0.35">
      <c r="A134" s="627">
        <v>23020127</v>
      </c>
      <c r="B134" s="714" t="s">
        <v>647</v>
      </c>
      <c r="C134" s="705"/>
      <c r="D134" s="703" t="s">
        <v>1817</v>
      </c>
      <c r="E134" s="632" t="s">
        <v>730</v>
      </c>
      <c r="F134" s="639"/>
      <c r="G134" s="625">
        <v>15000000</v>
      </c>
      <c r="H134" s="625"/>
      <c r="I134" s="625"/>
    </row>
    <row r="135" spans="1:9" s="61" customFormat="1" ht="25" customHeight="1" x14ac:dyDescent="0.35">
      <c r="A135" s="627">
        <v>23020128</v>
      </c>
      <c r="B135" s="714"/>
      <c r="C135" s="705"/>
      <c r="D135" s="703"/>
      <c r="E135" s="631" t="s">
        <v>731</v>
      </c>
      <c r="F135" s="623"/>
      <c r="G135" s="638"/>
      <c r="H135" s="639"/>
      <c r="I135" s="638"/>
    </row>
    <row r="136" spans="1:9" s="3" customFormat="1" ht="25" customHeight="1" x14ac:dyDescent="0.35">
      <c r="A136" s="627">
        <v>23020129</v>
      </c>
      <c r="B136" s="627"/>
      <c r="C136" s="627"/>
      <c r="D136" s="627"/>
      <c r="E136" s="631" t="s">
        <v>732</v>
      </c>
      <c r="F136" s="638"/>
      <c r="G136" s="623"/>
      <c r="H136" s="623"/>
      <c r="I136" s="623"/>
    </row>
    <row r="137" spans="1:9" s="3" customFormat="1" ht="25" customHeight="1" x14ac:dyDescent="0.35">
      <c r="A137" s="627">
        <v>23020114</v>
      </c>
      <c r="B137" s="714" t="s">
        <v>647</v>
      </c>
      <c r="C137" s="705"/>
      <c r="D137" s="703" t="s">
        <v>1817</v>
      </c>
      <c r="E137" s="1246" t="s">
        <v>3008</v>
      </c>
      <c r="F137" s="1243"/>
      <c r="G137" s="1245">
        <v>20000000</v>
      </c>
      <c r="H137" s="1243"/>
      <c r="I137" s="1245">
        <v>20000000</v>
      </c>
    </row>
    <row r="138" spans="1:9" s="3" customFormat="1" ht="25" customHeight="1" x14ac:dyDescent="0.35">
      <c r="A138" s="627">
        <v>23020118</v>
      </c>
      <c r="B138" s="714" t="s">
        <v>647</v>
      </c>
      <c r="C138" s="705"/>
      <c r="D138" s="703" t="s">
        <v>1817</v>
      </c>
      <c r="E138" s="631" t="s">
        <v>2988</v>
      </c>
      <c r="F138" s="623"/>
      <c r="G138" s="638"/>
      <c r="H138" s="639"/>
      <c r="I138" s="638"/>
    </row>
    <row r="139" spans="1:9" s="3" customFormat="1" ht="25" customHeight="1" x14ac:dyDescent="0.35">
      <c r="A139" s="627">
        <v>23020114</v>
      </c>
      <c r="B139" s="714" t="s">
        <v>647</v>
      </c>
      <c r="C139" s="705"/>
      <c r="D139" s="703" t="s">
        <v>1817</v>
      </c>
      <c r="E139" s="631" t="s">
        <v>2989</v>
      </c>
      <c r="F139" s="623"/>
      <c r="G139" s="625">
        <v>15000000</v>
      </c>
      <c r="H139" s="639"/>
      <c r="I139" s="638"/>
    </row>
    <row r="140" spans="1:9" s="3" customFormat="1" ht="72.75" customHeight="1" x14ac:dyDescent="0.35">
      <c r="A140" s="678">
        <v>23020114</v>
      </c>
      <c r="B140" s="714" t="s">
        <v>647</v>
      </c>
      <c r="C140" s="705"/>
      <c r="D140" s="703" t="s">
        <v>1817</v>
      </c>
      <c r="E140" s="632" t="s">
        <v>3071</v>
      </c>
      <c r="F140" s="623"/>
      <c r="G140" s="624">
        <v>152482500</v>
      </c>
      <c r="H140" s="639"/>
      <c r="I140" s="624">
        <v>150000000</v>
      </c>
    </row>
    <row r="141" spans="1:9" s="3" customFormat="1" ht="62.25" customHeight="1" x14ac:dyDescent="0.35">
      <c r="A141" s="678">
        <v>23020114</v>
      </c>
      <c r="B141" s="714" t="s">
        <v>647</v>
      </c>
      <c r="C141" s="705"/>
      <c r="D141" s="703" t="s">
        <v>1817</v>
      </c>
      <c r="E141" s="632" t="s">
        <v>3072</v>
      </c>
      <c r="F141" s="623"/>
      <c r="G141" s="624">
        <v>137984387.53200001</v>
      </c>
      <c r="H141" s="639"/>
      <c r="I141" s="624">
        <v>150000000</v>
      </c>
    </row>
    <row r="142" spans="1:9" s="3" customFormat="1" ht="25" customHeight="1" x14ac:dyDescent="0.35">
      <c r="A142" s="627">
        <v>23020103</v>
      </c>
      <c r="B142" s="714" t="s">
        <v>647</v>
      </c>
      <c r="C142" s="705"/>
      <c r="D142" s="703" t="s">
        <v>1817</v>
      </c>
      <c r="E142" s="631" t="s">
        <v>2990</v>
      </c>
      <c r="F142" s="623"/>
      <c r="G142" s="625">
        <v>5000000</v>
      </c>
      <c r="H142" s="639"/>
      <c r="I142" s="638"/>
    </row>
    <row r="143" spans="1:9" s="3" customFormat="1" ht="25" customHeight="1" x14ac:dyDescent="0.35">
      <c r="A143" s="627">
        <v>23020107</v>
      </c>
      <c r="B143" s="714" t="s">
        <v>647</v>
      </c>
      <c r="C143" s="705"/>
      <c r="D143" s="703" t="s">
        <v>1817</v>
      </c>
      <c r="E143" s="631" t="s">
        <v>2991</v>
      </c>
      <c r="F143" s="623"/>
      <c r="G143" s="625">
        <v>10000000</v>
      </c>
      <c r="H143" s="639"/>
      <c r="I143" s="638"/>
    </row>
    <row r="144" spans="1:9" s="3" customFormat="1" ht="25" customHeight="1" x14ac:dyDescent="0.35">
      <c r="A144" s="627">
        <v>23020107</v>
      </c>
      <c r="B144" s="714" t="s">
        <v>647</v>
      </c>
      <c r="C144" s="705"/>
      <c r="D144" s="703" t="s">
        <v>1817</v>
      </c>
      <c r="E144" s="631" t="s">
        <v>2992</v>
      </c>
      <c r="F144" s="623"/>
      <c r="G144" s="625">
        <v>1000000</v>
      </c>
      <c r="H144" s="639"/>
      <c r="I144" s="638"/>
    </row>
    <row r="145" spans="1:9" s="3" customFormat="1" ht="25" customHeight="1" x14ac:dyDescent="0.35">
      <c r="A145" s="627">
        <v>23020107</v>
      </c>
      <c r="B145" s="714" t="s">
        <v>647</v>
      </c>
      <c r="C145" s="705"/>
      <c r="D145" s="703" t="s">
        <v>1817</v>
      </c>
      <c r="E145" s="1246" t="s">
        <v>2993</v>
      </c>
      <c r="F145" s="1243">
        <v>20000000</v>
      </c>
      <c r="G145" s="1245">
        <v>20000000</v>
      </c>
      <c r="H145" s="1243">
        <v>20000000</v>
      </c>
      <c r="I145" s="1245">
        <v>20000000</v>
      </c>
    </row>
    <row r="146" spans="1:9" s="3" customFormat="1" ht="25" customHeight="1" x14ac:dyDescent="0.35">
      <c r="A146" s="627">
        <v>23020105</v>
      </c>
      <c r="B146" s="714" t="s">
        <v>647</v>
      </c>
      <c r="C146" s="705"/>
      <c r="D146" s="703" t="s">
        <v>1817</v>
      </c>
      <c r="E146" s="1246" t="s">
        <v>2994</v>
      </c>
      <c r="F146" s="1243">
        <v>65000000</v>
      </c>
      <c r="G146" s="1245">
        <v>65000000</v>
      </c>
      <c r="H146" s="1243">
        <v>65000000</v>
      </c>
      <c r="I146" s="1245">
        <v>65000000</v>
      </c>
    </row>
    <row r="147" spans="1:9" s="3" customFormat="1" ht="35" x14ac:dyDescent="0.35">
      <c r="A147" s="627">
        <v>23020101</v>
      </c>
      <c r="B147" s="714" t="s">
        <v>647</v>
      </c>
      <c r="C147" s="705"/>
      <c r="D147" s="703" t="s">
        <v>1817</v>
      </c>
      <c r="E147" s="631" t="s">
        <v>2995</v>
      </c>
      <c r="F147" s="623"/>
      <c r="G147" s="638"/>
      <c r="H147" s="639"/>
      <c r="I147" s="638"/>
    </row>
    <row r="148" spans="1:9" s="3" customFormat="1" ht="40.5" customHeight="1" x14ac:dyDescent="0.35">
      <c r="A148" s="627">
        <v>23020101</v>
      </c>
      <c r="B148" s="714" t="s">
        <v>647</v>
      </c>
      <c r="C148" s="705"/>
      <c r="D148" s="703" t="s">
        <v>1817</v>
      </c>
      <c r="E148" s="631" t="s">
        <v>3260</v>
      </c>
      <c r="F148" s="623"/>
      <c r="G148" s="638"/>
      <c r="H148" s="639"/>
      <c r="I148" s="625">
        <v>10000000</v>
      </c>
    </row>
    <row r="149" spans="1:9" s="3" customFormat="1" ht="52.5" x14ac:dyDescent="0.35">
      <c r="A149" s="627">
        <v>23020101</v>
      </c>
      <c r="B149" s="714" t="s">
        <v>647</v>
      </c>
      <c r="C149" s="705"/>
      <c r="D149" s="703" t="s">
        <v>1263</v>
      </c>
      <c r="E149" s="631" t="s">
        <v>3055</v>
      </c>
      <c r="F149" s="623"/>
      <c r="G149" s="625">
        <v>10000000</v>
      </c>
      <c r="H149" s="639"/>
      <c r="I149" s="625"/>
    </row>
    <row r="150" spans="1:9" s="3" customFormat="1" ht="42" x14ac:dyDescent="0.35">
      <c r="A150" s="627">
        <v>23020101</v>
      </c>
      <c r="B150" s="714" t="s">
        <v>647</v>
      </c>
      <c r="C150" s="705"/>
      <c r="D150" s="703" t="s">
        <v>1817</v>
      </c>
      <c r="E150" s="1246" t="s">
        <v>2996</v>
      </c>
      <c r="F150" s="1243"/>
      <c r="G150" s="1245">
        <v>6500000</v>
      </c>
      <c r="H150" s="1243">
        <v>4405698.87</v>
      </c>
      <c r="I150" s="1245">
        <v>6500000</v>
      </c>
    </row>
    <row r="151" spans="1:9" s="3" customFormat="1" ht="25" customHeight="1" x14ac:dyDescent="0.35">
      <c r="A151" s="627">
        <v>23020106</v>
      </c>
      <c r="B151" s="714" t="s">
        <v>647</v>
      </c>
      <c r="C151" s="705"/>
      <c r="D151" s="703" t="s">
        <v>1817</v>
      </c>
      <c r="E151" s="1246" t="s">
        <v>2997</v>
      </c>
      <c r="F151" s="1243"/>
      <c r="G151" s="1245">
        <v>5000000</v>
      </c>
      <c r="H151" s="1243"/>
      <c r="I151" s="1245">
        <v>5000000</v>
      </c>
    </row>
    <row r="152" spans="1:9" s="3" customFormat="1" ht="25" customHeight="1" x14ac:dyDescent="0.35">
      <c r="A152" s="627">
        <v>23020106</v>
      </c>
      <c r="B152" s="628"/>
      <c r="C152" s="628"/>
      <c r="D152" s="627"/>
      <c r="E152" s="631" t="s">
        <v>2998</v>
      </c>
      <c r="F152" s="623"/>
      <c r="G152" s="625"/>
      <c r="H152" s="623"/>
      <c r="I152" s="625"/>
    </row>
    <row r="153" spans="1:9" s="3" customFormat="1" ht="25" customHeight="1" x14ac:dyDescent="0.35">
      <c r="A153" s="627">
        <v>23020106</v>
      </c>
      <c r="B153" s="628"/>
      <c r="C153" s="628"/>
      <c r="D153" s="627"/>
      <c r="E153" s="631" t="s">
        <v>2999</v>
      </c>
      <c r="F153" s="623"/>
      <c r="G153" s="625"/>
      <c r="H153" s="623"/>
      <c r="I153" s="625">
        <v>50000000</v>
      </c>
    </row>
    <row r="154" spans="1:9" s="3" customFormat="1" ht="25" customHeight="1" x14ac:dyDescent="0.35">
      <c r="A154" s="627">
        <v>23020106</v>
      </c>
      <c r="B154" s="628"/>
      <c r="C154" s="628"/>
      <c r="D154" s="627"/>
      <c r="E154" s="631" t="s">
        <v>3000</v>
      </c>
      <c r="F154" s="623"/>
      <c r="G154" s="625"/>
      <c r="H154" s="623"/>
      <c r="I154" s="625"/>
    </row>
    <row r="155" spans="1:9" s="3" customFormat="1" ht="57" customHeight="1" x14ac:dyDescent="0.35">
      <c r="A155" s="627">
        <v>23020118</v>
      </c>
      <c r="B155" s="714" t="s">
        <v>2584</v>
      </c>
      <c r="C155" s="705"/>
      <c r="D155" s="703" t="s">
        <v>1275</v>
      </c>
      <c r="E155" s="631" t="s">
        <v>3052</v>
      </c>
      <c r="F155" s="623"/>
      <c r="G155" s="625">
        <v>5000000</v>
      </c>
      <c r="H155" s="623"/>
      <c r="I155" s="625"/>
    </row>
    <row r="156" spans="1:9" s="3" customFormat="1" ht="36.75" customHeight="1" x14ac:dyDescent="0.35">
      <c r="A156" s="627">
        <v>23020118</v>
      </c>
      <c r="B156" s="714" t="s">
        <v>2584</v>
      </c>
      <c r="C156" s="705"/>
      <c r="D156" s="703" t="s">
        <v>1259</v>
      </c>
      <c r="E156" s="631" t="s">
        <v>3059</v>
      </c>
      <c r="F156" s="623"/>
      <c r="G156" s="625">
        <v>5000000</v>
      </c>
      <c r="H156" s="623"/>
      <c r="I156" s="625"/>
    </row>
    <row r="157" spans="1:9" s="3" customFormat="1" ht="40.5" customHeight="1" x14ac:dyDescent="0.35">
      <c r="A157" s="627">
        <v>23020118</v>
      </c>
      <c r="B157" s="714" t="s">
        <v>2584</v>
      </c>
      <c r="C157" s="705"/>
      <c r="D157" s="703" t="s">
        <v>1263</v>
      </c>
      <c r="E157" s="631" t="s">
        <v>3054</v>
      </c>
      <c r="F157" s="623"/>
      <c r="G157" s="625">
        <v>3000000</v>
      </c>
      <c r="H157" s="623"/>
      <c r="I157" s="625"/>
    </row>
    <row r="158" spans="1:9" s="3" customFormat="1" ht="51" customHeight="1" x14ac:dyDescent="0.35">
      <c r="A158" s="627">
        <v>23020119</v>
      </c>
      <c r="B158" s="628"/>
      <c r="C158" s="628"/>
      <c r="D158" s="627"/>
      <c r="E158" s="631" t="s">
        <v>3270</v>
      </c>
      <c r="F158" s="623"/>
      <c r="G158" s="625"/>
      <c r="H158" s="623"/>
      <c r="I158" s="625">
        <v>35000000</v>
      </c>
    </row>
    <row r="159" spans="1:9" s="3" customFormat="1" ht="35.5" thickBot="1" x14ac:dyDescent="0.4">
      <c r="A159" s="678">
        <v>23020119</v>
      </c>
      <c r="B159" s="1247"/>
      <c r="C159" s="1247"/>
      <c r="D159" s="678"/>
      <c r="E159" s="679" t="s">
        <v>3001</v>
      </c>
      <c r="F159" s="732"/>
      <c r="G159" s="1248">
        <v>100000000</v>
      </c>
      <c r="H159" s="732"/>
      <c r="I159" s="1249"/>
    </row>
    <row r="160" spans="1:9" s="3" customFormat="1" ht="25" customHeight="1" thickBot="1" x14ac:dyDescent="0.4">
      <c r="A160" s="756"/>
      <c r="B160" s="757"/>
      <c r="C160" s="757"/>
      <c r="D160" s="759"/>
      <c r="E160" s="760" t="s">
        <v>487</v>
      </c>
      <c r="F160" s="687">
        <f>SUM(F67:F159)</f>
        <v>302986529.75999999</v>
      </c>
      <c r="G160" s="687">
        <f>SUM(G67:G159)</f>
        <v>2605500000.0020003</v>
      </c>
      <c r="H160" s="687">
        <f>SUM(H67:H159)</f>
        <v>739592891.66999996</v>
      </c>
      <c r="I160" s="687">
        <f>SUM(I67:I159)</f>
        <v>3498500000</v>
      </c>
    </row>
    <row r="161" spans="1:9" s="3" customFormat="1" ht="25" customHeight="1" x14ac:dyDescent="0.35">
      <c r="A161" s="753">
        <v>2303</v>
      </c>
      <c r="B161" s="754"/>
      <c r="C161" s="753"/>
      <c r="D161" s="753"/>
      <c r="E161" s="1250" t="s">
        <v>270</v>
      </c>
      <c r="F161" s="645"/>
      <c r="G161" s="677"/>
      <c r="H161" s="645"/>
      <c r="I161" s="677"/>
    </row>
    <row r="162" spans="1:9" s="61" customFormat="1" ht="35" x14ac:dyDescent="0.35">
      <c r="A162" s="629">
        <v>23030100</v>
      </c>
      <c r="B162" s="641"/>
      <c r="C162" s="629"/>
      <c r="D162" s="629"/>
      <c r="E162" s="642" t="s">
        <v>733</v>
      </c>
      <c r="F162" s="639"/>
      <c r="G162" s="640"/>
      <c r="H162" s="639"/>
      <c r="I162" s="640"/>
    </row>
    <row r="163" spans="1:9" s="61" customFormat="1" ht="35" x14ac:dyDescent="0.35">
      <c r="A163" s="708">
        <v>23030101</v>
      </c>
      <c r="B163" s="615" t="s">
        <v>647</v>
      </c>
      <c r="C163" s="705"/>
      <c r="D163" s="703" t="s">
        <v>1817</v>
      </c>
      <c r="E163" s="724" t="s">
        <v>271</v>
      </c>
      <c r="F163" s="625"/>
      <c r="G163" s="644"/>
      <c r="H163" s="643"/>
      <c r="I163" s="644"/>
    </row>
    <row r="164" spans="1:9" s="61" customFormat="1" ht="25" customHeight="1" x14ac:dyDescent="0.35">
      <c r="A164" s="708">
        <v>23030102</v>
      </c>
      <c r="B164" s="615" t="s">
        <v>647</v>
      </c>
      <c r="C164" s="705"/>
      <c r="D164" s="703" t="s">
        <v>1817</v>
      </c>
      <c r="E164" s="631" t="s">
        <v>734</v>
      </c>
      <c r="F164" s="625">
        <v>12668349.32</v>
      </c>
      <c r="G164" s="624">
        <v>100000000</v>
      </c>
      <c r="H164" s="725">
        <v>47229000</v>
      </c>
      <c r="I164" s="624">
        <v>110000000</v>
      </c>
    </row>
    <row r="165" spans="1:9" s="61" customFormat="1" ht="41.25" customHeight="1" x14ac:dyDescent="0.35">
      <c r="A165" s="708">
        <v>23030102</v>
      </c>
      <c r="B165" s="615" t="s">
        <v>647</v>
      </c>
      <c r="C165" s="705"/>
      <c r="D165" s="703" t="s">
        <v>1817</v>
      </c>
      <c r="E165" s="631" t="s">
        <v>3281</v>
      </c>
      <c r="F165" s="625"/>
      <c r="G165" s="624"/>
      <c r="H165" s="725"/>
      <c r="I165" s="624">
        <v>10000000</v>
      </c>
    </row>
    <row r="166" spans="1:9" s="61" customFormat="1" ht="52.5" x14ac:dyDescent="0.35">
      <c r="A166" s="704">
        <v>23030102</v>
      </c>
      <c r="B166" s="615" t="s">
        <v>647</v>
      </c>
      <c r="C166" s="705"/>
      <c r="D166" s="703" t="s">
        <v>1265</v>
      </c>
      <c r="E166" s="622" t="s">
        <v>3030</v>
      </c>
      <c r="F166" s="625"/>
      <c r="G166" s="624">
        <v>20000000</v>
      </c>
      <c r="H166" s="625"/>
      <c r="I166" s="624"/>
    </row>
    <row r="167" spans="1:9" s="61" customFormat="1" ht="35" x14ac:dyDescent="0.35">
      <c r="A167" s="704">
        <v>23030102</v>
      </c>
      <c r="B167" s="615" t="s">
        <v>647</v>
      </c>
      <c r="C167" s="705"/>
      <c r="D167" s="703" t="s">
        <v>1273</v>
      </c>
      <c r="E167" s="622" t="s">
        <v>3031</v>
      </c>
      <c r="F167" s="625"/>
      <c r="G167" s="624">
        <v>20000000</v>
      </c>
      <c r="H167" s="625"/>
      <c r="I167" s="624"/>
    </row>
    <row r="168" spans="1:9" s="61" customFormat="1" ht="35" x14ac:dyDescent="0.35">
      <c r="A168" s="704">
        <v>23030103</v>
      </c>
      <c r="B168" s="615" t="s">
        <v>647</v>
      </c>
      <c r="C168" s="705"/>
      <c r="D168" s="703" t="s">
        <v>1267</v>
      </c>
      <c r="E168" s="622" t="s">
        <v>3032</v>
      </c>
      <c r="F168" s="625">
        <v>6462829.1200000001</v>
      </c>
      <c r="G168" s="624">
        <v>20000000</v>
      </c>
      <c r="H168" s="625"/>
      <c r="I168" s="624"/>
    </row>
    <row r="169" spans="1:9" s="61" customFormat="1" ht="35" x14ac:dyDescent="0.35">
      <c r="A169" s="704">
        <v>23030103</v>
      </c>
      <c r="B169" s="615" t="s">
        <v>647</v>
      </c>
      <c r="C169" s="705"/>
      <c r="D169" s="703" t="s">
        <v>1280</v>
      </c>
      <c r="E169" s="622" t="s">
        <v>3033</v>
      </c>
      <c r="F169" s="625"/>
      <c r="G169" s="624">
        <v>20000000</v>
      </c>
      <c r="H169" s="625"/>
      <c r="I169" s="624"/>
    </row>
    <row r="170" spans="1:9" s="61" customFormat="1" ht="35" x14ac:dyDescent="0.35">
      <c r="A170" s="704">
        <v>23030103</v>
      </c>
      <c r="B170" s="615" t="s">
        <v>647</v>
      </c>
      <c r="C170" s="705"/>
      <c r="D170" s="703" t="s">
        <v>1263</v>
      </c>
      <c r="E170" s="622" t="s">
        <v>3034</v>
      </c>
      <c r="F170" s="639"/>
      <c r="G170" s="624">
        <v>20000000</v>
      </c>
      <c r="H170" s="625"/>
      <c r="I170" s="624"/>
    </row>
    <row r="171" spans="1:9" s="61" customFormat="1" ht="25" customHeight="1" x14ac:dyDescent="0.35">
      <c r="A171" s="708">
        <v>23030104</v>
      </c>
      <c r="B171" s="615" t="s">
        <v>647</v>
      </c>
      <c r="C171" s="627"/>
      <c r="D171" s="627"/>
      <c r="E171" s="631" t="s">
        <v>735</v>
      </c>
      <c r="F171" s="625">
        <v>442998765</v>
      </c>
      <c r="G171" s="624">
        <v>50000000</v>
      </c>
      <c r="H171" s="625">
        <v>46128860</v>
      </c>
      <c r="I171" s="624">
        <v>100000000</v>
      </c>
    </row>
    <row r="172" spans="1:9" s="61" customFormat="1" ht="39" customHeight="1" x14ac:dyDescent="0.35">
      <c r="A172" s="704">
        <v>23030104</v>
      </c>
      <c r="B172" s="615" t="s">
        <v>647</v>
      </c>
      <c r="C172" s="705"/>
      <c r="D172" s="703" t="s">
        <v>1267</v>
      </c>
      <c r="E172" s="622" t="s">
        <v>3280</v>
      </c>
      <c r="F172" s="625"/>
      <c r="G172" s="624">
        <v>20000000</v>
      </c>
      <c r="H172" s="625"/>
      <c r="I172" s="624">
        <v>10000000</v>
      </c>
    </row>
    <row r="173" spans="1:9" s="61" customFormat="1" ht="35" x14ac:dyDescent="0.35">
      <c r="A173" s="704">
        <v>23030104</v>
      </c>
      <c r="B173" s="615" t="s">
        <v>647</v>
      </c>
      <c r="C173" s="705"/>
      <c r="D173" s="703" t="s">
        <v>1280</v>
      </c>
      <c r="E173" s="622" t="s">
        <v>3035</v>
      </c>
      <c r="F173" s="625"/>
      <c r="G173" s="624"/>
      <c r="H173" s="625"/>
      <c r="I173" s="624"/>
    </row>
    <row r="174" spans="1:9" s="61" customFormat="1" ht="35" x14ac:dyDescent="0.35">
      <c r="A174" s="704">
        <v>23030104</v>
      </c>
      <c r="B174" s="615" t="s">
        <v>647</v>
      </c>
      <c r="C174" s="705"/>
      <c r="D174" s="703" t="s">
        <v>1275</v>
      </c>
      <c r="E174" s="622" t="s">
        <v>3036</v>
      </c>
      <c r="F174" s="625"/>
      <c r="G174" s="624">
        <v>20000000</v>
      </c>
      <c r="H174" s="625"/>
      <c r="I174" s="624"/>
    </row>
    <row r="175" spans="1:9" s="61" customFormat="1" ht="35" x14ac:dyDescent="0.35">
      <c r="A175" s="704">
        <v>23030104</v>
      </c>
      <c r="B175" s="615" t="s">
        <v>647</v>
      </c>
      <c r="C175" s="705"/>
      <c r="D175" s="703" t="s">
        <v>1263</v>
      </c>
      <c r="E175" s="622" t="s">
        <v>3037</v>
      </c>
      <c r="F175" s="639"/>
      <c r="G175" s="624">
        <v>20000000</v>
      </c>
      <c r="H175" s="625"/>
      <c r="I175" s="624"/>
    </row>
    <row r="176" spans="1:9" s="61" customFormat="1" ht="24.75" customHeight="1" x14ac:dyDescent="0.35">
      <c r="A176" s="627">
        <v>23030104</v>
      </c>
      <c r="B176" s="615" t="s">
        <v>647</v>
      </c>
      <c r="C176" s="627"/>
      <c r="D176" s="630"/>
      <c r="E176" s="631" t="s">
        <v>735</v>
      </c>
      <c r="F176" s="645"/>
      <c r="G176" s="646"/>
      <c r="H176" s="645"/>
      <c r="I176" s="646"/>
    </row>
    <row r="177" spans="1:9" s="61" customFormat="1" ht="52.5" x14ac:dyDescent="0.35">
      <c r="A177" s="708">
        <v>23030105</v>
      </c>
      <c r="B177" s="615" t="s">
        <v>647</v>
      </c>
      <c r="C177" s="627"/>
      <c r="D177" s="703" t="s">
        <v>1261</v>
      </c>
      <c r="E177" s="631" t="s">
        <v>3301</v>
      </c>
      <c r="F177" s="645"/>
      <c r="G177" s="767">
        <v>30000000</v>
      </c>
      <c r="H177" s="645"/>
      <c r="I177" s="767">
        <v>30000000</v>
      </c>
    </row>
    <row r="178" spans="1:9" s="61" customFormat="1" ht="52.5" x14ac:dyDescent="0.35">
      <c r="A178" s="708">
        <v>23030105</v>
      </c>
      <c r="B178" s="615" t="s">
        <v>647</v>
      </c>
      <c r="C178" s="627"/>
      <c r="D178" s="703" t="s">
        <v>1817</v>
      </c>
      <c r="E178" s="631" t="s">
        <v>3061</v>
      </c>
      <c r="F178" s="645"/>
      <c r="G178" s="767">
        <v>13000000</v>
      </c>
      <c r="H178" s="645"/>
      <c r="I178" s="767"/>
    </row>
    <row r="179" spans="1:9" s="61" customFormat="1" ht="52.5" x14ac:dyDescent="0.35">
      <c r="A179" s="708">
        <v>23030105</v>
      </c>
      <c r="B179" s="615" t="s">
        <v>647</v>
      </c>
      <c r="C179" s="627"/>
      <c r="D179" s="703" t="s">
        <v>1277</v>
      </c>
      <c r="E179" s="631" t="s">
        <v>3057</v>
      </c>
      <c r="F179" s="645"/>
      <c r="G179" s="767">
        <v>10000000</v>
      </c>
      <c r="H179" s="645"/>
      <c r="I179" s="767"/>
    </row>
    <row r="180" spans="1:9" s="61" customFormat="1" ht="54.75" customHeight="1" x14ac:dyDescent="0.35">
      <c r="A180" s="708">
        <v>23030105</v>
      </c>
      <c r="B180" s="615" t="s">
        <v>647</v>
      </c>
      <c r="C180" s="627"/>
      <c r="D180" s="703" t="s">
        <v>1817</v>
      </c>
      <c r="E180" s="631" t="s">
        <v>3274</v>
      </c>
      <c r="F180" s="645"/>
      <c r="G180" s="767">
        <v>20000000</v>
      </c>
      <c r="H180" s="645"/>
      <c r="I180" s="767">
        <v>20000000</v>
      </c>
    </row>
    <row r="181" spans="1:9" s="61" customFormat="1" ht="35" x14ac:dyDescent="0.35">
      <c r="A181" s="708">
        <v>23030105</v>
      </c>
      <c r="B181" s="615" t="s">
        <v>647</v>
      </c>
      <c r="C181" s="627"/>
      <c r="D181" s="703" t="s">
        <v>1817</v>
      </c>
      <c r="E181" s="631" t="s">
        <v>2394</v>
      </c>
      <c r="F181" s="623">
        <v>54259363.640000001</v>
      </c>
      <c r="G181" s="624"/>
      <c r="H181" s="639"/>
      <c r="I181" s="624">
        <v>100000000</v>
      </c>
    </row>
    <row r="182" spans="1:9" s="3" customFormat="1" ht="63" x14ac:dyDescent="0.5">
      <c r="A182" s="204">
        <v>23030106</v>
      </c>
      <c r="B182" s="204" t="s">
        <v>647</v>
      </c>
      <c r="C182" s="204"/>
      <c r="D182" s="204" t="s">
        <v>1817</v>
      </c>
      <c r="E182" s="1251" t="s">
        <v>3309</v>
      </c>
      <c r="F182" s="1252">
        <v>10000000</v>
      </c>
      <c r="G182" s="1252">
        <v>10000000</v>
      </c>
      <c r="H182" s="1252">
        <v>10000000</v>
      </c>
      <c r="I182" s="1252">
        <v>10000000</v>
      </c>
    </row>
    <row r="183" spans="1:9" s="3" customFormat="1" ht="105.5" x14ac:dyDescent="0.4">
      <c r="A183" s="204">
        <v>23030106</v>
      </c>
      <c r="B183" s="204"/>
      <c r="C183" s="204"/>
      <c r="D183" s="204"/>
      <c r="E183" s="780" t="s">
        <v>3267</v>
      </c>
      <c r="F183" s="740"/>
      <c r="G183" s="740"/>
      <c r="H183" s="740"/>
      <c r="I183" s="740">
        <v>64000000</v>
      </c>
    </row>
    <row r="184" spans="1:9" s="3" customFormat="1" ht="105.75" customHeight="1" x14ac:dyDescent="0.4">
      <c r="A184" s="204">
        <v>23030106</v>
      </c>
      <c r="B184" s="204" t="s">
        <v>647</v>
      </c>
      <c r="C184" s="204"/>
      <c r="D184" s="204" t="s">
        <v>1263</v>
      </c>
      <c r="E184" s="780" t="s">
        <v>3293</v>
      </c>
      <c r="F184" s="740"/>
      <c r="G184" s="740"/>
      <c r="H184" s="740"/>
      <c r="I184" s="740">
        <v>90000000</v>
      </c>
    </row>
    <row r="185" spans="1:9" s="3" customFormat="1" ht="52.5" x14ac:dyDescent="0.35">
      <c r="A185" s="708">
        <v>23030106</v>
      </c>
      <c r="B185" s="615" t="s">
        <v>647</v>
      </c>
      <c r="C185" s="705"/>
      <c r="D185" s="703" t="s">
        <v>1263</v>
      </c>
      <c r="E185" s="631" t="s">
        <v>3038</v>
      </c>
      <c r="F185" s="625"/>
      <c r="G185" s="624">
        <v>20000000</v>
      </c>
      <c r="H185" s="639"/>
      <c r="I185" s="624"/>
    </row>
    <row r="186" spans="1:9" s="3" customFormat="1" ht="52.5" x14ac:dyDescent="0.35">
      <c r="A186" s="708">
        <v>23030106</v>
      </c>
      <c r="B186" s="615" t="s">
        <v>647</v>
      </c>
      <c r="C186" s="705"/>
      <c r="D186" s="703" t="s">
        <v>1263</v>
      </c>
      <c r="E186" s="631" t="s">
        <v>3257</v>
      </c>
      <c r="F186" s="625"/>
      <c r="G186" s="624"/>
      <c r="H186" s="639"/>
      <c r="I186" s="624">
        <v>15000000</v>
      </c>
    </row>
    <row r="187" spans="1:9" s="3" customFormat="1" ht="25" customHeight="1" x14ac:dyDescent="0.35">
      <c r="A187" s="708">
        <v>23030106</v>
      </c>
      <c r="B187" s="615" t="s">
        <v>647</v>
      </c>
      <c r="C187" s="705"/>
      <c r="D187" s="703"/>
      <c r="E187" s="631" t="s">
        <v>736</v>
      </c>
      <c r="F187" s="623"/>
      <c r="G187" s="624"/>
      <c r="H187" s="625"/>
      <c r="I187" s="624">
        <v>200000000</v>
      </c>
    </row>
    <row r="188" spans="1:9" s="3" customFormat="1" ht="36" customHeight="1" x14ac:dyDescent="0.35">
      <c r="A188" s="708">
        <v>23030109</v>
      </c>
      <c r="B188" s="615" t="s">
        <v>647</v>
      </c>
      <c r="C188" s="627"/>
      <c r="D188" s="627"/>
      <c r="E188" s="724" t="s">
        <v>737</v>
      </c>
      <c r="F188" s="625"/>
      <c r="G188" s="624">
        <v>5000000</v>
      </c>
      <c r="H188" s="623"/>
      <c r="I188" s="624"/>
    </row>
    <row r="189" spans="1:9" s="3" customFormat="1" ht="25" customHeight="1" x14ac:dyDescent="0.35">
      <c r="A189" s="708">
        <v>23030110</v>
      </c>
      <c r="B189" s="615" t="s">
        <v>647</v>
      </c>
      <c r="C189" s="627"/>
      <c r="D189" s="627"/>
      <c r="E189" s="632" t="s">
        <v>738</v>
      </c>
      <c r="F189" s="625"/>
      <c r="G189" s="624"/>
      <c r="H189" s="625"/>
      <c r="I189" s="624"/>
    </row>
    <row r="190" spans="1:9" s="3" customFormat="1" ht="38.25" customHeight="1" x14ac:dyDescent="0.35">
      <c r="A190" s="708">
        <v>23030111</v>
      </c>
      <c r="B190" s="615" t="s">
        <v>647</v>
      </c>
      <c r="C190" s="705"/>
      <c r="D190" s="703" t="s">
        <v>1817</v>
      </c>
      <c r="E190" s="632" t="s">
        <v>739</v>
      </c>
      <c r="F190" s="625"/>
      <c r="G190" s="624">
        <v>20000000</v>
      </c>
      <c r="H190" s="625"/>
      <c r="I190" s="624"/>
    </row>
    <row r="191" spans="1:9" s="3" customFormat="1" ht="36" customHeight="1" x14ac:dyDescent="0.35">
      <c r="A191" s="708">
        <v>23030112</v>
      </c>
      <c r="B191" s="615" t="s">
        <v>647</v>
      </c>
      <c r="C191" s="705"/>
      <c r="D191" s="703"/>
      <c r="E191" s="724" t="s">
        <v>740</v>
      </c>
      <c r="F191" s="625"/>
      <c r="G191" s="624">
        <v>10000000</v>
      </c>
      <c r="H191" s="625"/>
      <c r="I191" s="624"/>
    </row>
    <row r="192" spans="1:9" s="61" customFormat="1" ht="25" customHeight="1" x14ac:dyDescent="0.35">
      <c r="A192" s="708">
        <v>23030113</v>
      </c>
      <c r="B192" s="615" t="s">
        <v>647</v>
      </c>
      <c r="C192" s="705"/>
      <c r="D192" s="703" t="s">
        <v>1817</v>
      </c>
      <c r="E192" s="632" t="s">
        <v>741</v>
      </c>
      <c r="F192" s="623"/>
      <c r="G192" s="624">
        <v>5000000</v>
      </c>
      <c r="H192" s="625"/>
      <c r="I192" s="624">
        <v>500000000</v>
      </c>
    </row>
    <row r="193" spans="1:9" s="61" customFormat="1" ht="52.5" x14ac:dyDescent="0.35">
      <c r="A193" s="708">
        <v>23030118</v>
      </c>
      <c r="B193" s="615" t="s">
        <v>647</v>
      </c>
      <c r="C193" s="627"/>
      <c r="D193" s="703" t="s">
        <v>1263</v>
      </c>
      <c r="E193" s="633" t="s">
        <v>3039</v>
      </c>
      <c r="F193" s="623"/>
      <c r="G193" s="624">
        <v>10000000</v>
      </c>
      <c r="H193" s="623"/>
      <c r="I193" s="624"/>
    </row>
    <row r="194" spans="1:9" s="61" customFormat="1" ht="52.5" x14ac:dyDescent="0.35">
      <c r="A194" s="708">
        <v>23030118</v>
      </c>
      <c r="B194" s="615" t="s">
        <v>647</v>
      </c>
      <c r="C194" s="627"/>
      <c r="D194" s="703" t="s">
        <v>1271</v>
      </c>
      <c r="E194" s="633" t="s">
        <v>3040</v>
      </c>
      <c r="F194" s="623"/>
      <c r="G194" s="624">
        <v>15000000</v>
      </c>
      <c r="H194" s="623"/>
      <c r="I194" s="624"/>
    </row>
    <row r="195" spans="1:9" s="61" customFormat="1" ht="123.75" customHeight="1" x14ac:dyDescent="0.35">
      <c r="A195" s="708">
        <v>23030118</v>
      </c>
      <c r="B195" s="615" t="s">
        <v>647</v>
      </c>
      <c r="C195" s="627"/>
      <c r="D195" s="703" t="s">
        <v>1273</v>
      </c>
      <c r="E195" s="633" t="s">
        <v>3272</v>
      </c>
      <c r="F195" s="623"/>
      <c r="G195" s="624">
        <v>10000000</v>
      </c>
      <c r="H195" s="623"/>
      <c r="I195" s="624">
        <v>70000000</v>
      </c>
    </row>
    <row r="196" spans="1:9" s="61" customFormat="1" ht="52.5" x14ac:dyDescent="0.35">
      <c r="A196" s="708">
        <v>23030118</v>
      </c>
      <c r="B196" s="615" t="s">
        <v>647</v>
      </c>
      <c r="C196" s="627"/>
      <c r="D196" s="703" t="s">
        <v>1279</v>
      </c>
      <c r="E196" s="633" t="s">
        <v>3259</v>
      </c>
      <c r="F196" s="623"/>
      <c r="G196" s="624"/>
      <c r="H196" s="623"/>
      <c r="I196" s="624">
        <v>10000000</v>
      </c>
    </row>
    <row r="197" spans="1:9" s="61" customFormat="1" ht="52.5" x14ac:dyDescent="0.35">
      <c r="A197" s="708">
        <v>23030118</v>
      </c>
      <c r="B197" s="615" t="s">
        <v>647</v>
      </c>
      <c r="C197" s="627"/>
      <c r="D197" s="703" t="s">
        <v>1279</v>
      </c>
      <c r="E197" s="633" t="s">
        <v>3041</v>
      </c>
      <c r="F197" s="623"/>
      <c r="G197" s="624">
        <v>10000000</v>
      </c>
      <c r="H197" s="623"/>
      <c r="I197" s="624"/>
    </row>
    <row r="198" spans="1:9" s="3" customFormat="1" ht="55.5" customHeight="1" x14ac:dyDescent="0.35">
      <c r="A198" s="708">
        <v>23030118</v>
      </c>
      <c r="B198" s="615" t="s">
        <v>647</v>
      </c>
      <c r="C198" s="627"/>
      <c r="D198" s="703" t="s">
        <v>1275</v>
      </c>
      <c r="E198" s="633" t="s">
        <v>3273</v>
      </c>
      <c r="F198" s="625"/>
      <c r="G198" s="624">
        <v>10000000</v>
      </c>
      <c r="H198" s="623"/>
      <c r="I198" s="624">
        <v>12000000</v>
      </c>
    </row>
    <row r="199" spans="1:9" s="3" customFormat="1" ht="34.5" customHeight="1" x14ac:dyDescent="0.35">
      <c r="A199" s="708">
        <v>23030121</v>
      </c>
      <c r="B199" s="615" t="s">
        <v>647</v>
      </c>
      <c r="C199" s="705"/>
      <c r="D199" s="703" t="s">
        <v>1817</v>
      </c>
      <c r="E199" s="632" t="s">
        <v>742</v>
      </c>
      <c r="F199" s="625"/>
      <c r="G199" s="624">
        <v>20000000</v>
      </c>
      <c r="H199" s="625"/>
      <c r="I199" s="624">
        <v>10000000</v>
      </c>
    </row>
    <row r="200" spans="1:9" s="3" customFormat="1" ht="76.5" customHeight="1" x14ac:dyDescent="0.35">
      <c r="A200" s="708">
        <v>23030121</v>
      </c>
      <c r="B200" s="615" t="s">
        <v>647</v>
      </c>
      <c r="C200" s="705"/>
      <c r="D200" s="703" t="s">
        <v>1817</v>
      </c>
      <c r="E200" s="632" t="s">
        <v>3283</v>
      </c>
      <c r="F200" s="625"/>
      <c r="G200" s="624"/>
      <c r="H200" s="625"/>
      <c r="I200" s="624">
        <v>10000000</v>
      </c>
    </row>
    <row r="201" spans="1:9" s="3" customFormat="1" ht="54.75" customHeight="1" x14ac:dyDescent="0.35">
      <c r="A201" s="708">
        <v>23030121</v>
      </c>
      <c r="B201" s="615" t="s">
        <v>647</v>
      </c>
      <c r="C201" s="705"/>
      <c r="D201" s="703" t="s">
        <v>1817</v>
      </c>
      <c r="E201" s="632" t="s">
        <v>3282</v>
      </c>
      <c r="F201" s="625"/>
      <c r="G201" s="624"/>
      <c r="H201" s="625"/>
      <c r="I201" s="624">
        <v>17000000</v>
      </c>
    </row>
    <row r="202" spans="1:9" s="61" customFormat="1" ht="25" customHeight="1" x14ac:dyDescent="0.35">
      <c r="A202" s="708">
        <v>23030122</v>
      </c>
      <c r="B202" s="615" t="s">
        <v>647</v>
      </c>
      <c r="C202" s="627"/>
      <c r="D202" s="627"/>
      <c r="E202" s="632" t="s">
        <v>743</v>
      </c>
      <c r="F202" s="625"/>
      <c r="G202" s="624"/>
      <c r="H202" s="625"/>
      <c r="I202" s="624"/>
    </row>
    <row r="203" spans="1:9" s="3" customFormat="1" ht="38.25" customHeight="1" x14ac:dyDescent="0.35">
      <c r="A203" s="708">
        <v>23030123</v>
      </c>
      <c r="B203" s="615" t="s">
        <v>647</v>
      </c>
      <c r="C203" s="627"/>
      <c r="D203" s="627"/>
      <c r="E203" s="632" t="s">
        <v>744</v>
      </c>
      <c r="F203" s="625"/>
      <c r="G203" s="624"/>
      <c r="H203" s="625"/>
      <c r="I203" s="624"/>
    </row>
    <row r="204" spans="1:9" s="3" customFormat="1" ht="25" customHeight="1" x14ac:dyDescent="0.35">
      <c r="A204" s="708">
        <v>23030124</v>
      </c>
      <c r="B204" s="615" t="s">
        <v>647</v>
      </c>
      <c r="C204" s="627"/>
      <c r="D204" s="627"/>
      <c r="E204" s="632" t="s">
        <v>745</v>
      </c>
      <c r="F204" s="625"/>
      <c r="G204" s="624">
        <v>50000000</v>
      </c>
      <c r="H204" s="625"/>
      <c r="I204" s="624">
        <v>50000000</v>
      </c>
    </row>
    <row r="205" spans="1:9" s="3" customFormat="1" ht="34.5" customHeight="1" x14ac:dyDescent="0.35">
      <c r="A205" s="708">
        <v>23030125</v>
      </c>
      <c r="B205" s="615" t="s">
        <v>647</v>
      </c>
      <c r="C205" s="627"/>
      <c r="D205" s="627"/>
      <c r="E205" s="632" t="s">
        <v>746</v>
      </c>
      <c r="F205" s="625"/>
      <c r="G205" s="624"/>
      <c r="H205" s="625"/>
      <c r="I205" s="624"/>
    </row>
    <row r="206" spans="1:9" s="3" customFormat="1" ht="25" customHeight="1" x14ac:dyDescent="0.35">
      <c r="A206" s="708">
        <v>23030126</v>
      </c>
      <c r="B206" s="615" t="s">
        <v>647</v>
      </c>
      <c r="C206" s="705"/>
      <c r="D206" s="703" t="s">
        <v>1817</v>
      </c>
      <c r="E206" s="632" t="s">
        <v>747</v>
      </c>
      <c r="F206" s="639"/>
      <c r="G206" s="624">
        <v>20000000</v>
      </c>
      <c r="H206" s="625"/>
      <c r="I206" s="624"/>
    </row>
    <row r="207" spans="1:9" s="61" customFormat="1" ht="37.5" customHeight="1" x14ac:dyDescent="0.35">
      <c r="A207" s="708">
        <v>23030127</v>
      </c>
      <c r="B207" s="615" t="s">
        <v>647</v>
      </c>
      <c r="C207" s="627"/>
      <c r="D207" s="627"/>
      <c r="E207" s="632" t="s">
        <v>748</v>
      </c>
      <c r="F207" s="639"/>
      <c r="G207" s="624">
        <v>60000000</v>
      </c>
      <c r="H207" s="639"/>
      <c r="I207" s="624"/>
    </row>
    <row r="208" spans="1:9" s="61" customFormat="1" ht="25" customHeight="1" x14ac:dyDescent="0.35">
      <c r="A208" s="708">
        <v>23030128</v>
      </c>
      <c r="B208" s="615" t="s">
        <v>647</v>
      </c>
      <c r="C208" s="627"/>
      <c r="D208" s="627"/>
      <c r="E208" s="632" t="s">
        <v>749</v>
      </c>
      <c r="F208" s="639"/>
      <c r="G208" s="640"/>
      <c r="H208" s="639"/>
      <c r="I208" s="640"/>
    </row>
    <row r="209" spans="1:9" s="61" customFormat="1" ht="25" customHeight="1" x14ac:dyDescent="0.35">
      <c r="A209" s="708">
        <v>23030129</v>
      </c>
      <c r="B209" s="615" t="s">
        <v>647</v>
      </c>
      <c r="C209" s="627"/>
      <c r="D209" s="627"/>
      <c r="E209" s="632" t="s">
        <v>750</v>
      </c>
      <c r="F209" s="639"/>
      <c r="G209" s="640"/>
      <c r="H209" s="639"/>
      <c r="I209" s="640"/>
    </row>
    <row r="210" spans="1:9" s="3" customFormat="1" ht="25" customHeight="1" thickBot="1" x14ac:dyDescent="0.4">
      <c r="A210" s="678">
        <v>23020105</v>
      </c>
      <c r="B210" s="615" t="s">
        <v>647</v>
      </c>
      <c r="C210" s="752"/>
      <c r="D210" s="678">
        <v>31912700</v>
      </c>
      <c r="E210" s="679" t="s">
        <v>3002</v>
      </c>
      <c r="F210" s="732"/>
      <c r="G210" s="644"/>
      <c r="H210" s="732"/>
      <c r="I210" s="644"/>
    </row>
    <row r="211" spans="1:9" s="3" customFormat="1" ht="25" customHeight="1" thickBot="1" x14ac:dyDescent="0.4">
      <c r="A211" s="756"/>
      <c r="B211" s="757"/>
      <c r="C211" s="758"/>
      <c r="D211" s="759"/>
      <c r="E211" s="760" t="s">
        <v>487</v>
      </c>
      <c r="F211" s="665">
        <f>SUM(F163:F210)</f>
        <v>526389307.07999998</v>
      </c>
      <c r="G211" s="665">
        <f>SUM(G163:G210)</f>
        <v>658000000</v>
      </c>
      <c r="H211" s="665">
        <f>SUM(H163:H210)</f>
        <v>103357860</v>
      </c>
      <c r="I211" s="666">
        <f>SUM(I163:I210)</f>
        <v>1438000000</v>
      </c>
    </row>
    <row r="212" spans="1:9" s="3" customFormat="1" ht="41.25" customHeight="1" x14ac:dyDescent="0.35">
      <c r="A212" s="753">
        <v>2304</v>
      </c>
      <c r="B212" s="754"/>
      <c r="C212" s="753"/>
      <c r="D212" s="753"/>
      <c r="E212" s="755" t="s">
        <v>272</v>
      </c>
      <c r="F212" s="645"/>
      <c r="G212" s="677"/>
      <c r="H212" s="645"/>
      <c r="I212" s="677"/>
    </row>
    <row r="213" spans="1:9" s="3" customFormat="1" ht="35" x14ac:dyDescent="0.35">
      <c r="A213" s="629">
        <v>23040100</v>
      </c>
      <c r="B213" s="641"/>
      <c r="C213" s="629"/>
      <c r="D213" s="629"/>
      <c r="E213" s="642" t="s">
        <v>751</v>
      </c>
      <c r="F213" s="623"/>
      <c r="G213" s="625"/>
      <c r="H213" s="623"/>
      <c r="I213" s="625"/>
    </row>
    <row r="214" spans="1:9" s="3" customFormat="1" ht="25" customHeight="1" x14ac:dyDescent="0.35">
      <c r="A214" s="708">
        <v>23040101</v>
      </c>
      <c r="B214" s="714" t="s">
        <v>661</v>
      </c>
      <c r="C214" s="627"/>
      <c r="D214" s="703" t="s">
        <v>1817</v>
      </c>
      <c r="E214" s="631" t="s">
        <v>273</v>
      </c>
      <c r="F214" s="625"/>
      <c r="G214" s="624">
        <v>20000000</v>
      </c>
      <c r="H214" s="638"/>
      <c r="I214" s="624">
        <v>50000000</v>
      </c>
    </row>
    <row r="215" spans="1:9" s="3" customFormat="1" ht="35" x14ac:dyDescent="0.35">
      <c r="A215" s="708">
        <v>23040102</v>
      </c>
      <c r="B215" s="714" t="s">
        <v>661</v>
      </c>
      <c r="C215" s="726"/>
      <c r="D215" s="727" t="s">
        <v>1817</v>
      </c>
      <c r="E215" s="729" t="s">
        <v>3042</v>
      </c>
      <c r="F215" s="730"/>
      <c r="G215" s="861">
        <v>50000000</v>
      </c>
      <c r="H215" s="730"/>
      <c r="I215" s="728"/>
    </row>
    <row r="216" spans="1:9" s="3" customFormat="1" ht="36" customHeight="1" x14ac:dyDescent="0.35">
      <c r="A216" s="704">
        <v>23040102</v>
      </c>
      <c r="B216" s="714" t="s">
        <v>661</v>
      </c>
      <c r="C216" s="705"/>
      <c r="D216" s="703" t="s">
        <v>1817</v>
      </c>
      <c r="E216" s="622" t="s">
        <v>2353</v>
      </c>
      <c r="F216" s="625">
        <v>4544590.8899999997</v>
      </c>
      <c r="G216" s="624">
        <v>50000000</v>
      </c>
      <c r="H216" s="625"/>
      <c r="I216" s="624">
        <v>100000000</v>
      </c>
    </row>
    <row r="217" spans="1:9" s="3" customFormat="1" ht="52.5" x14ac:dyDescent="0.35">
      <c r="A217" s="704">
        <v>23040102</v>
      </c>
      <c r="B217" s="714" t="s">
        <v>661</v>
      </c>
      <c r="C217" s="705"/>
      <c r="D217" s="703" t="s">
        <v>1259</v>
      </c>
      <c r="E217" s="622" t="s">
        <v>3295</v>
      </c>
      <c r="F217" s="625">
        <v>5821902.3899999997</v>
      </c>
      <c r="G217" s="624">
        <v>90000000</v>
      </c>
      <c r="H217" s="625"/>
      <c r="I217" s="624">
        <v>50000000</v>
      </c>
    </row>
    <row r="218" spans="1:9" s="3" customFormat="1" ht="127.5" customHeight="1" x14ac:dyDescent="0.35">
      <c r="A218" s="704">
        <v>23040102</v>
      </c>
      <c r="B218" s="714" t="s">
        <v>661</v>
      </c>
      <c r="C218" s="705"/>
      <c r="D218" s="703" t="s">
        <v>1271</v>
      </c>
      <c r="E218" s="622" t="s">
        <v>3264</v>
      </c>
      <c r="F218" s="625"/>
      <c r="G218" s="624"/>
      <c r="H218" s="625"/>
      <c r="I218" s="624">
        <v>60000000</v>
      </c>
    </row>
    <row r="219" spans="1:9" s="3" customFormat="1" ht="107.25" customHeight="1" x14ac:dyDescent="0.35">
      <c r="A219" s="704">
        <v>23040102</v>
      </c>
      <c r="B219" s="714" t="s">
        <v>661</v>
      </c>
      <c r="C219" s="705"/>
      <c r="D219" s="703" t="s">
        <v>1279</v>
      </c>
      <c r="E219" s="622" t="s">
        <v>3060</v>
      </c>
      <c r="F219" s="625">
        <v>18145177.440000001</v>
      </c>
      <c r="G219" s="624">
        <v>50000000</v>
      </c>
      <c r="H219" s="625"/>
      <c r="I219" s="624"/>
    </row>
    <row r="220" spans="1:9" s="3" customFormat="1" ht="60.75" customHeight="1" x14ac:dyDescent="0.35">
      <c r="A220" s="704">
        <v>23040102</v>
      </c>
      <c r="B220" s="714" t="s">
        <v>661</v>
      </c>
      <c r="C220" s="705"/>
      <c r="D220" s="703" t="s">
        <v>1261</v>
      </c>
      <c r="E220" s="622" t="s">
        <v>3132</v>
      </c>
      <c r="F220" s="625"/>
      <c r="G220" s="624">
        <v>100000000</v>
      </c>
      <c r="H220" s="625"/>
      <c r="I220" s="624">
        <v>10000000</v>
      </c>
    </row>
    <row r="221" spans="1:9" s="3" customFormat="1" ht="52.5" x14ac:dyDescent="0.35">
      <c r="A221" s="704">
        <v>23040102</v>
      </c>
      <c r="B221" s="714" t="s">
        <v>661</v>
      </c>
      <c r="C221" s="705"/>
      <c r="D221" s="703" t="s">
        <v>1267</v>
      </c>
      <c r="E221" s="622" t="s">
        <v>3133</v>
      </c>
      <c r="F221" s="625">
        <v>3001338.42</v>
      </c>
      <c r="G221" s="624">
        <v>50000000</v>
      </c>
      <c r="H221" s="625"/>
      <c r="I221" s="624">
        <v>50000000</v>
      </c>
    </row>
    <row r="222" spans="1:9" s="3" customFormat="1" ht="35" x14ac:dyDescent="0.35">
      <c r="A222" s="704">
        <v>23040102</v>
      </c>
      <c r="B222" s="714" t="s">
        <v>661</v>
      </c>
      <c r="C222" s="705"/>
      <c r="D222" s="703" t="s">
        <v>1269</v>
      </c>
      <c r="E222" s="622" t="s">
        <v>3134</v>
      </c>
      <c r="F222" s="625">
        <v>4846868.3099999996</v>
      </c>
      <c r="G222" s="624">
        <v>50000000</v>
      </c>
      <c r="H222" s="625"/>
      <c r="I222" s="624">
        <v>80000000</v>
      </c>
    </row>
    <row r="223" spans="1:9" s="3" customFormat="1" ht="70" x14ac:dyDescent="0.35">
      <c r="A223" s="704">
        <v>23040102</v>
      </c>
      <c r="B223" s="714" t="s">
        <v>661</v>
      </c>
      <c r="C223" s="705"/>
      <c r="D223" s="703" t="s">
        <v>1265</v>
      </c>
      <c r="E223" s="622" t="s">
        <v>3258</v>
      </c>
      <c r="F223" s="625">
        <v>4113306.75</v>
      </c>
      <c r="G223" s="624">
        <v>50000000</v>
      </c>
      <c r="H223" s="625"/>
      <c r="I223" s="624">
        <v>30000000</v>
      </c>
    </row>
    <row r="224" spans="1:9" s="3" customFormat="1" ht="90.75" customHeight="1" x14ac:dyDescent="0.35">
      <c r="A224" s="704">
        <v>23040102</v>
      </c>
      <c r="B224" s="714" t="s">
        <v>661</v>
      </c>
      <c r="C224" s="705"/>
      <c r="D224" s="703" t="s">
        <v>1265</v>
      </c>
      <c r="E224" s="622" t="s">
        <v>3261</v>
      </c>
      <c r="F224" s="625"/>
      <c r="G224" s="624"/>
      <c r="H224" s="625"/>
      <c r="I224" s="624">
        <v>50000000</v>
      </c>
    </row>
    <row r="225" spans="1:9" s="3" customFormat="1" ht="105" x14ac:dyDescent="0.35">
      <c r="A225" s="704">
        <v>23040102</v>
      </c>
      <c r="B225" s="714" t="s">
        <v>661</v>
      </c>
      <c r="C225" s="705"/>
      <c r="D225" s="703" t="s">
        <v>1259</v>
      </c>
      <c r="E225" s="622" t="s">
        <v>3043</v>
      </c>
      <c r="F225" s="625"/>
      <c r="G225" s="624">
        <v>30000000</v>
      </c>
      <c r="H225" s="625"/>
      <c r="I225" s="624"/>
    </row>
    <row r="226" spans="1:9" s="3" customFormat="1" ht="41.25" customHeight="1" x14ac:dyDescent="0.35">
      <c r="A226" s="704">
        <v>23040102</v>
      </c>
      <c r="B226" s="714" t="s">
        <v>661</v>
      </c>
      <c r="C226" s="705"/>
      <c r="D226" s="703" t="s">
        <v>1259</v>
      </c>
      <c r="E226" s="622" t="s">
        <v>3044</v>
      </c>
      <c r="F226" s="625"/>
      <c r="G226" s="624">
        <v>30000000</v>
      </c>
      <c r="H226" s="625">
        <v>2954272.35</v>
      </c>
      <c r="I226" s="624"/>
    </row>
    <row r="227" spans="1:9" s="3" customFormat="1" ht="70" x14ac:dyDescent="0.35">
      <c r="A227" s="704">
        <v>23040102</v>
      </c>
      <c r="B227" s="714" t="s">
        <v>661</v>
      </c>
      <c r="C227" s="705"/>
      <c r="D227" s="703" t="s">
        <v>1275</v>
      </c>
      <c r="E227" s="622" t="s">
        <v>3051</v>
      </c>
      <c r="F227" s="625"/>
      <c r="G227" s="624">
        <v>30000000</v>
      </c>
      <c r="H227" s="625"/>
      <c r="I227" s="624"/>
    </row>
    <row r="228" spans="1:9" s="3" customFormat="1" ht="44.25" customHeight="1" x14ac:dyDescent="0.35">
      <c r="A228" s="704">
        <v>23040102</v>
      </c>
      <c r="B228" s="714" t="s">
        <v>661</v>
      </c>
      <c r="C228" s="705"/>
      <c r="D228" s="703" t="s">
        <v>1261</v>
      </c>
      <c r="E228" s="622" t="s">
        <v>3302</v>
      </c>
      <c r="F228" s="625"/>
      <c r="G228" s="624">
        <v>50000000</v>
      </c>
      <c r="H228" s="625"/>
      <c r="I228" s="624">
        <v>32000000</v>
      </c>
    </row>
    <row r="229" spans="1:9" s="3" customFormat="1" ht="52.5" x14ac:dyDescent="0.35">
      <c r="A229" s="704">
        <v>23040102</v>
      </c>
      <c r="B229" s="714" t="s">
        <v>661</v>
      </c>
      <c r="C229" s="705"/>
      <c r="D229" s="703" t="s">
        <v>1273</v>
      </c>
      <c r="E229" s="622" t="s">
        <v>3058</v>
      </c>
      <c r="F229" s="625"/>
      <c r="G229" s="624">
        <v>30000000</v>
      </c>
      <c r="H229" s="625"/>
      <c r="I229" s="624"/>
    </row>
    <row r="230" spans="1:9" s="3" customFormat="1" ht="42.75" customHeight="1" x14ac:dyDescent="0.35">
      <c r="A230" s="704">
        <v>23040102</v>
      </c>
      <c r="B230" s="714" t="s">
        <v>661</v>
      </c>
      <c r="C230" s="705"/>
      <c r="D230" s="703" t="s">
        <v>1273</v>
      </c>
      <c r="E230" s="622" t="s">
        <v>3135</v>
      </c>
      <c r="F230" s="625"/>
      <c r="G230" s="624">
        <v>30000000</v>
      </c>
      <c r="H230" s="625"/>
      <c r="I230" s="624">
        <v>50000000</v>
      </c>
    </row>
    <row r="231" spans="1:9" s="3" customFormat="1" ht="35" x14ac:dyDescent="0.35">
      <c r="A231" s="704">
        <v>23040102</v>
      </c>
      <c r="B231" s="714" t="s">
        <v>661</v>
      </c>
      <c r="C231" s="705"/>
      <c r="D231" s="703" t="s">
        <v>1265</v>
      </c>
      <c r="E231" s="622" t="s">
        <v>3136</v>
      </c>
      <c r="F231" s="625"/>
      <c r="G231" s="624">
        <v>30000000</v>
      </c>
      <c r="H231" s="625"/>
      <c r="I231" s="624">
        <v>50000000</v>
      </c>
    </row>
    <row r="232" spans="1:9" s="3" customFormat="1" ht="109.5" customHeight="1" x14ac:dyDescent="0.35">
      <c r="A232" s="704">
        <v>23040102</v>
      </c>
      <c r="B232" s="714" t="s">
        <v>661</v>
      </c>
      <c r="C232" s="705"/>
      <c r="D232" s="703" t="s">
        <v>1267</v>
      </c>
      <c r="E232" s="622" t="s">
        <v>3287</v>
      </c>
      <c r="F232" s="625"/>
      <c r="G232" s="624">
        <v>30000000</v>
      </c>
      <c r="H232" s="625"/>
      <c r="I232" s="624">
        <v>55000000</v>
      </c>
    </row>
    <row r="233" spans="1:9" s="3" customFormat="1" ht="70" x14ac:dyDescent="0.35">
      <c r="A233" s="704">
        <v>23040102</v>
      </c>
      <c r="B233" s="714" t="s">
        <v>661</v>
      </c>
      <c r="C233" s="705"/>
      <c r="D233" s="703" t="s">
        <v>1280</v>
      </c>
      <c r="E233" s="622" t="s">
        <v>3284</v>
      </c>
      <c r="F233" s="625"/>
      <c r="G233" s="624">
        <v>50000000</v>
      </c>
      <c r="H233" s="625"/>
      <c r="I233" s="624">
        <v>80000000</v>
      </c>
    </row>
    <row r="234" spans="1:9" s="3" customFormat="1" ht="52.5" x14ac:dyDescent="0.35">
      <c r="A234" s="704">
        <v>23040102</v>
      </c>
      <c r="B234" s="714" t="s">
        <v>661</v>
      </c>
      <c r="C234" s="705"/>
      <c r="D234" s="703" t="s">
        <v>1269</v>
      </c>
      <c r="E234" s="622" t="s">
        <v>3045</v>
      </c>
      <c r="F234" s="625"/>
      <c r="G234" s="624">
        <v>20000000</v>
      </c>
      <c r="H234" s="625"/>
      <c r="I234" s="624"/>
    </row>
    <row r="235" spans="1:9" s="3" customFormat="1" ht="52.5" x14ac:dyDescent="0.35">
      <c r="A235" s="704">
        <v>23040102</v>
      </c>
      <c r="B235" s="714" t="s">
        <v>661</v>
      </c>
      <c r="C235" s="705"/>
      <c r="D235" s="703" t="s">
        <v>1267</v>
      </c>
      <c r="E235" s="622" t="s">
        <v>3046</v>
      </c>
      <c r="F235" s="625"/>
      <c r="G235" s="624">
        <v>50000000</v>
      </c>
      <c r="H235" s="625"/>
      <c r="I235" s="624">
        <v>30000000</v>
      </c>
    </row>
    <row r="236" spans="1:9" s="3" customFormat="1" ht="35" x14ac:dyDescent="0.35">
      <c r="A236" s="704">
        <v>23040102</v>
      </c>
      <c r="B236" s="714" t="s">
        <v>661</v>
      </c>
      <c r="C236" s="705"/>
      <c r="D236" s="703" t="s">
        <v>1267</v>
      </c>
      <c r="E236" s="622" t="s">
        <v>3047</v>
      </c>
      <c r="F236" s="625"/>
      <c r="G236" s="624">
        <v>20000000</v>
      </c>
      <c r="H236" s="625"/>
      <c r="I236" s="624"/>
    </row>
    <row r="237" spans="1:9" s="3" customFormat="1" ht="52.5" x14ac:dyDescent="0.35">
      <c r="A237" s="704">
        <v>23040102</v>
      </c>
      <c r="B237" s="714" t="s">
        <v>661</v>
      </c>
      <c r="C237" s="705"/>
      <c r="D237" s="703" t="s">
        <v>1275</v>
      </c>
      <c r="E237" s="622" t="s">
        <v>3048</v>
      </c>
      <c r="F237" s="625"/>
      <c r="G237" s="624">
        <v>20000000</v>
      </c>
      <c r="H237" s="625"/>
      <c r="I237" s="624"/>
    </row>
    <row r="238" spans="1:9" s="3" customFormat="1" ht="52.5" x14ac:dyDescent="0.35">
      <c r="A238" s="704">
        <v>23040102</v>
      </c>
      <c r="B238" s="714" t="s">
        <v>661</v>
      </c>
      <c r="C238" s="705"/>
      <c r="D238" s="703" t="s">
        <v>1275</v>
      </c>
      <c r="E238" s="622" t="s">
        <v>3053</v>
      </c>
      <c r="F238" s="625"/>
      <c r="G238" s="624">
        <v>20000000</v>
      </c>
      <c r="H238" s="625"/>
      <c r="I238" s="624"/>
    </row>
    <row r="239" spans="1:9" s="3" customFormat="1" ht="35" x14ac:dyDescent="0.35">
      <c r="A239" s="704">
        <v>23040102</v>
      </c>
      <c r="B239" s="714" t="s">
        <v>661</v>
      </c>
      <c r="C239" s="705"/>
      <c r="D239" s="703" t="s">
        <v>1257</v>
      </c>
      <c r="E239" s="622" t="s">
        <v>3304</v>
      </c>
      <c r="F239" s="625"/>
      <c r="G239" s="624">
        <v>30000000</v>
      </c>
      <c r="H239" s="625"/>
      <c r="I239" s="624">
        <v>10000000</v>
      </c>
    </row>
    <row r="240" spans="1:9" s="3" customFormat="1" ht="70" x14ac:dyDescent="0.35">
      <c r="A240" s="704">
        <v>23040102</v>
      </c>
      <c r="B240" s="714" t="s">
        <v>661</v>
      </c>
      <c r="C240" s="705"/>
      <c r="D240" s="703" t="s">
        <v>1257</v>
      </c>
      <c r="E240" s="622" t="s">
        <v>3289</v>
      </c>
      <c r="F240" s="625"/>
      <c r="G240" s="624">
        <v>50000000</v>
      </c>
      <c r="H240" s="625"/>
      <c r="I240" s="624"/>
    </row>
    <row r="241" spans="1:9" s="3" customFormat="1" ht="93" customHeight="1" x14ac:dyDescent="0.35">
      <c r="A241" s="704">
        <v>23040102</v>
      </c>
      <c r="B241" s="714" t="s">
        <v>661</v>
      </c>
      <c r="C241" s="705"/>
      <c r="D241" s="703"/>
      <c r="E241" s="622" t="s">
        <v>3290</v>
      </c>
      <c r="F241" s="625"/>
      <c r="G241" s="624">
        <v>50000000</v>
      </c>
      <c r="H241" s="625"/>
      <c r="I241" s="624"/>
    </row>
    <row r="242" spans="1:9" s="3" customFormat="1" ht="35" x14ac:dyDescent="0.35">
      <c r="A242" s="704">
        <v>23040102</v>
      </c>
      <c r="B242" s="714" t="s">
        <v>661</v>
      </c>
      <c r="C242" s="705"/>
      <c r="D242" s="703" t="s">
        <v>1263</v>
      </c>
      <c r="E242" s="622" t="s">
        <v>3049</v>
      </c>
      <c r="F242" s="625"/>
      <c r="G242" s="624">
        <v>100000000</v>
      </c>
      <c r="H242" s="625"/>
      <c r="I242" s="624">
        <v>5000000</v>
      </c>
    </row>
    <row r="243" spans="1:9" s="3" customFormat="1" ht="74.25" customHeight="1" x14ac:dyDescent="0.35">
      <c r="A243" s="704">
        <v>23040102</v>
      </c>
      <c r="B243" s="714" t="s">
        <v>661</v>
      </c>
      <c r="C243" s="705"/>
      <c r="D243" s="703" t="s">
        <v>1263</v>
      </c>
      <c r="E243" s="622" t="s">
        <v>3298</v>
      </c>
      <c r="F243" s="625"/>
      <c r="G243" s="624">
        <v>50000000</v>
      </c>
      <c r="H243" s="625"/>
      <c r="I243" s="624">
        <v>30000000</v>
      </c>
    </row>
    <row r="244" spans="1:9" s="3" customFormat="1" ht="105" x14ac:dyDescent="0.35">
      <c r="A244" s="704">
        <v>23040102</v>
      </c>
      <c r="B244" s="714" t="s">
        <v>661</v>
      </c>
      <c r="C244" s="705"/>
      <c r="D244" s="703" t="s">
        <v>1271</v>
      </c>
      <c r="E244" s="622" t="s">
        <v>3292</v>
      </c>
      <c r="F244" s="625"/>
      <c r="G244" s="624">
        <v>50000000</v>
      </c>
      <c r="H244" s="625"/>
      <c r="I244" s="624">
        <v>50000000</v>
      </c>
    </row>
    <row r="245" spans="1:9" s="3" customFormat="1" ht="94.5" customHeight="1" x14ac:dyDescent="0.35">
      <c r="A245" s="704">
        <v>23040102</v>
      </c>
      <c r="B245" s="714" t="s">
        <v>661</v>
      </c>
      <c r="C245" s="705"/>
      <c r="D245" s="703" t="s">
        <v>1271</v>
      </c>
      <c r="E245" s="622" t="s">
        <v>3291</v>
      </c>
      <c r="F245" s="625"/>
      <c r="G245" s="624">
        <v>50000000</v>
      </c>
      <c r="H245" s="625"/>
      <c r="I245" s="624"/>
    </row>
    <row r="246" spans="1:9" s="3" customFormat="1" ht="52.5" x14ac:dyDescent="0.35">
      <c r="A246" s="704">
        <v>23040102</v>
      </c>
      <c r="B246" s="714" t="s">
        <v>661</v>
      </c>
      <c r="C246" s="705"/>
      <c r="D246" s="703" t="s">
        <v>1279</v>
      </c>
      <c r="E246" s="622" t="s">
        <v>3303</v>
      </c>
      <c r="F246" s="638"/>
      <c r="G246" s="624">
        <v>50000000</v>
      </c>
      <c r="H246" s="625"/>
      <c r="I246" s="624">
        <v>5000000</v>
      </c>
    </row>
    <row r="247" spans="1:9" s="3" customFormat="1" ht="25" customHeight="1" x14ac:dyDescent="0.35">
      <c r="A247" s="708">
        <v>23040103</v>
      </c>
      <c r="B247" s="714" t="s">
        <v>661</v>
      </c>
      <c r="C247" s="627"/>
      <c r="D247" s="627"/>
      <c r="E247" s="631" t="s">
        <v>752</v>
      </c>
      <c r="F247" s="625"/>
      <c r="G247" s="624"/>
      <c r="H247" s="638"/>
      <c r="I247" s="624"/>
    </row>
    <row r="248" spans="1:9" s="3" customFormat="1" ht="25" customHeight="1" x14ac:dyDescent="0.35">
      <c r="A248" s="708">
        <v>23040104</v>
      </c>
      <c r="B248" s="714" t="s">
        <v>661</v>
      </c>
      <c r="C248" s="627"/>
      <c r="D248" s="627"/>
      <c r="E248" s="631" t="s">
        <v>753</v>
      </c>
      <c r="F248" s="623"/>
      <c r="G248" s="624">
        <v>45000000</v>
      </c>
      <c r="H248" s="625"/>
      <c r="I248" s="624"/>
    </row>
    <row r="249" spans="1:9" s="3" customFormat="1" ht="25" customHeight="1" thickBot="1" x14ac:dyDescent="0.4">
      <c r="A249" s="731">
        <v>23040105</v>
      </c>
      <c r="B249" s="714" t="s">
        <v>661</v>
      </c>
      <c r="C249" s="678"/>
      <c r="D249" s="678"/>
      <c r="E249" s="679" t="s">
        <v>754</v>
      </c>
      <c r="F249" s="643"/>
      <c r="G249" s="644">
        <v>70000000</v>
      </c>
      <c r="H249" s="732"/>
      <c r="I249" s="644"/>
    </row>
    <row r="250" spans="1:9" s="3" customFormat="1" ht="25" customHeight="1" thickBot="1" x14ac:dyDescent="0.4">
      <c r="A250" s="661"/>
      <c r="B250" s="662"/>
      <c r="C250" s="662"/>
      <c r="D250" s="663"/>
      <c r="E250" s="664" t="s">
        <v>487</v>
      </c>
      <c r="F250" s="665">
        <f>SUM(F214:F249)</f>
        <v>40473184.200000003</v>
      </c>
      <c r="G250" s="665">
        <f>SUM(G214:G249)</f>
        <v>1495000000</v>
      </c>
      <c r="H250" s="665">
        <f>SUM(H214:H249)</f>
        <v>2954272.35</v>
      </c>
      <c r="I250" s="666">
        <f>SUM(I214:I249)</f>
        <v>877000000</v>
      </c>
    </row>
    <row r="251" spans="1:9" customFormat="1" ht="25" customHeight="1" x14ac:dyDescent="0.35">
      <c r="A251" s="658">
        <v>2305</v>
      </c>
      <c r="B251" s="659"/>
      <c r="C251" s="658"/>
      <c r="D251" s="658"/>
      <c r="E251" s="660" t="s">
        <v>455</v>
      </c>
      <c r="F251" s="733"/>
      <c r="G251" s="734"/>
      <c r="H251" s="733"/>
      <c r="I251" s="734"/>
    </row>
    <row r="252" spans="1:9" customFormat="1" ht="25" customHeight="1" x14ac:dyDescent="0.35">
      <c r="A252" s="647">
        <v>23050100</v>
      </c>
      <c r="B252" s="648"/>
      <c r="C252" s="647"/>
      <c r="D252" s="647"/>
      <c r="E252" s="649" t="s">
        <v>755</v>
      </c>
      <c r="F252" s="735"/>
      <c r="G252" s="735"/>
      <c r="H252" s="735"/>
      <c r="I252" s="735"/>
    </row>
    <row r="253" spans="1:9" customFormat="1" ht="25" customHeight="1" x14ac:dyDescent="0.35">
      <c r="A253" s="650">
        <v>23050101</v>
      </c>
      <c r="B253" s="651" t="s">
        <v>648</v>
      </c>
      <c r="C253" s="650"/>
      <c r="D253" s="653"/>
      <c r="E253" s="652" t="s">
        <v>756</v>
      </c>
      <c r="F253" s="735"/>
      <c r="G253" s="624">
        <v>20000000</v>
      </c>
      <c r="H253" s="625"/>
      <c r="I253" s="624"/>
    </row>
    <row r="254" spans="1:9" customFormat="1" ht="25" customHeight="1" x14ac:dyDescent="0.35">
      <c r="A254" s="650">
        <v>23050102</v>
      </c>
      <c r="B254" s="651"/>
      <c r="C254" s="650"/>
      <c r="D254" s="650"/>
      <c r="E254" s="652" t="s">
        <v>757</v>
      </c>
      <c r="F254" s="735"/>
      <c r="G254" s="624">
        <v>25000000</v>
      </c>
      <c r="H254" s="625"/>
      <c r="I254" s="624">
        <v>5489838.4100000001</v>
      </c>
    </row>
    <row r="255" spans="1:9" customFormat="1" ht="25" customHeight="1" x14ac:dyDescent="0.35">
      <c r="A255" s="650">
        <v>23050103</v>
      </c>
      <c r="B255" s="651" t="s">
        <v>648</v>
      </c>
      <c r="C255" s="650"/>
      <c r="D255" s="653"/>
      <c r="E255" s="652" t="s">
        <v>758</v>
      </c>
      <c r="F255" s="735"/>
      <c r="G255" s="624">
        <v>50000000</v>
      </c>
      <c r="H255" s="625"/>
      <c r="I255" s="624"/>
    </row>
    <row r="256" spans="1:9" customFormat="1" ht="25" customHeight="1" x14ac:dyDescent="0.35">
      <c r="A256" s="650">
        <v>23050104</v>
      </c>
      <c r="B256" s="651"/>
      <c r="C256" s="650"/>
      <c r="D256" s="650"/>
      <c r="E256" s="652" t="s">
        <v>759</v>
      </c>
      <c r="F256" s="735"/>
      <c r="G256" s="624"/>
      <c r="H256" s="625"/>
      <c r="I256" s="624"/>
    </row>
    <row r="257" spans="1:9" customFormat="1" ht="25" customHeight="1" thickBot="1" x14ac:dyDescent="0.4">
      <c r="A257" s="667">
        <v>23050107</v>
      </c>
      <c r="B257" s="668"/>
      <c r="C257" s="667"/>
      <c r="D257" s="667"/>
      <c r="E257" s="669" t="s">
        <v>760</v>
      </c>
      <c r="F257" s="736"/>
      <c r="G257" s="736"/>
      <c r="H257" s="736"/>
      <c r="I257" s="736"/>
    </row>
    <row r="258" spans="1:9" s="3" customFormat="1" ht="25" customHeight="1" thickBot="1" x14ac:dyDescent="0.4">
      <c r="A258" s="661"/>
      <c r="B258" s="662"/>
      <c r="C258" s="662"/>
      <c r="D258" s="663"/>
      <c r="E258" s="664" t="s">
        <v>487</v>
      </c>
      <c r="F258" s="665">
        <f>SUM(F253:F257)</f>
        <v>0</v>
      </c>
      <c r="G258" s="665">
        <f>SUM(G253:G257)</f>
        <v>95000000</v>
      </c>
      <c r="H258" s="665">
        <f>SUM(H253:H257)</f>
        <v>0</v>
      </c>
      <c r="I258" s="666">
        <f>SUM(I253:I257)</f>
        <v>5489838.4100000001</v>
      </c>
    </row>
    <row r="259" spans="1:9" customFormat="1" ht="25" customHeight="1" x14ac:dyDescent="0.35">
      <c r="A259" s="658">
        <v>40000000</v>
      </c>
      <c r="B259" s="659"/>
      <c r="C259" s="658"/>
      <c r="D259" s="658"/>
      <c r="E259" s="670" t="s">
        <v>771</v>
      </c>
      <c r="F259" s="734"/>
      <c r="G259" s="734"/>
      <c r="H259" s="734"/>
      <c r="I259" s="734"/>
    </row>
    <row r="260" spans="1:9" customFormat="1" ht="25" customHeight="1" x14ac:dyDescent="0.35">
      <c r="A260" s="653">
        <v>41000000</v>
      </c>
      <c r="B260" s="654" t="s">
        <v>661</v>
      </c>
      <c r="C260" s="653"/>
      <c r="D260" s="653">
        <v>31912700</v>
      </c>
      <c r="E260" s="655" t="s">
        <v>3003</v>
      </c>
      <c r="F260" s="750">
        <v>35222240.399999999</v>
      </c>
      <c r="G260" s="624">
        <v>99422368.849999994</v>
      </c>
      <c r="H260" s="625"/>
      <c r="I260" s="624">
        <v>95987665</v>
      </c>
    </row>
    <row r="261" spans="1:9" customFormat="1" ht="25" customHeight="1" x14ac:dyDescent="0.35">
      <c r="A261" s="653">
        <v>41010000</v>
      </c>
      <c r="B261" s="654"/>
      <c r="C261" s="653"/>
      <c r="D261" s="653"/>
      <c r="E261" s="655" t="s">
        <v>772</v>
      </c>
      <c r="F261" s="751"/>
      <c r="G261" s="738"/>
      <c r="H261" s="737"/>
      <c r="I261" s="738"/>
    </row>
    <row r="262" spans="1:9" customFormat="1" ht="25" customHeight="1" x14ac:dyDescent="0.35">
      <c r="A262" s="653">
        <v>41010100</v>
      </c>
      <c r="B262" s="654"/>
      <c r="C262" s="653"/>
      <c r="D262" s="653"/>
      <c r="E262" s="655" t="s">
        <v>773</v>
      </c>
      <c r="F262" s="751"/>
      <c r="G262" s="738"/>
      <c r="H262" s="737"/>
      <c r="I262" s="738"/>
    </row>
    <row r="263" spans="1:9" ht="25" customHeight="1" x14ac:dyDescent="0.45">
      <c r="A263" s="653">
        <v>41010101</v>
      </c>
      <c r="B263" s="654" t="s">
        <v>661</v>
      </c>
      <c r="C263" s="653"/>
      <c r="D263" s="653">
        <v>31912700</v>
      </c>
      <c r="E263" s="655" t="s">
        <v>773</v>
      </c>
      <c r="F263" s="751"/>
      <c r="G263" s="624">
        <v>60000000</v>
      </c>
      <c r="H263" s="625"/>
      <c r="I263" s="624">
        <v>30700986</v>
      </c>
    </row>
    <row r="264" spans="1:9" ht="25" customHeight="1" x14ac:dyDescent="0.45">
      <c r="A264" s="647">
        <v>4103</v>
      </c>
      <c r="B264" s="648"/>
      <c r="C264" s="647"/>
      <c r="D264" s="647"/>
      <c r="E264" s="739" t="s">
        <v>774</v>
      </c>
      <c r="F264" s="751"/>
      <c r="G264" s="738"/>
      <c r="H264" s="737"/>
      <c r="I264" s="738"/>
    </row>
    <row r="265" spans="1:9" ht="25" customHeight="1" x14ac:dyDescent="0.45">
      <c r="A265" s="647">
        <v>410301</v>
      </c>
      <c r="B265" s="648"/>
      <c r="C265" s="647"/>
      <c r="D265" s="647"/>
      <c r="E265" s="739" t="s">
        <v>775</v>
      </c>
      <c r="F265" s="751"/>
      <c r="G265" s="738"/>
      <c r="H265" s="737"/>
      <c r="I265" s="738"/>
    </row>
    <row r="266" spans="1:9" ht="25" customHeight="1" x14ac:dyDescent="0.45">
      <c r="A266" s="653">
        <v>41030101</v>
      </c>
      <c r="B266" s="654"/>
      <c r="C266" s="653"/>
      <c r="D266" s="653"/>
      <c r="E266" s="655" t="s">
        <v>776</v>
      </c>
      <c r="F266" s="751"/>
      <c r="G266" s="738"/>
      <c r="H266" s="737"/>
      <c r="I266" s="738"/>
    </row>
    <row r="267" spans="1:9" ht="25" customHeight="1" x14ac:dyDescent="0.45">
      <c r="A267" s="653">
        <v>41030102</v>
      </c>
      <c r="B267" s="654"/>
      <c r="C267" s="653"/>
      <c r="D267" s="653"/>
      <c r="E267" s="655" t="s">
        <v>777</v>
      </c>
      <c r="F267" s="751"/>
      <c r="G267" s="738"/>
      <c r="H267" s="737"/>
      <c r="I267" s="738"/>
    </row>
    <row r="268" spans="1:9" ht="25" customHeight="1" x14ac:dyDescent="0.45">
      <c r="A268" s="653">
        <v>41030103</v>
      </c>
      <c r="B268" s="654"/>
      <c r="C268" s="653"/>
      <c r="D268" s="653"/>
      <c r="E268" s="655" t="s">
        <v>778</v>
      </c>
      <c r="F268" s="751"/>
      <c r="G268" s="738"/>
      <c r="H268" s="737"/>
      <c r="I268" s="738"/>
    </row>
    <row r="269" spans="1:9" ht="25" customHeight="1" x14ac:dyDescent="0.45">
      <c r="A269" s="647">
        <v>410302</v>
      </c>
      <c r="B269" s="648"/>
      <c r="C269" s="647"/>
      <c r="D269" s="647"/>
      <c r="E269" s="739" t="s">
        <v>779</v>
      </c>
      <c r="F269" s="751"/>
      <c r="G269" s="738"/>
      <c r="H269" s="737"/>
      <c r="I269" s="738"/>
    </row>
    <row r="270" spans="1:9" ht="25" customHeight="1" x14ac:dyDescent="0.45">
      <c r="A270" s="653">
        <v>41030201</v>
      </c>
      <c r="B270" s="654"/>
      <c r="C270" s="653"/>
      <c r="D270" s="653"/>
      <c r="E270" s="655" t="s">
        <v>780</v>
      </c>
      <c r="F270" s="751"/>
      <c r="G270" s="738"/>
      <c r="H270" s="737"/>
      <c r="I270" s="738"/>
    </row>
    <row r="271" spans="1:9" ht="25" customHeight="1" x14ac:dyDescent="0.45">
      <c r="A271" s="653">
        <v>41030202</v>
      </c>
      <c r="B271" s="654"/>
      <c r="C271" s="653"/>
      <c r="D271" s="653"/>
      <c r="E271" s="655" t="s">
        <v>781</v>
      </c>
      <c r="F271" s="751"/>
      <c r="G271" s="738"/>
      <c r="H271" s="737"/>
      <c r="I271" s="738"/>
    </row>
    <row r="272" spans="1:9" ht="25" customHeight="1" x14ac:dyDescent="0.45">
      <c r="A272" s="653">
        <v>41030203</v>
      </c>
      <c r="B272" s="654"/>
      <c r="C272" s="653"/>
      <c r="D272" s="653"/>
      <c r="E272" s="655" t="s">
        <v>782</v>
      </c>
      <c r="F272" s="751"/>
      <c r="G272" s="738"/>
      <c r="H272" s="737"/>
      <c r="I272" s="738"/>
    </row>
    <row r="273" spans="1:9" ht="25" customHeight="1" x14ac:dyDescent="0.45">
      <c r="A273" s="653">
        <v>41030204</v>
      </c>
      <c r="B273" s="654"/>
      <c r="C273" s="653"/>
      <c r="D273" s="653"/>
      <c r="E273" s="655" t="s">
        <v>783</v>
      </c>
      <c r="F273" s="751"/>
      <c r="G273" s="738"/>
      <c r="H273" s="737"/>
      <c r="I273" s="738"/>
    </row>
    <row r="274" spans="1:9" ht="25" customHeight="1" x14ac:dyDescent="0.45">
      <c r="A274" s="653">
        <v>41030205</v>
      </c>
      <c r="B274" s="654"/>
      <c r="C274" s="653"/>
      <c r="D274" s="653"/>
      <c r="E274" s="655" t="s">
        <v>784</v>
      </c>
      <c r="F274" s="751"/>
      <c r="G274" s="738"/>
      <c r="H274" s="737"/>
      <c r="I274" s="738"/>
    </row>
    <row r="275" spans="1:9" ht="25" customHeight="1" x14ac:dyDescent="0.45">
      <c r="A275" s="653">
        <v>41030206</v>
      </c>
      <c r="B275" s="654"/>
      <c r="C275" s="653"/>
      <c r="D275" s="653"/>
      <c r="E275" s="655" t="s">
        <v>785</v>
      </c>
      <c r="F275" s="751"/>
      <c r="G275" s="738"/>
      <c r="H275" s="737"/>
      <c r="I275" s="738"/>
    </row>
    <row r="276" spans="1:9" ht="38.25" customHeight="1" x14ac:dyDescent="0.45">
      <c r="A276" s="653">
        <v>41030207</v>
      </c>
      <c r="B276" s="654"/>
      <c r="C276" s="653"/>
      <c r="D276" s="653"/>
      <c r="E276" s="863" t="s">
        <v>786</v>
      </c>
      <c r="F276" s="751"/>
      <c r="G276" s="738"/>
      <c r="H276" s="737"/>
      <c r="I276" s="738"/>
    </row>
    <row r="277" spans="1:9" ht="25" customHeight="1" x14ac:dyDescent="0.45">
      <c r="A277" s="653">
        <v>41030208</v>
      </c>
      <c r="B277" s="654"/>
      <c r="C277" s="653"/>
      <c r="D277" s="653"/>
      <c r="E277" s="655" t="s">
        <v>3004</v>
      </c>
      <c r="F277" s="751"/>
      <c r="G277" s="738"/>
      <c r="H277" s="737"/>
      <c r="I277" s="738"/>
    </row>
    <row r="278" spans="1:9" ht="25" customHeight="1" x14ac:dyDescent="0.45">
      <c r="A278" s="653">
        <v>41030209</v>
      </c>
      <c r="B278" s="654"/>
      <c r="C278" s="653"/>
      <c r="D278" s="653"/>
      <c r="E278" s="655" t="s">
        <v>787</v>
      </c>
      <c r="F278" s="751"/>
      <c r="G278" s="737"/>
      <c r="H278" s="737"/>
      <c r="I278" s="737"/>
    </row>
    <row r="279" spans="1:9" ht="25" customHeight="1" x14ac:dyDescent="0.45">
      <c r="A279" s="653">
        <v>41030210</v>
      </c>
      <c r="B279" s="654" t="s">
        <v>661</v>
      </c>
      <c r="C279" s="653"/>
      <c r="D279" s="653">
        <v>31912700</v>
      </c>
      <c r="E279" s="655" t="s">
        <v>3005</v>
      </c>
      <c r="F279" s="740">
        <v>12750000</v>
      </c>
      <c r="G279" s="740">
        <v>100000000</v>
      </c>
      <c r="H279" s="737"/>
      <c r="I279" s="740">
        <v>50000000</v>
      </c>
    </row>
    <row r="280" spans="1:9" ht="25" customHeight="1" x14ac:dyDescent="0.45">
      <c r="A280" s="653">
        <v>41030210</v>
      </c>
      <c r="B280" s="654" t="s">
        <v>661</v>
      </c>
      <c r="C280" s="653"/>
      <c r="D280" s="653">
        <v>31912700</v>
      </c>
      <c r="E280" s="655" t="s">
        <v>3006</v>
      </c>
      <c r="F280" s="623">
        <v>48260000</v>
      </c>
      <c r="G280" s="625">
        <v>60000000</v>
      </c>
      <c r="H280" s="639"/>
      <c r="I280" s="625"/>
    </row>
    <row r="281" spans="1:9" ht="41.25" customHeight="1" x14ac:dyDescent="0.45">
      <c r="A281" s="653">
        <v>41030210</v>
      </c>
      <c r="B281" s="654" t="s">
        <v>661</v>
      </c>
      <c r="C281" s="653"/>
      <c r="D281" s="653">
        <v>31912700</v>
      </c>
      <c r="E281" s="741" t="s">
        <v>2582</v>
      </c>
      <c r="F281" s="625"/>
      <c r="G281" s="625">
        <v>70000000</v>
      </c>
      <c r="H281" s="639"/>
      <c r="I281" s="625">
        <v>100000000</v>
      </c>
    </row>
    <row r="282" spans="1:9" ht="39.75" customHeight="1" thickBot="1" x14ac:dyDescent="0.5">
      <c r="A282" s="742">
        <v>41030210</v>
      </c>
      <c r="B282" s="654" t="s">
        <v>661</v>
      </c>
      <c r="C282" s="653"/>
      <c r="D282" s="653">
        <v>31912700</v>
      </c>
      <c r="E282" s="862" t="s">
        <v>3007</v>
      </c>
      <c r="F282" s="736"/>
      <c r="G282" s="743">
        <v>50000000</v>
      </c>
      <c r="H282" s="736"/>
      <c r="I282" s="743">
        <v>50000000</v>
      </c>
    </row>
    <row r="283" spans="1:9" ht="25" customHeight="1" thickBot="1" x14ac:dyDescent="0.5">
      <c r="A283" s="744"/>
      <c r="B283" s="745"/>
      <c r="C283" s="688"/>
      <c r="D283" s="688"/>
      <c r="E283" s="689" t="s">
        <v>487</v>
      </c>
      <c r="F283" s="746">
        <f>SUM(F260:F282)</f>
        <v>96232240.400000006</v>
      </c>
      <c r="G283" s="746">
        <f>SUM(G260:G282)</f>
        <v>439422368.85000002</v>
      </c>
      <c r="H283" s="746">
        <f>SUM(H260:H282)</f>
        <v>0</v>
      </c>
      <c r="I283" s="747">
        <f>SUM(I260:I282)</f>
        <v>326688651</v>
      </c>
    </row>
    <row r="284" spans="1:9" ht="25" customHeight="1" thickBot="1" x14ac:dyDescent="0.5">
      <c r="A284" s="744"/>
      <c r="B284" s="745"/>
      <c r="C284" s="690"/>
      <c r="D284" s="690"/>
      <c r="E284" s="691" t="s">
        <v>298</v>
      </c>
      <c r="F284" s="748">
        <f>F283+F258+F250+F211+F160+F64</f>
        <v>1157525875.4400001</v>
      </c>
      <c r="G284" s="748">
        <f>G283+G258+G250+G211+G160+G64</f>
        <v>6173672368.8520002</v>
      </c>
      <c r="H284" s="748">
        <f>H283+H258+H250+H211+H160+H64</f>
        <v>1032141640.47</v>
      </c>
      <c r="I284" s="749">
        <f>I283+I258+I250+I211+I160+I64</f>
        <v>7401678489.4099998</v>
      </c>
    </row>
  </sheetData>
  <mergeCells count="9">
    <mergeCell ref="A15:I15"/>
    <mergeCell ref="A16:I16"/>
    <mergeCell ref="A17:I17"/>
    <mergeCell ref="A1:I1"/>
    <mergeCell ref="A2:I2"/>
    <mergeCell ref="A3:I3"/>
    <mergeCell ref="A4:I4"/>
    <mergeCell ref="A5:I5"/>
    <mergeCell ref="A14:I14"/>
  </mergeCells>
  <phoneticPr fontId="15" type="noConversion"/>
  <pageMargins left="0.5" right="0" top="0.75" bottom="0.75" header="0.3" footer="0.3"/>
  <pageSetup paperSize="9" scale="60" orientation="landscape" verticalDpi="300" r:id="rId1"/>
  <headerFooter>
    <oddFooter>&amp;A&amp;RPage &amp;P</oddFooter>
  </headerFooter>
  <rowBreaks count="1" manualBreakCount="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8366-4899-4806-A246-AD3E4A4B70CE}">
  <dimension ref="A1:N1440"/>
  <sheetViews>
    <sheetView view="pageBreakPreview" topLeftCell="A154" zoomScale="70" zoomScaleNormal="100" zoomScaleSheetLayoutView="70" workbookViewId="0">
      <selection activeCell="A70" sqref="A70:N165"/>
    </sheetView>
  </sheetViews>
  <sheetFormatPr defaultColWidth="9.1796875" defaultRowHeight="10.5" x14ac:dyDescent="0.25"/>
  <cols>
    <col min="1" max="1" width="6.54296875" style="102" customWidth="1"/>
    <col min="2" max="2" width="33.7265625" style="102" customWidth="1"/>
    <col min="3" max="3" width="11.453125" style="102" customWidth="1"/>
    <col min="4" max="4" width="17.1796875" style="102" customWidth="1"/>
    <col min="5" max="5" width="15.90625" style="102" customWidth="1"/>
    <col min="6" max="6" width="16" style="102" customWidth="1"/>
    <col min="7" max="7" width="16.6328125" style="102" customWidth="1"/>
    <col min="8" max="8" width="18.26953125" style="102" customWidth="1"/>
    <col min="9" max="9" width="16.54296875" style="102" customWidth="1"/>
    <col min="10" max="10" width="18" style="102" customWidth="1"/>
    <col min="11" max="11" width="15.7265625" style="102" customWidth="1"/>
    <col min="12" max="12" width="14.81640625" style="102" customWidth="1"/>
    <col min="13" max="14" width="16.6328125" style="102" customWidth="1"/>
    <col min="15" max="16384" width="9.1796875" style="102"/>
  </cols>
  <sheetData>
    <row r="1" spans="1:14" ht="21" customHeight="1" x14ac:dyDescent="0.7">
      <c r="A1" s="1486" t="s">
        <v>1792</v>
      </c>
      <c r="B1" s="1486"/>
      <c r="C1" s="1486"/>
      <c r="D1" s="1486"/>
      <c r="E1" s="1486"/>
      <c r="F1" s="1486"/>
      <c r="G1" s="1486"/>
      <c r="H1" s="1486"/>
      <c r="I1" s="1486"/>
      <c r="J1" s="1486"/>
      <c r="K1" s="1486"/>
      <c r="L1" s="1486"/>
      <c r="M1" s="1486"/>
      <c r="N1" s="1486"/>
    </row>
    <row r="2" spans="1:14" ht="19.5" customHeight="1" x14ac:dyDescent="0.45">
      <c r="A2" s="1535" t="s">
        <v>1793</v>
      </c>
      <c r="B2" s="1535"/>
      <c r="C2" s="1535"/>
      <c r="D2" s="1535"/>
      <c r="E2" s="1535"/>
      <c r="F2" s="1535"/>
      <c r="G2" s="1535"/>
      <c r="H2" s="1535"/>
      <c r="I2" s="1535"/>
      <c r="J2" s="1535"/>
      <c r="K2" s="1535"/>
      <c r="L2" s="1535"/>
      <c r="M2" s="1535"/>
      <c r="N2" s="1535"/>
    </row>
    <row r="3" spans="1:14" ht="18.75" customHeight="1" thickBot="1" x14ac:dyDescent="0.4">
      <c r="A3" s="1539" t="s">
        <v>3101</v>
      </c>
      <c r="B3" s="1539"/>
      <c r="C3" s="1539"/>
      <c r="D3" s="1539"/>
      <c r="E3" s="1539"/>
      <c r="F3" s="1539"/>
      <c r="G3" s="1539"/>
      <c r="H3" s="1539"/>
      <c r="I3" s="1539"/>
      <c r="J3" s="1539"/>
      <c r="K3" s="1539"/>
      <c r="L3" s="1539"/>
      <c r="M3" s="1539"/>
      <c r="N3" s="1539"/>
    </row>
    <row r="4" spans="1:14" ht="54.75" customHeight="1" thickBot="1" x14ac:dyDescent="0.45">
      <c r="A4" s="1071" t="s">
        <v>1794</v>
      </c>
      <c r="B4" s="1072" t="s">
        <v>1795</v>
      </c>
      <c r="C4" s="1072" t="s">
        <v>1796</v>
      </c>
      <c r="D4" s="1073" t="s">
        <v>3113</v>
      </c>
      <c r="E4" s="1073" t="s">
        <v>3114</v>
      </c>
      <c r="F4" s="1073" t="s">
        <v>3105</v>
      </c>
      <c r="G4" s="1073" t="s">
        <v>3115</v>
      </c>
      <c r="H4" s="1073" t="s">
        <v>3116</v>
      </c>
      <c r="I4" s="1073" t="s">
        <v>3170</v>
      </c>
      <c r="J4" s="1073" t="s">
        <v>3122</v>
      </c>
      <c r="K4" s="994" t="s">
        <v>1816</v>
      </c>
      <c r="L4" s="1073"/>
      <c r="M4" s="1075" t="s">
        <v>3210</v>
      </c>
      <c r="N4" s="1074" t="s">
        <v>3123</v>
      </c>
    </row>
    <row r="5" spans="1:14" ht="25" customHeight="1" x14ac:dyDescent="0.4">
      <c r="A5" s="1046">
        <v>1</v>
      </c>
      <c r="B5" s="1047"/>
      <c r="C5" s="897" t="s">
        <v>1801</v>
      </c>
      <c r="D5" s="898">
        <v>760076</v>
      </c>
      <c r="E5" s="898">
        <f>D5*25%</f>
        <v>190019</v>
      </c>
      <c r="F5" s="898">
        <f t="shared" ref="F5:F14" si="0">D5*30%</f>
        <v>228022.8</v>
      </c>
      <c r="G5" s="898">
        <f t="shared" ref="G5:G14" si="1">D5*30%</f>
        <v>228022.8</v>
      </c>
      <c r="H5" s="898">
        <f>D5*75%</f>
        <v>570057</v>
      </c>
      <c r="I5" s="898">
        <f>D5*15%</f>
        <v>114011.4</v>
      </c>
      <c r="J5" s="898">
        <f>D5*75%</f>
        <v>570057</v>
      </c>
      <c r="K5" s="898"/>
      <c r="L5" s="898">
        <f>B5*10%</f>
        <v>0</v>
      </c>
      <c r="M5" s="898"/>
      <c r="N5" s="977">
        <f t="shared" ref="N5:N14" si="2">D5*10%</f>
        <v>76007.600000000006</v>
      </c>
    </row>
    <row r="6" spans="1:14" ht="25" customHeight="1" x14ac:dyDescent="0.4">
      <c r="A6" s="990">
        <v>2</v>
      </c>
      <c r="B6" s="991"/>
      <c r="C6" s="204" t="s">
        <v>1801</v>
      </c>
      <c r="D6" s="580">
        <v>760076</v>
      </c>
      <c r="E6" s="580">
        <f t="shared" ref="E6:E24" si="3">D6*25%</f>
        <v>190019</v>
      </c>
      <c r="F6" s="580">
        <f t="shared" si="0"/>
        <v>228022.8</v>
      </c>
      <c r="G6" s="580">
        <f t="shared" si="1"/>
        <v>228022.8</v>
      </c>
      <c r="H6" s="580">
        <f t="shared" ref="H6:H24" si="4">D6*75%</f>
        <v>570057</v>
      </c>
      <c r="I6" s="580">
        <f t="shared" ref="I6:I23" si="5">D6*15%</f>
        <v>114011.4</v>
      </c>
      <c r="J6" s="580">
        <f t="shared" ref="J6:J24" si="6">D6*75%</f>
        <v>570057</v>
      </c>
      <c r="K6" s="580"/>
      <c r="L6" s="580"/>
      <c r="M6" s="580"/>
      <c r="N6" s="882">
        <f t="shared" si="2"/>
        <v>76007.600000000006</v>
      </c>
    </row>
    <row r="7" spans="1:14" ht="25" customHeight="1" x14ac:dyDescent="0.4">
      <c r="A7" s="990">
        <v>3</v>
      </c>
      <c r="B7" s="991"/>
      <c r="C7" s="204" t="s">
        <v>1801</v>
      </c>
      <c r="D7" s="580">
        <v>760076</v>
      </c>
      <c r="E7" s="580">
        <f t="shared" si="3"/>
        <v>190019</v>
      </c>
      <c r="F7" s="580">
        <f t="shared" si="0"/>
        <v>228022.8</v>
      </c>
      <c r="G7" s="580">
        <f t="shared" si="1"/>
        <v>228022.8</v>
      </c>
      <c r="H7" s="580">
        <f t="shared" si="4"/>
        <v>570057</v>
      </c>
      <c r="I7" s="580">
        <f t="shared" si="5"/>
        <v>114011.4</v>
      </c>
      <c r="J7" s="580">
        <f t="shared" si="6"/>
        <v>570057</v>
      </c>
      <c r="K7" s="580"/>
      <c r="L7" s="580"/>
      <c r="M7" s="580"/>
      <c r="N7" s="882">
        <f t="shared" si="2"/>
        <v>76007.600000000006</v>
      </c>
    </row>
    <row r="8" spans="1:14" ht="25" customHeight="1" x14ac:dyDescent="0.4">
      <c r="A8" s="990">
        <v>4</v>
      </c>
      <c r="B8" s="991"/>
      <c r="C8" s="204" t="s">
        <v>1801</v>
      </c>
      <c r="D8" s="580">
        <v>760076</v>
      </c>
      <c r="E8" s="580">
        <f t="shared" si="3"/>
        <v>190019</v>
      </c>
      <c r="F8" s="580">
        <f t="shared" si="0"/>
        <v>228022.8</v>
      </c>
      <c r="G8" s="580">
        <f t="shared" si="1"/>
        <v>228022.8</v>
      </c>
      <c r="H8" s="580">
        <f t="shared" si="4"/>
        <v>570057</v>
      </c>
      <c r="I8" s="580">
        <f t="shared" si="5"/>
        <v>114011.4</v>
      </c>
      <c r="J8" s="580">
        <f t="shared" si="6"/>
        <v>570057</v>
      </c>
      <c r="K8" s="580"/>
      <c r="L8" s="580"/>
      <c r="M8" s="580"/>
      <c r="N8" s="882">
        <f t="shared" si="2"/>
        <v>76007.600000000006</v>
      </c>
    </row>
    <row r="9" spans="1:14" ht="25" customHeight="1" x14ac:dyDescent="0.4">
      <c r="A9" s="990">
        <v>5</v>
      </c>
      <c r="B9" s="991"/>
      <c r="C9" s="204" t="s">
        <v>1801</v>
      </c>
      <c r="D9" s="580">
        <v>760076</v>
      </c>
      <c r="E9" s="580">
        <f t="shared" si="3"/>
        <v>190019</v>
      </c>
      <c r="F9" s="580">
        <f t="shared" si="0"/>
        <v>228022.8</v>
      </c>
      <c r="G9" s="580">
        <f t="shared" si="1"/>
        <v>228022.8</v>
      </c>
      <c r="H9" s="580">
        <f t="shared" si="4"/>
        <v>570057</v>
      </c>
      <c r="I9" s="580">
        <f t="shared" si="5"/>
        <v>114011.4</v>
      </c>
      <c r="J9" s="580">
        <f t="shared" si="6"/>
        <v>570057</v>
      </c>
      <c r="K9" s="580"/>
      <c r="L9" s="580"/>
      <c r="M9" s="580"/>
      <c r="N9" s="882">
        <f t="shared" si="2"/>
        <v>76007.600000000006</v>
      </c>
    </row>
    <row r="10" spans="1:14" ht="25" customHeight="1" x14ac:dyDescent="0.4">
      <c r="A10" s="990">
        <v>6</v>
      </c>
      <c r="B10" s="991"/>
      <c r="C10" s="204" t="s">
        <v>1801</v>
      </c>
      <c r="D10" s="580">
        <v>760076</v>
      </c>
      <c r="E10" s="580">
        <f>D10*25%</f>
        <v>190019</v>
      </c>
      <c r="F10" s="580">
        <f t="shared" si="0"/>
        <v>228022.8</v>
      </c>
      <c r="G10" s="580">
        <f t="shared" si="1"/>
        <v>228022.8</v>
      </c>
      <c r="H10" s="580">
        <f>D10*75%</f>
        <v>570057</v>
      </c>
      <c r="I10" s="580">
        <f>D10*15%</f>
        <v>114011.4</v>
      </c>
      <c r="J10" s="580">
        <f>D10*75%</f>
        <v>570057</v>
      </c>
      <c r="K10" s="580"/>
      <c r="L10" s="580"/>
      <c r="M10" s="580"/>
      <c r="N10" s="882">
        <f t="shared" si="2"/>
        <v>76007.600000000006</v>
      </c>
    </row>
    <row r="11" spans="1:14" ht="25" customHeight="1" x14ac:dyDescent="0.4">
      <c r="A11" s="990">
        <v>7</v>
      </c>
      <c r="B11" s="991"/>
      <c r="C11" s="204" t="s">
        <v>1801</v>
      </c>
      <c r="D11" s="580">
        <v>760076</v>
      </c>
      <c r="E11" s="580">
        <f>D11*25%</f>
        <v>190019</v>
      </c>
      <c r="F11" s="580">
        <f t="shared" si="0"/>
        <v>228022.8</v>
      </c>
      <c r="G11" s="580">
        <f t="shared" si="1"/>
        <v>228022.8</v>
      </c>
      <c r="H11" s="580">
        <f>D11*75%</f>
        <v>570057</v>
      </c>
      <c r="I11" s="580">
        <f>D11*15%</f>
        <v>114011.4</v>
      </c>
      <c r="J11" s="580">
        <f>D11*75%</f>
        <v>570057</v>
      </c>
      <c r="K11" s="580"/>
      <c r="L11" s="580"/>
      <c r="M11" s="580"/>
      <c r="N11" s="882">
        <f t="shared" si="2"/>
        <v>76007.600000000006</v>
      </c>
    </row>
    <row r="12" spans="1:14" ht="25" customHeight="1" x14ac:dyDescent="0.4">
      <c r="A12" s="990">
        <v>8</v>
      </c>
      <c r="B12" s="991"/>
      <c r="C12" s="204" t="s">
        <v>1801</v>
      </c>
      <c r="D12" s="580">
        <v>760076</v>
      </c>
      <c r="E12" s="580">
        <f>D12*25%</f>
        <v>190019</v>
      </c>
      <c r="F12" s="580">
        <f t="shared" si="0"/>
        <v>228022.8</v>
      </c>
      <c r="G12" s="580">
        <f t="shared" si="1"/>
        <v>228022.8</v>
      </c>
      <c r="H12" s="580">
        <f>D12*75%</f>
        <v>570057</v>
      </c>
      <c r="I12" s="580">
        <f>D12*15%</f>
        <v>114011.4</v>
      </c>
      <c r="J12" s="580">
        <f>D12*75%</f>
        <v>570057</v>
      </c>
      <c r="K12" s="580"/>
      <c r="L12" s="580"/>
      <c r="M12" s="580"/>
      <c r="N12" s="882">
        <f t="shared" si="2"/>
        <v>76007.600000000006</v>
      </c>
    </row>
    <row r="13" spans="1:14" ht="25" customHeight="1" x14ac:dyDescent="0.4">
      <c r="A13" s="990">
        <v>9</v>
      </c>
      <c r="B13" s="991"/>
      <c r="C13" s="204" t="s">
        <v>1801</v>
      </c>
      <c r="D13" s="580">
        <v>760076</v>
      </c>
      <c r="E13" s="580">
        <f>D13*25%</f>
        <v>190019</v>
      </c>
      <c r="F13" s="580">
        <f t="shared" si="0"/>
        <v>228022.8</v>
      </c>
      <c r="G13" s="580">
        <f t="shared" si="1"/>
        <v>228022.8</v>
      </c>
      <c r="H13" s="580">
        <f>D13*75%</f>
        <v>570057</v>
      </c>
      <c r="I13" s="580">
        <f>D13*15%</f>
        <v>114011.4</v>
      </c>
      <c r="J13" s="580">
        <f>D13*75%</f>
        <v>570057</v>
      </c>
      <c r="K13" s="580"/>
      <c r="L13" s="580"/>
      <c r="M13" s="580"/>
      <c r="N13" s="882">
        <f t="shared" si="2"/>
        <v>76007.600000000006</v>
      </c>
    </row>
    <row r="14" spans="1:14" ht="25" customHeight="1" x14ac:dyDescent="0.4">
      <c r="A14" s="990">
        <v>10</v>
      </c>
      <c r="B14" s="991"/>
      <c r="C14" s="204" t="s">
        <v>1801</v>
      </c>
      <c r="D14" s="580">
        <v>760076</v>
      </c>
      <c r="E14" s="580">
        <f>D14*25%</f>
        <v>190019</v>
      </c>
      <c r="F14" s="580">
        <f t="shared" si="0"/>
        <v>228022.8</v>
      </c>
      <c r="G14" s="580">
        <f t="shared" si="1"/>
        <v>228022.8</v>
      </c>
      <c r="H14" s="580">
        <f>D14*75%</f>
        <v>570057</v>
      </c>
      <c r="I14" s="580">
        <f>D14*15%</f>
        <v>114011.4</v>
      </c>
      <c r="J14" s="580">
        <f>D14*75%</f>
        <v>570057</v>
      </c>
      <c r="K14" s="580"/>
      <c r="L14" s="580"/>
      <c r="M14" s="580"/>
      <c r="N14" s="882">
        <f t="shared" si="2"/>
        <v>76007.600000000006</v>
      </c>
    </row>
    <row r="15" spans="1:14" ht="25" customHeight="1" x14ac:dyDescent="0.4">
      <c r="A15" s="890">
        <v>11</v>
      </c>
      <c r="B15" s="991"/>
      <c r="C15" s="204" t="s">
        <v>3216</v>
      </c>
      <c r="D15" s="580">
        <v>809300</v>
      </c>
      <c r="E15" s="580">
        <f t="shared" si="3"/>
        <v>202325</v>
      </c>
      <c r="F15" s="580">
        <f t="shared" ref="F15:F20" si="7">D15*30%</f>
        <v>242790</v>
      </c>
      <c r="G15" s="580">
        <f t="shared" ref="G15:G20" si="8">D15*30%</f>
        <v>242790</v>
      </c>
      <c r="H15" s="580">
        <f t="shared" si="4"/>
        <v>606975</v>
      </c>
      <c r="I15" s="580">
        <f t="shared" si="5"/>
        <v>121395</v>
      </c>
      <c r="J15" s="580">
        <f t="shared" si="6"/>
        <v>606975</v>
      </c>
      <c r="K15" s="580"/>
      <c r="L15" s="580"/>
      <c r="M15" s="580"/>
      <c r="N15" s="882">
        <f t="shared" ref="N15:N22" si="9">D15*10%</f>
        <v>80930</v>
      </c>
    </row>
    <row r="16" spans="1:14" ht="25" customHeight="1" x14ac:dyDescent="0.4">
      <c r="A16" s="890">
        <v>12</v>
      </c>
      <c r="B16" s="991"/>
      <c r="C16" s="204" t="s">
        <v>3216</v>
      </c>
      <c r="D16" s="580">
        <v>809300</v>
      </c>
      <c r="E16" s="580">
        <f t="shared" si="3"/>
        <v>202325</v>
      </c>
      <c r="F16" s="580">
        <f t="shared" si="7"/>
        <v>242790</v>
      </c>
      <c r="G16" s="580">
        <f t="shared" si="8"/>
        <v>242790</v>
      </c>
      <c r="H16" s="580">
        <f t="shared" si="4"/>
        <v>606975</v>
      </c>
      <c r="I16" s="580">
        <f t="shared" si="5"/>
        <v>121395</v>
      </c>
      <c r="J16" s="580">
        <f t="shared" si="6"/>
        <v>606975</v>
      </c>
      <c r="K16" s="580"/>
      <c r="L16" s="580"/>
      <c r="M16" s="580"/>
      <c r="N16" s="882">
        <f t="shared" si="9"/>
        <v>80930</v>
      </c>
    </row>
    <row r="17" spans="1:14" ht="25" customHeight="1" x14ac:dyDescent="0.4">
      <c r="A17" s="890">
        <v>13</v>
      </c>
      <c r="B17" s="991"/>
      <c r="C17" s="204" t="s">
        <v>3216</v>
      </c>
      <c r="D17" s="580">
        <v>809300</v>
      </c>
      <c r="E17" s="580">
        <f t="shared" si="3"/>
        <v>202325</v>
      </c>
      <c r="F17" s="580">
        <f t="shared" si="7"/>
        <v>242790</v>
      </c>
      <c r="G17" s="580">
        <f t="shared" si="8"/>
        <v>242790</v>
      </c>
      <c r="H17" s="580">
        <f t="shared" si="4"/>
        <v>606975</v>
      </c>
      <c r="I17" s="580">
        <f t="shared" si="5"/>
        <v>121395</v>
      </c>
      <c r="J17" s="580">
        <f t="shared" si="6"/>
        <v>606975</v>
      </c>
      <c r="K17" s="580"/>
      <c r="L17" s="580"/>
      <c r="M17" s="580"/>
      <c r="N17" s="882">
        <f t="shared" si="9"/>
        <v>80930</v>
      </c>
    </row>
    <row r="18" spans="1:14" ht="25" customHeight="1" x14ac:dyDescent="0.4">
      <c r="A18" s="890">
        <v>14</v>
      </c>
      <c r="B18" s="991"/>
      <c r="C18" s="204" t="s">
        <v>3216</v>
      </c>
      <c r="D18" s="580">
        <v>809300</v>
      </c>
      <c r="E18" s="580">
        <f t="shared" si="3"/>
        <v>202325</v>
      </c>
      <c r="F18" s="580">
        <f t="shared" si="7"/>
        <v>242790</v>
      </c>
      <c r="G18" s="580">
        <f t="shared" si="8"/>
        <v>242790</v>
      </c>
      <c r="H18" s="580">
        <f t="shared" si="4"/>
        <v>606975</v>
      </c>
      <c r="I18" s="580">
        <f t="shared" si="5"/>
        <v>121395</v>
      </c>
      <c r="J18" s="580">
        <f t="shared" si="6"/>
        <v>606975</v>
      </c>
      <c r="K18" s="580"/>
      <c r="L18" s="580"/>
      <c r="M18" s="580"/>
      <c r="N18" s="882">
        <f t="shared" si="9"/>
        <v>80930</v>
      </c>
    </row>
    <row r="19" spans="1:14" ht="25" customHeight="1" x14ac:dyDescent="0.4">
      <c r="A19" s="890">
        <v>15</v>
      </c>
      <c r="B19" s="991"/>
      <c r="C19" s="204" t="s">
        <v>3216</v>
      </c>
      <c r="D19" s="580">
        <v>809300</v>
      </c>
      <c r="E19" s="580">
        <f t="shared" si="3"/>
        <v>202325</v>
      </c>
      <c r="F19" s="580">
        <f t="shared" si="7"/>
        <v>242790</v>
      </c>
      <c r="G19" s="580">
        <f t="shared" si="8"/>
        <v>242790</v>
      </c>
      <c r="H19" s="580">
        <f t="shared" si="4"/>
        <v>606975</v>
      </c>
      <c r="I19" s="580">
        <f t="shared" si="5"/>
        <v>121395</v>
      </c>
      <c r="J19" s="580">
        <f t="shared" si="6"/>
        <v>606975</v>
      </c>
      <c r="K19" s="580"/>
      <c r="L19" s="580"/>
      <c r="M19" s="580"/>
      <c r="N19" s="882">
        <f t="shared" si="9"/>
        <v>80930</v>
      </c>
    </row>
    <row r="20" spans="1:14" ht="25" customHeight="1" x14ac:dyDescent="0.4">
      <c r="A20" s="890">
        <v>16</v>
      </c>
      <c r="B20" s="991"/>
      <c r="C20" s="204" t="s">
        <v>3216</v>
      </c>
      <c r="D20" s="580">
        <v>809300</v>
      </c>
      <c r="E20" s="580">
        <f t="shared" si="3"/>
        <v>202325</v>
      </c>
      <c r="F20" s="580">
        <f t="shared" si="7"/>
        <v>242790</v>
      </c>
      <c r="G20" s="580">
        <f t="shared" si="8"/>
        <v>242790</v>
      </c>
      <c r="H20" s="580">
        <f t="shared" si="4"/>
        <v>606975</v>
      </c>
      <c r="I20" s="580">
        <f t="shared" si="5"/>
        <v>121395</v>
      </c>
      <c r="J20" s="580">
        <f t="shared" si="6"/>
        <v>606975</v>
      </c>
      <c r="K20" s="580"/>
      <c r="L20" s="580"/>
      <c r="M20" s="580"/>
      <c r="N20" s="882">
        <f t="shared" si="9"/>
        <v>80930</v>
      </c>
    </row>
    <row r="21" spans="1:14" ht="25" customHeight="1" x14ac:dyDescent="0.4">
      <c r="A21" s="890">
        <v>17</v>
      </c>
      <c r="B21" s="991"/>
      <c r="C21" s="204" t="s">
        <v>3216</v>
      </c>
      <c r="D21" s="580">
        <v>809300</v>
      </c>
      <c r="E21" s="580">
        <f>D21*25%</f>
        <v>202325</v>
      </c>
      <c r="F21" s="580">
        <f>D21*30%</f>
        <v>242790</v>
      </c>
      <c r="G21" s="580">
        <f>D21*30%</f>
        <v>242790</v>
      </c>
      <c r="H21" s="580">
        <f>D21*75%</f>
        <v>606975</v>
      </c>
      <c r="I21" s="580">
        <f>D21*15%</f>
        <v>121395</v>
      </c>
      <c r="J21" s="580">
        <f>D21*75%</f>
        <v>606975</v>
      </c>
      <c r="K21" s="580"/>
      <c r="L21" s="580"/>
      <c r="M21" s="580"/>
      <c r="N21" s="882">
        <f t="shared" si="9"/>
        <v>80930</v>
      </c>
    </row>
    <row r="22" spans="1:14" ht="25" customHeight="1" x14ac:dyDescent="0.4">
      <c r="A22" s="890">
        <v>18</v>
      </c>
      <c r="B22" s="991"/>
      <c r="C22" s="204" t="s">
        <v>3216</v>
      </c>
      <c r="D22" s="580">
        <v>809300</v>
      </c>
      <c r="E22" s="580">
        <f>D22*25%</f>
        <v>202325</v>
      </c>
      <c r="F22" s="580">
        <f>D22*30%</f>
        <v>242790</v>
      </c>
      <c r="G22" s="580">
        <f>D22*30%</f>
        <v>242790</v>
      </c>
      <c r="H22" s="580">
        <f>D22*75%</f>
        <v>606975</v>
      </c>
      <c r="I22" s="580">
        <f>D22*15%</f>
        <v>121395</v>
      </c>
      <c r="J22" s="580">
        <f>D22*75%</f>
        <v>606975</v>
      </c>
      <c r="K22" s="580"/>
      <c r="L22" s="580"/>
      <c r="M22" s="580"/>
      <c r="N22" s="882">
        <f t="shared" si="9"/>
        <v>80930</v>
      </c>
    </row>
    <row r="23" spans="1:14" ht="25" customHeight="1" x14ac:dyDescent="0.45">
      <c r="A23" s="890">
        <v>12</v>
      </c>
      <c r="B23" s="204" t="s">
        <v>3252</v>
      </c>
      <c r="C23" s="204" t="s">
        <v>1802</v>
      </c>
      <c r="D23" s="580">
        <v>853056</v>
      </c>
      <c r="E23" s="580">
        <f t="shared" si="3"/>
        <v>213264</v>
      </c>
      <c r="F23" s="580">
        <v>255916.79999999999</v>
      </c>
      <c r="G23" s="580">
        <v>255916.79999999999</v>
      </c>
      <c r="H23" s="580">
        <f t="shared" si="4"/>
        <v>639792</v>
      </c>
      <c r="I23" s="580">
        <f t="shared" si="5"/>
        <v>127958.39999999999</v>
      </c>
      <c r="J23" s="580">
        <f t="shared" si="6"/>
        <v>639792</v>
      </c>
      <c r="K23" s="1078">
        <f>D23*25%</f>
        <v>213264</v>
      </c>
      <c r="L23" s="1078"/>
      <c r="M23" s="1078"/>
      <c r="N23" s="882">
        <f>D23*10%</f>
        <v>85305.600000000006</v>
      </c>
    </row>
    <row r="24" spans="1:14" ht="25" customHeight="1" thickBot="1" x14ac:dyDescent="0.5">
      <c r="A24" s="886">
        <v>13</v>
      </c>
      <c r="B24" s="887" t="s">
        <v>3251</v>
      </c>
      <c r="C24" s="887" t="s">
        <v>1803</v>
      </c>
      <c r="D24" s="883">
        <v>908312</v>
      </c>
      <c r="E24" s="883">
        <f t="shared" si="3"/>
        <v>227078</v>
      </c>
      <c r="F24" s="883">
        <f>D24*30%</f>
        <v>272493.59999999998</v>
      </c>
      <c r="G24" s="883">
        <f>D24*30%</f>
        <v>272493.59999999998</v>
      </c>
      <c r="H24" s="883">
        <f t="shared" si="4"/>
        <v>681234</v>
      </c>
      <c r="I24" s="883"/>
      <c r="J24" s="883">
        <f t="shared" si="6"/>
        <v>681234</v>
      </c>
      <c r="K24" s="1079">
        <f>D24*25%</f>
        <v>227078</v>
      </c>
      <c r="L24" s="1079"/>
      <c r="M24" s="1079"/>
      <c r="N24" s="884">
        <f>D24*10%</f>
        <v>90831.200000000012</v>
      </c>
    </row>
    <row r="25" spans="1:14" ht="25" customHeight="1" thickBot="1" x14ac:dyDescent="0.45">
      <c r="A25" s="1034"/>
      <c r="B25" s="1076" t="s">
        <v>298</v>
      </c>
      <c r="C25" s="1076"/>
      <c r="D25" s="1077">
        <f>SUM(D5:D24)</f>
        <v>15836528</v>
      </c>
      <c r="E25" s="1077">
        <f t="shared" ref="E25:N25" si="10">SUM(E5:E24)</f>
        <v>3959132</v>
      </c>
      <c r="F25" s="1077">
        <f t="shared" si="10"/>
        <v>4750958.3999999994</v>
      </c>
      <c r="G25" s="1077">
        <f t="shared" si="10"/>
        <v>4750958.3999999994</v>
      </c>
      <c r="H25" s="1077">
        <f t="shared" si="10"/>
        <v>11877396</v>
      </c>
      <c r="I25" s="1077">
        <f t="shared" si="10"/>
        <v>2239232.4</v>
      </c>
      <c r="J25" s="1077">
        <f t="shared" si="10"/>
        <v>11877396</v>
      </c>
      <c r="K25" s="1077">
        <f t="shared" si="10"/>
        <v>440342</v>
      </c>
      <c r="L25" s="1077">
        <f t="shared" si="10"/>
        <v>0</v>
      </c>
      <c r="M25" s="1077">
        <f t="shared" si="10"/>
        <v>0</v>
      </c>
      <c r="N25" s="1077">
        <f t="shared" si="10"/>
        <v>1583652.8</v>
      </c>
    </row>
    <row r="26" spans="1:14" s="855" customFormat="1" ht="25" customHeight="1" x14ac:dyDescent="0.65">
      <c r="A26" s="1540" t="s">
        <v>1792</v>
      </c>
      <c r="B26" s="1540"/>
      <c r="C26" s="1540"/>
      <c r="D26" s="1540"/>
      <c r="E26" s="1540"/>
      <c r="F26" s="1540"/>
      <c r="G26" s="1540"/>
      <c r="H26" s="1540"/>
      <c r="I26" s="1540"/>
      <c r="J26" s="1540"/>
      <c r="K26" s="1540"/>
      <c r="L26" s="1540"/>
      <c r="M26" s="1540"/>
      <c r="N26" s="1540"/>
    </row>
    <row r="27" spans="1:14" ht="25" customHeight="1" x14ac:dyDescent="0.45">
      <c r="A27" s="1535" t="s">
        <v>3168</v>
      </c>
      <c r="B27" s="1535"/>
      <c r="C27" s="1535"/>
      <c r="D27" s="1535"/>
      <c r="E27" s="1535"/>
      <c r="F27" s="1535"/>
      <c r="G27" s="1535"/>
      <c r="H27" s="1535"/>
      <c r="I27" s="1535"/>
      <c r="J27" s="1535"/>
      <c r="K27" s="1535"/>
      <c r="L27" s="1535"/>
      <c r="M27" s="1535"/>
      <c r="N27" s="1535"/>
    </row>
    <row r="28" spans="1:14" ht="25" customHeight="1" thickBot="1" x14ac:dyDescent="0.45">
      <c r="A28" s="1496" t="s">
        <v>3101</v>
      </c>
      <c r="B28" s="1496"/>
      <c r="C28" s="1496"/>
      <c r="D28" s="1496"/>
      <c r="E28" s="1496"/>
      <c r="F28" s="1496"/>
      <c r="G28" s="1496"/>
      <c r="H28" s="1496"/>
      <c r="I28" s="1496"/>
      <c r="J28" s="1496"/>
      <c r="K28" s="1496"/>
      <c r="L28" s="1496"/>
      <c r="M28" s="1496"/>
      <c r="N28" s="1496"/>
    </row>
    <row r="29" spans="1:14" ht="60" customHeight="1" thickBot="1" x14ac:dyDescent="0.5">
      <c r="A29" s="1081" t="s">
        <v>1805</v>
      </c>
      <c r="B29" s="994" t="s">
        <v>1806</v>
      </c>
      <c r="C29" s="994" t="s">
        <v>3118</v>
      </c>
      <c r="D29" s="866" t="s">
        <v>3102</v>
      </c>
      <c r="E29" s="866" t="s">
        <v>3103</v>
      </c>
      <c r="F29" s="866" t="s">
        <v>3104</v>
      </c>
      <c r="G29" s="866" t="s">
        <v>1937</v>
      </c>
      <c r="H29" s="866" t="s">
        <v>3105</v>
      </c>
      <c r="I29" s="866" t="s">
        <v>3106</v>
      </c>
      <c r="J29" s="1001" t="s">
        <v>3143</v>
      </c>
      <c r="K29" s="1001" t="s">
        <v>3144</v>
      </c>
      <c r="L29" s="948" t="s">
        <v>3209</v>
      </c>
      <c r="M29" s="1001" t="s">
        <v>3211</v>
      </c>
      <c r="N29" s="1002" t="s">
        <v>3123</v>
      </c>
    </row>
    <row r="30" spans="1:14" ht="25" customHeight="1" x14ac:dyDescent="0.4">
      <c r="A30" s="975">
        <v>1</v>
      </c>
      <c r="B30" s="897" t="s">
        <v>1807</v>
      </c>
      <c r="C30" s="914" t="s">
        <v>1808</v>
      </c>
      <c r="D30" s="898"/>
      <c r="E30" s="898"/>
      <c r="F30" s="898"/>
      <c r="G30" s="898"/>
      <c r="H30" s="898"/>
      <c r="I30" s="898"/>
      <c r="J30" s="898"/>
      <c r="K30" s="898"/>
      <c r="L30" s="898"/>
      <c r="M30" s="898"/>
      <c r="N30" s="977"/>
    </row>
    <row r="31" spans="1:14" ht="25" customHeight="1" x14ac:dyDescent="0.4">
      <c r="A31" s="890"/>
      <c r="B31" s="204" t="s">
        <v>3141</v>
      </c>
      <c r="C31" s="1058" t="s">
        <v>1876</v>
      </c>
      <c r="D31" s="580">
        <v>737853</v>
      </c>
      <c r="E31" s="580">
        <f>D31*35%</f>
        <v>258248.55</v>
      </c>
      <c r="F31" s="580">
        <f>D31*20%</f>
        <v>147570.6</v>
      </c>
      <c r="G31" s="580">
        <v>8640</v>
      </c>
      <c r="H31" s="580">
        <f>D31*5%</f>
        <v>36892.65</v>
      </c>
      <c r="I31" s="580">
        <f>D31*5%+(24000)</f>
        <v>60892.65</v>
      </c>
      <c r="J31" s="580"/>
      <c r="K31" s="580"/>
      <c r="L31" s="580"/>
      <c r="M31" s="580">
        <v>480000</v>
      </c>
      <c r="N31" s="882">
        <f>D31*10%</f>
        <v>73785.3</v>
      </c>
    </row>
    <row r="32" spans="1:14" ht="25" customHeight="1" x14ac:dyDescent="0.4">
      <c r="A32" s="890">
        <v>2</v>
      </c>
      <c r="B32" s="204" t="s">
        <v>2661</v>
      </c>
      <c r="C32" s="1058" t="s">
        <v>1876</v>
      </c>
      <c r="D32" s="580"/>
      <c r="E32" s="580"/>
      <c r="F32" s="580"/>
      <c r="G32" s="580"/>
      <c r="H32" s="580"/>
      <c r="I32" s="580"/>
      <c r="J32" s="580"/>
      <c r="K32" s="580"/>
      <c r="L32" s="580"/>
      <c r="M32" s="580"/>
      <c r="N32" s="882"/>
    </row>
    <row r="33" spans="1:14" ht="25" customHeight="1" x14ac:dyDescent="0.4">
      <c r="A33" s="890">
        <v>3</v>
      </c>
      <c r="B33" s="204" t="s">
        <v>3171</v>
      </c>
      <c r="C33" s="1058" t="s">
        <v>1876</v>
      </c>
      <c r="D33" s="580"/>
      <c r="E33" s="580"/>
      <c r="F33" s="580"/>
      <c r="G33" s="580"/>
      <c r="H33" s="580"/>
      <c r="I33" s="580"/>
      <c r="J33" s="580"/>
      <c r="K33" s="580"/>
      <c r="L33" s="580"/>
      <c r="M33" s="580"/>
      <c r="N33" s="882"/>
    </row>
    <row r="34" spans="1:14" ht="25" customHeight="1" x14ac:dyDescent="0.4">
      <c r="A34" s="890"/>
      <c r="B34" s="204" t="s">
        <v>3140</v>
      </c>
      <c r="C34" s="204" t="s">
        <v>2579</v>
      </c>
      <c r="D34" s="580">
        <v>871787.04</v>
      </c>
      <c r="E34" s="580">
        <f>D34*35%</f>
        <v>305125.46399999998</v>
      </c>
      <c r="F34" s="580">
        <f>D34*20%</f>
        <v>174357.40800000002</v>
      </c>
      <c r="G34" s="580">
        <v>8640</v>
      </c>
      <c r="H34" s="580">
        <f>D34*5%</f>
        <v>43589.352000000006</v>
      </c>
      <c r="I34" s="580">
        <f>D34*5%+24000</f>
        <v>67589.352000000014</v>
      </c>
      <c r="J34" s="580">
        <v>7560</v>
      </c>
      <c r="K34" s="580">
        <v>137628</v>
      </c>
      <c r="L34" s="580"/>
      <c r="M34" s="580">
        <v>480000</v>
      </c>
      <c r="N34" s="882">
        <f>D34*10%</f>
        <v>87178.704000000012</v>
      </c>
    </row>
    <row r="35" spans="1:14" ht="25" customHeight="1" thickBot="1" x14ac:dyDescent="0.45">
      <c r="A35" s="873"/>
      <c r="B35" s="874" t="s">
        <v>3139</v>
      </c>
      <c r="C35" s="874" t="s">
        <v>2579</v>
      </c>
      <c r="D35" s="876">
        <v>871787.04</v>
      </c>
      <c r="E35" s="876">
        <f>D35*35%</f>
        <v>305125.46399999998</v>
      </c>
      <c r="F35" s="876">
        <f>D35*20%</f>
        <v>174357.40800000002</v>
      </c>
      <c r="G35" s="876">
        <v>8640</v>
      </c>
      <c r="H35" s="876">
        <f>D35*5%</f>
        <v>43589.352000000006</v>
      </c>
      <c r="I35" s="876">
        <f>D35*5%+24000</f>
        <v>67589.352000000014</v>
      </c>
      <c r="J35" s="876">
        <v>7560</v>
      </c>
      <c r="K35" s="876">
        <v>137628</v>
      </c>
      <c r="L35" s="876"/>
      <c r="M35" s="876">
        <v>480000</v>
      </c>
      <c r="N35" s="877">
        <f>D35*10%</f>
        <v>87178.704000000012</v>
      </c>
    </row>
    <row r="36" spans="1:14" ht="25" customHeight="1" thickBot="1" x14ac:dyDescent="0.45">
      <c r="A36" s="995"/>
      <c r="B36" s="885" t="s">
        <v>1819</v>
      </c>
      <c r="C36" s="996"/>
      <c r="D36" s="885">
        <f>SUM(D30:D35)</f>
        <v>2481427.08</v>
      </c>
      <c r="E36" s="885">
        <f t="shared" ref="E36:N36" si="11">SUM(E30:E35)</f>
        <v>868499.47799999989</v>
      </c>
      <c r="F36" s="885">
        <f t="shared" si="11"/>
        <v>496285.41600000008</v>
      </c>
      <c r="G36" s="885">
        <f t="shared" si="11"/>
        <v>25920</v>
      </c>
      <c r="H36" s="885">
        <f t="shared" si="11"/>
        <v>124071.35400000002</v>
      </c>
      <c r="I36" s="885">
        <f t="shared" si="11"/>
        <v>196071.35400000002</v>
      </c>
      <c r="J36" s="885">
        <f t="shared" si="11"/>
        <v>15120</v>
      </c>
      <c r="K36" s="885">
        <f t="shared" si="11"/>
        <v>275256</v>
      </c>
      <c r="L36" s="885">
        <f t="shared" si="11"/>
        <v>0</v>
      </c>
      <c r="M36" s="885">
        <f t="shared" si="11"/>
        <v>1440000</v>
      </c>
      <c r="N36" s="885">
        <f t="shared" si="11"/>
        <v>248142.70800000004</v>
      </c>
    </row>
    <row r="37" spans="1:14" ht="25" customHeight="1" x14ac:dyDescent="0.65">
      <c r="A37" s="1540" t="s">
        <v>1792</v>
      </c>
      <c r="B37" s="1540"/>
      <c r="C37" s="1540"/>
      <c r="D37" s="1540"/>
      <c r="E37" s="1540"/>
      <c r="F37" s="1540"/>
      <c r="G37" s="1540"/>
      <c r="H37" s="1540"/>
      <c r="I37" s="1540"/>
      <c r="J37" s="1540"/>
      <c r="K37" s="1540"/>
      <c r="L37" s="1540"/>
      <c r="M37" s="1540"/>
      <c r="N37" s="1540"/>
    </row>
    <row r="38" spans="1:14" ht="25" customHeight="1" x14ac:dyDescent="0.45">
      <c r="A38" s="1535" t="s">
        <v>3169</v>
      </c>
      <c r="B38" s="1535"/>
      <c r="C38" s="1535"/>
      <c r="D38" s="1535"/>
      <c r="E38" s="1535"/>
      <c r="F38" s="1535"/>
      <c r="G38" s="1535"/>
      <c r="H38" s="1535"/>
      <c r="I38" s="1535"/>
      <c r="J38" s="1535"/>
      <c r="K38" s="1535"/>
      <c r="L38" s="1535"/>
      <c r="M38" s="1535"/>
      <c r="N38" s="1535"/>
    </row>
    <row r="39" spans="1:14" ht="25" customHeight="1" thickBot="1" x14ac:dyDescent="0.45">
      <c r="A39" s="1496" t="s">
        <v>3101</v>
      </c>
      <c r="B39" s="1496"/>
      <c r="C39" s="1496"/>
      <c r="D39" s="1496"/>
      <c r="E39" s="1496"/>
      <c r="F39" s="1496"/>
      <c r="G39" s="1496"/>
      <c r="H39" s="1496"/>
      <c r="I39" s="1496"/>
      <c r="J39" s="1496"/>
      <c r="K39" s="1496"/>
      <c r="L39" s="1496"/>
      <c r="M39" s="1496"/>
      <c r="N39" s="1496"/>
    </row>
    <row r="40" spans="1:14" ht="38.25" customHeight="1" x14ac:dyDescent="0.45">
      <c r="A40" s="1082" t="s">
        <v>1805</v>
      </c>
      <c r="B40" s="1083" t="s">
        <v>1806</v>
      </c>
      <c r="C40" s="1083" t="s">
        <v>3118</v>
      </c>
      <c r="D40" s="1080" t="s">
        <v>3102</v>
      </c>
      <c r="E40" s="1080" t="s">
        <v>3103</v>
      </c>
      <c r="F40" s="1080" t="s">
        <v>3104</v>
      </c>
      <c r="G40" s="1080" t="s">
        <v>1937</v>
      </c>
      <c r="H40" s="1080" t="s">
        <v>3105</v>
      </c>
      <c r="I40" s="1080" t="s">
        <v>3106</v>
      </c>
      <c r="J40" s="952" t="s">
        <v>3143</v>
      </c>
      <c r="K40" s="952" t="s">
        <v>3144</v>
      </c>
      <c r="L40" s="952" t="s">
        <v>3209</v>
      </c>
      <c r="M40" s="952" t="s">
        <v>3211</v>
      </c>
      <c r="N40" s="953" t="s">
        <v>3123</v>
      </c>
    </row>
    <row r="41" spans="1:14" ht="25" customHeight="1" x14ac:dyDescent="0.4">
      <c r="A41" s="890">
        <v>1</v>
      </c>
      <c r="B41" s="204" t="s">
        <v>2401</v>
      </c>
      <c r="C41" s="204" t="s">
        <v>1808</v>
      </c>
      <c r="D41" s="580">
        <v>672591</v>
      </c>
      <c r="E41" s="580">
        <f>D41*35%</f>
        <v>235406.84999999998</v>
      </c>
      <c r="F41" s="580">
        <f>D41*20%</f>
        <v>134518.20000000001</v>
      </c>
      <c r="G41" s="580">
        <v>8640</v>
      </c>
      <c r="H41" s="580">
        <f>D41*5%</f>
        <v>33629.550000000003</v>
      </c>
      <c r="I41" s="580">
        <f>D41*5%+(24000)</f>
        <v>57629.55</v>
      </c>
      <c r="J41" s="580"/>
      <c r="K41" s="580"/>
      <c r="L41" s="580"/>
      <c r="M41" s="580">
        <v>480000</v>
      </c>
      <c r="N41" s="882">
        <f>D41*10%</f>
        <v>67259.100000000006</v>
      </c>
    </row>
    <row r="42" spans="1:14" ht="25" customHeight="1" x14ac:dyDescent="0.4">
      <c r="A42" s="890"/>
      <c r="B42" s="204" t="s">
        <v>3141</v>
      </c>
      <c r="C42" s="204" t="s">
        <v>2590</v>
      </c>
      <c r="D42" s="580">
        <v>737853</v>
      </c>
      <c r="E42" s="580">
        <f>D42*35%</f>
        <v>258248.55</v>
      </c>
      <c r="F42" s="580">
        <f>D42*20%</f>
        <v>147570.6</v>
      </c>
      <c r="G42" s="580">
        <v>8640</v>
      </c>
      <c r="H42" s="580">
        <f>D42*5%</f>
        <v>36892.65</v>
      </c>
      <c r="I42" s="580">
        <f>D42*5%+(24000)</f>
        <v>60892.65</v>
      </c>
      <c r="J42" s="580"/>
      <c r="K42" s="580"/>
      <c r="L42" s="580"/>
      <c r="M42" s="580">
        <v>480000</v>
      </c>
      <c r="N42" s="882">
        <f>D42*10%</f>
        <v>73785.3</v>
      </c>
    </row>
    <row r="43" spans="1:14" ht="25" customHeight="1" x14ac:dyDescent="0.4">
      <c r="A43" s="890">
        <v>2</v>
      </c>
      <c r="B43" s="204" t="s">
        <v>1809</v>
      </c>
      <c r="C43" s="204" t="s">
        <v>2590</v>
      </c>
      <c r="D43" s="580">
        <v>737853</v>
      </c>
      <c r="E43" s="580">
        <f>D43*35%</f>
        <v>258248.55</v>
      </c>
      <c r="F43" s="580">
        <f>D43*20%</f>
        <v>147570.6</v>
      </c>
      <c r="G43" s="580">
        <v>8640</v>
      </c>
      <c r="H43" s="580">
        <f>D43*5%</f>
        <v>36892.65</v>
      </c>
      <c r="I43" s="580">
        <f>D43*5%+(24000)</f>
        <v>60892.65</v>
      </c>
      <c r="J43" s="580"/>
      <c r="K43" s="580"/>
      <c r="L43" s="580"/>
      <c r="M43" s="580">
        <v>480000</v>
      </c>
      <c r="N43" s="882">
        <f>D43*10%</f>
        <v>73785.3</v>
      </c>
    </row>
    <row r="44" spans="1:14" ht="25" customHeight="1" thickBot="1" x14ac:dyDescent="0.45">
      <c r="A44" s="886"/>
      <c r="B44" s="887" t="s">
        <v>3140</v>
      </c>
      <c r="C44" s="887" t="s">
        <v>2720</v>
      </c>
      <c r="D44" s="883">
        <v>871787.04</v>
      </c>
      <c r="E44" s="883">
        <f>D44*35%</f>
        <v>305125.46399999998</v>
      </c>
      <c r="F44" s="883">
        <f>D44*20%</f>
        <v>174357.40800000002</v>
      </c>
      <c r="G44" s="883">
        <v>8640</v>
      </c>
      <c r="H44" s="883">
        <f>D44*5%</f>
        <v>43589.352000000006</v>
      </c>
      <c r="I44" s="883">
        <f>D44*5%+24000</f>
        <v>67589.352000000014</v>
      </c>
      <c r="J44" s="883">
        <v>7560</v>
      </c>
      <c r="K44" s="883">
        <v>137628</v>
      </c>
      <c r="L44" s="883"/>
      <c r="M44" s="580">
        <v>480000</v>
      </c>
      <c r="N44" s="884">
        <v>137628</v>
      </c>
    </row>
    <row r="45" spans="1:14" ht="25" customHeight="1" thickBot="1" x14ac:dyDescent="0.45">
      <c r="A45" s="893"/>
      <c r="B45" s="974" t="s">
        <v>298</v>
      </c>
      <c r="C45" s="1055">
        <v>2</v>
      </c>
      <c r="D45" s="885">
        <f t="shared" ref="D45:N45" si="12">SUM(D41:D44)</f>
        <v>3020084.04</v>
      </c>
      <c r="E45" s="885">
        <f t="shared" si="12"/>
        <v>1057029.4139999999</v>
      </c>
      <c r="F45" s="885">
        <f t="shared" si="12"/>
        <v>604016.80800000008</v>
      </c>
      <c r="G45" s="885">
        <f t="shared" si="12"/>
        <v>34560</v>
      </c>
      <c r="H45" s="885">
        <f t="shared" si="12"/>
        <v>151004.20200000002</v>
      </c>
      <c r="I45" s="885">
        <f t="shared" si="12"/>
        <v>247004.20200000002</v>
      </c>
      <c r="J45" s="885">
        <f t="shared" si="12"/>
        <v>7560</v>
      </c>
      <c r="K45" s="885">
        <f t="shared" si="12"/>
        <v>137628</v>
      </c>
      <c r="L45" s="885">
        <f t="shared" si="12"/>
        <v>0</v>
      </c>
      <c r="M45" s="885">
        <f t="shared" si="12"/>
        <v>1920000</v>
      </c>
      <c r="N45" s="896">
        <f t="shared" si="12"/>
        <v>352457.7</v>
      </c>
    </row>
    <row r="46" spans="1:14" ht="25" customHeight="1" x14ac:dyDescent="0.4">
      <c r="A46" s="1534" t="s">
        <v>1804</v>
      </c>
      <c r="B46" s="1534"/>
      <c r="C46" s="1534"/>
      <c r="D46" s="1534"/>
      <c r="E46" s="1534"/>
      <c r="F46" s="1534"/>
      <c r="G46" s="1534"/>
      <c r="H46" s="1534"/>
      <c r="I46" s="1534"/>
      <c r="J46" s="1534"/>
      <c r="K46" s="1534"/>
      <c r="L46" s="1534"/>
      <c r="M46" s="1534"/>
      <c r="N46" s="1534"/>
    </row>
    <row r="47" spans="1:14" ht="21.75" customHeight="1" x14ac:dyDescent="0.45">
      <c r="A47" s="1535" t="s">
        <v>1810</v>
      </c>
      <c r="B47" s="1535"/>
      <c r="C47" s="1535"/>
      <c r="D47" s="1535"/>
      <c r="E47" s="1535"/>
      <c r="F47" s="1535"/>
      <c r="G47" s="1535"/>
      <c r="H47" s="1535"/>
      <c r="I47" s="1535"/>
      <c r="J47" s="1535"/>
      <c r="K47" s="1535"/>
      <c r="L47" s="1535"/>
      <c r="M47" s="1535"/>
      <c r="N47" s="1535"/>
    </row>
    <row r="48" spans="1:14" ht="25" customHeight="1" thickBot="1" x14ac:dyDescent="0.45">
      <c r="A48" s="1536" t="s">
        <v>2659</v>
      </c>
      <c r="B48" s="1536"/>
      <c r="C48" s="1536"/>
      <c r="D48" s="1536"/>
      <c r="E48" s="1536"/>
      <c r="F48" s="1536"/>
      <c r="G48" s="1536"/>
      <c r="H48" s="1536"/>
      <c r="I48" s="1536"/>
      <c r="J48" s="1536"/>
      <c r="K48" s="1536"/>
      <c r="L48" s="1536"/>
      <c r="M48" s="1536"/>
      <c r="N48" s="1536"/>
    </row>
    <row r="49" spans="1:14" ht="54" customHeight="1" thickBot="1" x14ac:dyDescent="0.5">
      <c r="A49" s="1043" t="s">
        <v>1794</v>
      </c>
      <c r="B49" s="1084" t="s">
        <v>1795</v>
      </c>
      <c r="C49" s="1084" t="s">
        <v>1796</v>
      </c>
      <c r="D49" s="1084" t="s">
        <v>2660</v>
      </c>
      <c r="E49" s="1084" t="s">
        <v>1797</v>
      </c>
      <c r="F49" s="1084" t="s">
        <v>1798</v>
      </c>
      <c r="G49" s="1084" t="s">
        <v>1811</v>
      </c>
      <c r="H49" s="1084" t="s">
        <v>1799</v>
      </c>
      <c r="I49" s="1085" t="s">
        <v>1800</v>
      </c>
      <c r="J49" s="1085" t="s">
        <v>1812</v>
      </c>
      <c r="K49" s="1085" t="s">
        <v>3117</v>
      </c>
      <c r="L49" s="1084"/>
      <c r="M49" s="1084"/>
      <c r="N49" s="953" t="s">
        <v>3123</v>
      </c>
    </row>
    <row r="50" spans="1:14" ht="25" customHeight="1" thickBot="1" x14ac:dyDescent="0.45">
      <c r="A50" s="997">
        <v>1</v>
      </c>
      <c r="B50" s="766"/>
      <c r="C50" s="766" t="s">
        <v>1813</v>
      </c>
      <c r="D50" s="766">
        <v>809300</v>
      </c>
      <c r="E50" s="766">
        <f>D50*30%</f>
        <v>242790</v>
      </c>
      <c r="F50" s="766">
        <f>D50*30%</f>
        <v>242790</v>
      </c>
      <c r="G50" s="766">
        <f>D50*25%</f>
        <v>202325</v>
      </c>
      <c r="H50" s="766">
        <f>D50*75%</f>
        <v>606975</v>
      </c>
      <c r="I50" s="766">
        <f>D50*15%</f>
        <v>121395</v>
      </c>
      <c r="J50" s="766">
        <f>D50*75%</f>
        <v>606975</v>
      </c>
      <c r="K50" s="766">
        <v>0</v>
      </c>
      <c r="L50" s="766"/>
      <c r="M50" s="766"/>
      <c r="N50" s="998">
        <v>80930</v>
      </c>
    </row>
    <row r="51" spans="1:14" s="103" customFormat="1" ht="25" customHeight="1" thickBot="1" x14ac:dyDescent="0.45">
      <c r="A51" s="999"/>
      <c r="B51" s="1000" t="s">
        <v>298</v>
      </c>
      <c r="C51" s="1000"/>
      <c r="D51" s="1000">
        <v>809300</v>
      </c>
      <c r="E51" s="1000">
        <v>242790</v>
      </c>
      <c r="F51" s="1000">
        <v>242790</v>
      </c>
      <c r="G51" s="1000">
        <v>202325</v>
      </c>
      <c r="H51" s="1000">
        <v>606975</v>
      </c>
      <c r="I51" s="1000">
        <v>121395</v>
      </c>
      <c r="J51" s="1000">
        <v>606975</v>
      </c>
      <c r="K51" s="1000">
        <v>0</v>
      </c>
      <c r="L51" s="1000"/>
      <c r="M51" s="1000"/>
      <c r="N51" s="1000">
        <f>N50</f>
        <v>80930</v>
      </c>
    </row>
    <row r="52" spans="1:14" ht="25" customHeight="1" x14ac:dyDescent="0.4">
      <c r="A52" s="1534" t="s">
        <v>1792</v>
      </c>
      <c r="B52" s="1534"/>
      <c r="C52" s="1534"/>
      <c r="D52" s="1534"/>
      <c r="E52" s="1534"/>
      <c r="F52" s="1534"/>
      <c r="G52" s="1534"/>
      <c r="H52" s="1534"/>
      <c r="I52" s="1534"/>
      <c r="J52" s="1534"/>
      <c r="K52" s="1534"/>
      <c r="L52" s="1534"/>
      <c r="M52" s="1534"/>
      <c r="N52" s="1534"/>
    </row>
    <row r="53" spans="1:14" ht="25" customHeight="1" x14ac:dyDescent="0.45">
      <c r="A53" s="1535" t="s">
        <v>1814</v>
      </c>
      <c r="B53" s="1535"/>
      <c r="C53" s="1535"/>
      <c r="D53" s="1535"/>
      <c r="E53" s="1535"/>
      <c r="F53" s="1535"/>
      <c r="G53" s="1535"/>
      <c r="H53" s="1535"/>
      <c r="I53" s="1535"/>
      <c r="J53" s="1535"/>
      <c r="K53" s="1535"/>
      <c r="L53" s="1535"/>
      <c r="M53" s="1535"/>
      <c r="N53" s="1535"/>
    </row>
    <row r="54" spans="1:14" ht="25" customHeight="1" thickBot="1" x14ac:dyDescent="0.45">
      <c r="A54" s="1496" t="s">
        <v>2659</v>
      </c>
      <c r="B54" s="1496"/>
      <c r="C54" s="1496"/>
      <c r="D54" s="1496"/>
      <c r="E54" s="1496"/>
      <c r="F54" s="1496"/>
      <c r="G54" s="1496"/>
      <c r="H54" s="1496"/>
      <c r="I54" s="1496"/>
      <c r="J54" s="1496"/>
      <c r="K54" s="1496"/>
      <c r="L54" s="1496"/>
      <c r="M54" s="1496"/>
      <c r="N54" s="1496"/>
    </row>
    <row r="55" spans="1:14" ht="41.25" customHeight="1" thickBot="1" x14ac:dyDescent="0.45">
      <c r="A55" s="993" t="s">
        <v>1794</v>
      </c>
      <c r="B55" s="994" t="s">
        <v>1795</v>
      </c>
      <c r="C55" s="994" t="s">
        <v>3110</v>
      </c>
      <c r="D55" s="994" t="s">
        <v>2660</v>
      </c>
      <c r="E55" s="994" t="s">
        <v>1815</v>
      </c>
      <c r="F55" s="994" t="s">
        <v>1797</v>
      </c>
      <c r="G55" s="994" t="s">
        <v>1798</v>
      </c>
      <c r="H55" s="994" t="s">
        <v>3215</v>
      </c>
      <c r="I55" s="994" t="s">
        <v>1799</v>
      </c>
      <c r="J55" s="994" t="s">
        <v>1800</v>
      </c>
      <c r="K55" s="994" t="s">
        <v>1812</v>
      </c>
      <c r="L55" s="994" t="s">
        <v>1816</v>
      </c>
      <c r="M55" s="1053"/>
      <c r="N55" s="1048" t="s">
        <v>3112</v>
      </c>
    </row>
    <row r="56" spans="1:14" ht="25" customHeight="1" x14ac:dyDescent="0.4">
      <c r="A56" s="869">
        <v>1</v>
      </c>
      <c r="B56" s="544"/>
      <c r="C56" s="871" t="s">
        <v>3212</v>
      </c>
      <c r="D56" s="871">
        <v>760076</v>
      </c>
      <c r="E56" s="871">
        <f t="shared" ref="E56:E66" si="13">D56*25%</f>
        <v>190019</v>
      </c>
      <c r="F56" s="871">
        <f t="shared" ref="F56:F66" si="14">D56*30%</f>
        <v>228022.8</v>
      </c>
      <c r="G56" s="871">
        <f t="shared" ref="G56:G66" si="15">D56*30%</f>
        <v>228022.8</v>
      </c>
      <c r="H56" s="871">
        <f t="shared" ref="H56:H66" si="16">D56*25%</f>
        <v>190019</v>
      </c>
      <c r="I56" s="871">
        <f t="shared" ref="I56:I66" si="17">D56*75%</f>
        <v>570057</v>
      </c>
      <c r="J56" s="871">
        <f t="shared" ref="J56:J66" si="18">D56*15%</f>
        <v>114011.4</v>
      </c>
      <c r="K56" s="871">
        <f t="shared" ref="K56:K66" si="19">D56*75%</f>
        <v>570057</v>
      </c>
      <c r="L56" s="871"/>
      <c r="M56" s="871"/>
      <c r="N56" s="872">
        <f>D56*10%</f>
        <v>76007.600000000006</v>
      </c>
    </row>
    <row r="57" spans="1:14" ht="25" customHeight="1" x14ac:dyDescent="0.4">
      <c r="A57" s="890">
        <v>2</v>
      </c>
      <c r="B57" s="204"/>
      <c r="C57" s="580" t="s">
        <v>3212</v>
      </c>
      <c r="D57" s="580">
        <v>760076</v>
      </c>
      <c r="E57" s="580">
        <f t="shared" si="13"/>
        <v>190019</v>
      </c>
      <c r="F57" s="580">
        <f t="shared" si="14"/>
        <v>228022.8</v>
      </c>
      <c r="G57" s="580">
        <f t="shared" si="15"/>
        <v>228022.8</v>
      </c>
      <c r="H57" s="580">
        <f t="shared" si="16"/>
        <v>190019</v>
      </c>
      <c r="I57" s="580">
        <f t="shared" si="17"/>
        <v>570057</v>
      </c>
      <c r="J57" s="580">
        <f t="shared" si="18"/>
        <v>114011.4</v>
      </c>
      <c r="K57" s="580">
        <f t="shared" si="19"/>
        <v>570057</v>
      </c>
      <c r="L57" s="580"/>
      <c r="M57" s="580"/>
      <c r="N57" s="882">
        <f t="shared" ref="N57:N68" si="20">D57*10%</f>
        <v>76007.600000000006</v>
      </c>
    </row>
    <row r="58" spans="1:14" ht="25" customHeight="1" x14ac:dyDescent="0.4">
      <c r="A58" s="890">
        <v>3</v>
      </c>
      <c r="B58" s="204"/>
      <c r="C58" s="580" t="s">
        <v>3212</v>
      </c>
      <c r="D58" s="580">
        <v>760076</v>
      </c>
      <c r="E58" s="580">
        <f t="shared" si="13"/>
        <v>190019</v>
      </c>
      <c r="F58" s="580">
        <f t="shared" si="14"/>
        <v>228022.8</v>
      </c>
      <c r="G58" s="580">
        <f t="shared" si="15"/>
        <v>228022.8</v>
      </c>
      <c r="H58" s="580">
        <f t="shared" si="16"/>
        <v>190019</v>
      </c>
      <c r="I58" s="580">
        <f t="shared" si="17"/>
        <v>570057</v>
      </c>
      <c r="J58" s="580">
        <f t="shared" si="18"/>
        <v>114011.4</v>
      </c>
      <c r="K58" s="580">
        <f t="shared" si="19"/>
        <v>570057</v>
      </c>
      <c r="L58" s="580"/>
      <c r="M58" s="580"/>
      <c r="N58" s="882">
        <f t="shared" si="20"/>
        <v>76007.600000000006</v>
      </c>
    </row>
    <row r="59" spans="1:14" ht="25" customHeight="1" x14ac:dyDescent="0.4">
      <c r="A59" s="890">
        <v>4</v>
      </c>
      <c r="B59" s="204"/>
      <c r="C59" s="580" t="s">
        <v>3212</v>
      </c>
      <c r="D59" s="580">
        <v>760076</v>
      </c>
      <c r="E59" s="580">
        <f t="shared" si="13"/>
        <v>190019</v>
      </c>
      <c r="F59" s="580">
        <f t="shared" si="14"/>
        <v>228022.8</v>
      </c>
      <c r="G59" s="580">
        <f t="shared" si="15"/>
        <v>228022.8</v>
      </c>
      <c r="H59" s="580">
        <f t="shared" si="16"/>
        <v>190019</v>
      </c>
      <c r="I59" s="580">
        <f t="shared" si="17"/>
        <v>570057</v>
      </c>
      <c r="J59" s="580">
        <f t="shared" si="18"/>
        <v>114011.4</v>
      </c>
      <c r="K59" s="580">
        <f t="shared" si="19"/>
        <v>570057</v>
      </c>
      <c r="L59" s="580"/>
      <c r="M59" s="580"/>
      <c r="N59" s="882">
        <f t="shared" si="20"/>
        <v>76007.600000000006</v>
      </c>
    </row>
    <row r="60" spans="1:14" ht="25" customHeight="1" x14ac:dyDescent="0.4">
      <c r="A60" s="890">
        <v>5</v>
      </c>
      <c r="B60" s="204"/>
      <c r="C60" s="580" t="s">
        <v>3212</v>
      </c>
      <c r="D60" s="580">
        <v>760076</v>
      </c>
      <c r="E60" s="580">
        <f t="shared" si="13"/>
        <v>190019</v>
      </c>
      <c r="F60" s="580">
        <f t="shared" si="14"/>
        <v>228022.8</v>
      </c>
      <c r="G60" s="580">
        <f t="shared" si="15"/>
        <v>228022.8</v>
      </c>
      <c r="H60" s="580">
        <f t="shared" si="16"/>
        <v>190019</v>
      </c>
      <c r="I60" s="580">
        <f t="shared" si="17"/>
        <v>570057</v>
      </c>
      <c r="J60" s="580">
        <f t="shared" si="18"/>
        <v>114011.4</v>
      </c>
      <c r="K60" s="580">
        <f t="shared" si="19"/>
        <v>570057</v>
      </c>
      <c r="L60" s="580"/>
      <c r="M60" s="580"/>
      <c r="N60" s="882">
        <f t="shared" si="20"/>
        <v>76007.600000000006</v>
      </c>
    </row>
    <row r="61" spans="1:14" ht="25" customHeight="1" x14ac:dyDescent="0.4">
      <c r="A61" s="890">
        <v>6</v>
      </c>
      <c r="B61" s="204"/>
      <c r="C61" s="580" t="s">
        <v>3212</v>
      </c>
      <c r="D61" s="580">
        <v>760076</v>
      </c>
      <c r="E61" s="580">
        <f t="shared" si="13"/>
        <v>190019</v>
      </c>
      <c r="F61" s="580">
        <f t="shared" si="14"/>
        <v>228022.8</v>
      </c>
      <c r="G61" s="580">
        <f t="shared" si="15"/>
        <v>228022.8</v>
      </c>
      <c r="H61" s="580">
        <f t="shared" si="16"/>
        <v>190019</v>
      </c>
      <c r="I61" s="580">
        <f t="shared" si="17"/>
        <v>570057</v>
      </c>
      <c r="J61" s="580">
        <f t="shared" si="18"/>
        <v>114011.4</v>
      </c>
      <c r="K61" s="580">
        <f t="shared" si="19"/>
        <v>570057</v>
      </c>
      <c r="L61" s="580"/>
      <c r="M61" s="580"/>
      <c r="N61" s="882">
        <f t="shared" si="20"/>
        <v>76007.600000000006</v>
      </c>
    </row>
    <row r="62" spans="1:14" ht="25" customHeight="1" x14ac:dyDescent="0.4">
      <c r="A62" s="890">
        <v>7</v>
      </c>
      <c r="B62" s="204"/>
      <c r="C62" s="580" t="s">
        <v>3212</v>
      </c>
      <c r="D62" s="580">
        <v>760076</v>
      </c>
      <c r="E62" s="580">
        <f t="shared" si="13"/>
        <v>190019</v>
      </c>
      <c r="F62" s="580">
        <f t="shared" si="14"/>
        <v>228022.8</v>
      </c>
      <c r="G62" s="580">
        <f t="shared" si="15"/>
        <v>228022.8</v>
      </c>
      <c r="H62" s="580">
        <f t="shared" si="16"/>
        <v>190019</v>
      </c>
      <c r="I62" s="580">
        <f t="shared" si="17"/>
        <v>570057</v>
      </c>
      <c r="J62" s="580">
        <f t="shared" si="18"/>
        <v>114011.4</v>
      </c>
      <c r="K62" s="580">
        <f t="shared" si="19"/>
        <v>570057</v>
      </c>
      <c r="L62" s="580"/>
      <c r="M62" s="580"/>
      <c r="N62" s="882">
        <f t="shared" si="20"/>
        <v>76007.600000000006</v>
      </c>
    </row>
    <row r="63" spans="1:14" ht="25" customHeight="1" x14ac:dyDescent="0.4">
      <c r="A63" s="890">
        <v>8</v>
      </c>
      <c r="B63" s="204"/>
      <c r="C63" s="580" t="s">
        <v>3212</v>
      </c>
      <c r="D63" s="580">
        <v>760076</v>
      </c>
      <c r="E63" s="580">
        <f t="shared" si="13"/>
        <v>190019</v>
      </c>
      <c r="F63" s="580">
        <f t="shared" si="14"/>
        <v>228022.8</v>
      </c>
      <c r="G63" s="580">
        <f t="shared" si="15"/>
        <v>228022.8</v>
      </c>
      <c r="H63" s="580">
        <f t="shared" si="16"/>
        <v>190019</v>
      </c>
      <c r="I63" s="580">
        <f t="shared" si="17"/>
        <v>570057</v>
      </c>
      <c r="J63" s="580">
        <f t="shared" si="18"/>
        <v>114011.4</v>
      </c>
      <c r="K63" s="580">
        <f t="shared" si="19"/>
        <v>570057</v>
      </c>
      <c r="L63" s="580"/>
      <c r="M63" s="580"/>
      <c r="N63" s="882">
        <f t="shared" si="20"/>
        <v>76007.600000000006</v>
      </c>
    </row>
    <row r="64" spans="1:14" ht="25" customHeight="1" x14ac:dyDescent="0.4">
      <c r="A64" s="890">
        <v>9</v>
      </c>
      <c r="B64" s="204"/>
      <c r="C64" s="580" t="s">
        <v>3212</v>
      </c>
      <c r="D64" s="580">
        <v>760076</v>
      </c>
      <c r="E64" s="580">
        <f t="shared" si="13"/>
        <v>190019</v>
      </c>
      <c r="F64" s="580">
        <f t="shared" si="14"/>
        <v>228022.8</v>
      </c>
      <c r="G64" s="580">
        <f t="shared" si="15"/>
        <v>228022.8</v>
      </c>
      <c r="H64" s="580">
        <f t="shared" si="16"/>
        <v>190019</v>
      </c>
      <c r="I64" s="580">
        <f t="shared" si="17"/>
        <v>570057</v>
      </c>
      <c r="J64" s="580">
        <f t="shared" si="18"/>
        <v>114011.4</v>
      </c>
      <c r="K64" s="580">
        <f t="shared" si="19"/>
        <v>570057</v>
      </c>
      <c r="L64" s="580"/>
      <c r="M64" s="580"/>
      <c r="N64" s="882">
        <f t="shared" si="20"/>
        <v>76007.600000000006</v>
      </c>
    </row>
    <row r="65" spans="1:14" ht="25" customHeight="1" x14ac:dyDescent="0.4">
      <c r="A65" s="890">
        <v>10</v>
      </c>
      <c r="B65" s="204"/>
      <c r="C65" s="580" t="s">
        <v>3212</v>
      </c>
      <c r="D65" s="580">
        <v>760076</v>
      </c>
      <c r="E65" s="580">
        <f t="shared" si="13"/>
        <v>190019</v>
      </c>
      <c r="F65" s="580">
        <f t="shared" si="14"/>
        <v>228022.8</v>
      </c>
      <c r="G65" s="580">
        <f t="shared" si="15"/>
        <v>228022.8</v>
      </c>
      <c r="H65" s="580">
        <f t="shared" si="16"/>
        <v>190019</v>
      </c>
      <c r="I65" s="580">
        <f t="shared" si="17"/>
        <v>570057</v>
      </c>
      <c r="J65" s="580">
        <f t="shared" si="18"/>
        <v>114011.4</v>
      </c>
      <c r="K65" s="580">
        <f t="shared" si="19"/>
        <v>570057</v>
      </c>
      <c r="L65" s="580"/>
      <c r="M65" s="580"/>
      <c r="N65" s="882">
        <f t="shared" si="20"/>
        <v>76007.600000000006</v>
      </c>
    </row>
    <row r="66" spans="1:14" ht="25" customHeight="1" x14ac:dyDescent="0.4">
      <c r="A66" s="890">
        <v>11</v>
      </c>
      <c r="B66" s="204"/>
      <c r="C66" s="580" t="s">
        <v>3212</v>
      </c>
      <c r="D66" s="580">
        <v>760076</v>
      </c>
      <c r="E66" s="580">
        <f t="shared" si="13"/>
        <v>190019</v>
      </c>
      <c r="F66" s="580">
        <f t="shared" si="14"/>
        <v>228022.8</v>
      </c>
      <c r="G66" s="580">
        <f t="shared" si="15"/>
        <v>228022.8</v>
      </c>
      <c r="H66" s="580">
        <f t="shared" si="16"/>
        <v>190019</v>
      </c>
      <c r="I66" s="580">
        <f t="shared" si="17"/>
        <v>570057</v>
      </c>
      <c r="J66" s="580">
        <f t="shared" si="18"/>
        <v>114011.4</v>
      </c>
      <c r="K66" s="580">
        <f t="shared" si="19"/>
        <v>570057</v>
      </c>
      <c r="L66" s="580"/>
      <c r="M66" s="580"/>
      <c r="N66" s="882">
        <f t="shared" si="20"/>
        <v>76007.600000000006</v>
      </c>
    </row>
    <row r="67" spans="1:14" ht="25" customHeight="1" x14ac:dyDescent="0.4">
      <c r="A67" s="890">
        <v>12</v>
      </c>
      <c r="B67" s="204"/>
      <c r="C67" s="580" t="s">
        <v>3213</v>
      </c>
      <c r="D67" s="580">
        <v>810000</v>
      </c>
      <c r="E67" s="580">
        <f>D67*25%</f>
        <v>202500</v>
      </c>
      <c r="F67" s="580">
        <f>D67*30%</f>
        <v>243000</v>
      </c>
      <c r="G67" s="580">
        <f>D67*30%</f>
        <v>243000</v>
      </c>
      <c r="H67" s="580">
        <f>D67*25%</f>
        <v>202500</v>
      </c>
      <c r="I67" s="580">
        <f>D67*75%</f>
        <v>607500</v>
      </c>
      <c r="J67" s="580">
        <f>D67*15%</f>
        <v>121500</v>
      </c>
      <c r="K67" s="580">
        <f>D67*75%</f>
        <v>607500</v>
      </c>
      <c r="L67" s="580">
        <f>D67*22%</f>
        <v>178200</v>
      </c>
      <c r="M67" s="580"/>
      <c r="N67" s="882">
        <f t="shared" si="20"/>
        <v>81000</v>
      </c>
    </row>
    <row r="68" spans="1:14" ht="25" customHeight="1" thickBot="1" x14ac:dyDescent="0.45">
      <c r="A68" s="886">
        <v>13</v>
      </c>
      <c r="B68" s="887"/>
      <c r="C68" s="883" t="s">
        <v>3214</v>
      </c>
      <c r="D68" s="883">
        <v>811300</v>
      </c>
      <c r="E68" s="883">
        <f>D68*25%</f>
        <v>202825</v>
      </c>
      <c r="F68" s="883">
        <f>D68*30%</f>
        <v>243390</v>
      </c>
      <c r="G68" s="883">
        <f>D68*30%</f>
        <v>243390</v>
      </c>
      <c r="H68" s="883">
        <f>D68*25%</f>
        <v>202825</v>
      </c>
      <c r="I68" s="883">
        <f>D68*75%</f>
        <v>608475</v>
      </c>
      <c r="J68" s="883">
        <f>D68*15%</f>
        <v>121695</v>
      </c>
      <c r="K68" s="883">
        <f>D68*75%</f>
        <v>608475</v>
      </c>
      <c r="L68" s="883">
        <f>D68*25%</f>
        <v>202825</v>
      </c>
      <c r="M68" s="883"/>
      <c r="N68" s="884">
        <f t="shared" si="20"/>
        <v>81130</v>
      </c>
    </row>
    <row r="69" spans="1:14" ht="25" customHeight="1" thickBot="1" x14ac:dyDescent="0.45">
      <c r="A69" s="973"/>
      <c r="B69" s="974" t="s">
        <v>464</v>
      </c>
      <c r="C69" s="885"/>
      <c r="D69" s="885">
        <f>SUM(D56:D68)</f>
        <v>9982136</v>
      </c>
      <c r="E69" s="885">
        <f t="shared" ref="E69:N69" si="21">SUM(E56:E68)</f>
        <v>2495534</v>
      </c>
      <c r="F69" s="885">
        <f t="shared" si="21"/>
        <v>2994640.8</v>
      </c>
      <c r="G69" s="885">
        <f t="shared" si="21"/>
        <v>2994640.8</v>
      </c>
      <c r="H69" s="885">
        <f t="shared" si="21"/>
        <v>2495534</v>
      </c>
      <c r="I69" s="885">
        <f t="shared" si="21"/>
        <v>7486602</v>
      </c>
      <c r="J69" s="885">
        <f t="shared" si="21"/>
        <v>1497320.4</v>
      </c>
      <c r="K69" s="885">
        <f t="shared" si="21"/>
        <v>7486602</v>
      </c>
      <c r="L69" s="885">
        <f t="shared" si="21"/>
        <v>381025</v>
      </c>
      <c r="M69" s="885">
        <f t="shared" si="21"/>
        <v>0</v>
      </c>
      <c r="N69" s="896">
        <f t="shared" si="21"/>
        <v>998213.59999999986</v>
      </c>
    </row>
    <row r="70" spans="1:14" ht="24.5" x14ac:dyDescent="0.7">
      <c r="A70" s="1486" t="s">
        <v>1822</v>
      </c>
      <c r="B70" s="1486"/>
      <c r="C70" s="1486"/>
      <c r="D70" s="1486"/>
      <c r="E70" s="1486"/>
      <c r="F70" s="1486"/>
      <c r="G70" s="1486"/>
      <c r="H70" s="1486"/>
      <c r="I70" s="1486"/>
      <c r="J70" s="1486"/>
      <c r="K70" s="1486"/>
      <c r="L70" s="1486"/>
      <c r="M70" s="1486"/>
      <c r="N70" s="1486"/>
    </row>
    <row r="71" spans="1:14" ht="18.5" x14ac:dyDescent="0.45">
      <c r="A71" s="1535" t="s">
        <v>1823</v>
      </c>
      <c r="B71" s="1535"/>
      <c r="C71" s="1535"/>
      <c r="D71" s="1535"/>
      <c r="E71" s="1535"/>
      <c r="F71" s="1535"/>
      <c r="G71" s="1535"/>
      <c r="H71" s="1535"/>
      <c r="I71" s="1535"/>
      <c r="J71" s="1535"/>
      <c r="K71" s="1535"/>
      <c r="L71" s="1535"/>
      <c r="M71" s="1535"/>
      <c r="N71" s="1535"/>
    </row>
    <row r="72" spans="1:14" ht="18" x14ac:dyDescent="0.4">
      <c r="A72" s="1496" t="s">
        <v>2578</v>
      </c>
      <c r="B72" s="1496"/>
      <c r="C72" s="1496"/>
      <c r="D72" s="1496"/>
      <c r="E72" s="1496"/>
      <c r="F72" s="1496"/>
      <c r="G72" s="1496"/>
      <c r="H72" s="1496"/>
      <c r="I72" s="1496"/>
      <c r="J72" s="1496"/>
      <c r="K72" s="1496"/>
      <c r="L72" s="1496"/>
      <c r="M72" s="1496"/>
      <c r="N72" s="1496"/>
    </row>
    <row r="73" spans="1:14" ht="25" customHeight="1" thickBot="1" x14ac:dyDescent="0.45">
      <c r="A73" s="1538" t="s">
        <v>1824</v>
      </c>
      <c r="B73" s="1538"/>
      <c r="C73" s="1538"/>
      <c r="D73" s="1538"/>
      <c r="E73" s="1538"/>
      <c r="F73" s="1538"/>
      <c r="G73" s="1538"/>
      <c r="H73" s="1538"/>
      <c r="I73" s="1538"/>
      <c r="J73" s="1538"/>
      <c r="K73" s="1538"/>
      <c r="L73" s="1538"/>
      <c r="M73" s="1538"/>
      <c r="N73" s="1538"/>
    </row>
    <row r="74" spans="1:14" ht="62.25" customHeight="1" thickBot="1" x14ac:dyDescent="0.5">
      <c r="A74" s="1093" t="s">
        <v>1805</v>
      </c>
      <c r="B74" s="1094" t="s">
        <v>1806</v>
      </c>
      <c r="C74" s="1094" t="s">
        <v>3118</v>
      </c>
      <c r="D74" s="946" t="s">
        <v>3102</v>
      </c>
      <c r="E74" s="946" t="s">
        <v>3103</v>
      </c>
      <c r="F74" s="946" t="s">
        <v>3104</v>
      </c>
      <c r="G74" s="946" t="s">
        <v>1937</v>
      </c>
      <c r="H74" s="946" t="s">
        <v>3105</v>
      </c>
      <c r="I74" s="946" t="s">
        <v>3106</v>
      </c>
      <c r="J74" s="947" t="s">
        <v>3143</v>
      </c>
      <c r="K74" s="947" t="s">
        <v>3144</v>
      </c>
      <c r="L74" s="947" t="s">
        <v>3209</v>
      </c>
      <c r="M74" s="947" t="s">
        <v>3211</v>
      </c>
      <c r="N74" s="948" t="s">
        <v>3123</v>
      </c>
    </row>
    <row r="75" spans="1:14" ht="25" customHeight="1" x14ac:dyDescent="0.4">
      <c r="A75" s="869">
        <v>1</v>
      </c>
      <c r="B75" s="544" t="s">
        <v>1826</v>
      </c>
      <c r="C75" s="544" t="s">
        <v>1829</v>
      </c>
      <c r="D75" s="871">
        <v>149556.84</v>
      </c>
      <c r="E75" s="871">
        <f>D75*35%</f>
        <v>52344.893999999993</v>
      </c>
      <c r="F75" s="871">
        <f>D75*20%</f>
        <v>29911.368000000002</v>
      </c>
      <c r="G75" s="871">
        <v>5400</v>
      </c>
      <c r="H75" s="871">
        <f>D75*5%</f>
        <v>7477.8420000000006</v>
      </c>
      <c r="I75" s="1208">
        <f>D75*5%+64915.7</f>
        <v>72393.542000000001</v>
      </c>
      <c r="J75" s="871"/>
      <c r="K75" s="871"/>
      <c r="L75" s="871"/>
      <c r="M75" s="871">
        <v>480000</v>
      </c>
      <c r="N75" s="872"/>
    </row>
    <row r="76" spans="1:14" ht="25" customHeight="1" x14ac:dyDescent="0.4">
      <c r="A76" s="890">
        <v>2</v>
      </c>
      <c r="B76" s="204" t="s">
        <v>1827</v>
      </c>
      <c r="C76" s="204" t="s">
        <v>1829</v>
      </c>
      <c r="D76" s="580">
        <v>149556.84</v>
      </c>
      <c r="E76" s="580">
        <f t="shared" ref="E76:E139" si="22">D76*35%</f>
        <v>52344.893999999993</v>
      </c>
      <c r="F76" s="580">
        <f t="shared" ref="F76:F107" si="23">D76*20%</f>
        <v>29911.368000000002</v>
      </c>
      <c r="G76" s="580">
        <v>5400</v>
      </c>
      <c r="H76" s="580">
        <f t="shared" ref="H76:H107" si="24">D76*5%</f>
        <v>7477.8420000000006</v>
      </c>
      <c r="I76" s="1054">
        <f t="shared" ref="I76:I107" si="25">D76*5%+64915.7</f>
        <v>72393.542000000001</v>
      </c>
      <c r="J76" s="580"/>
      <c r="K76" s="580"/>
      <c r="L76" s="580"/>
      <c r="M76" s="580">
        <v>480000</v>
      </c>
      <c r="N76" s="882"/>
    </row>
    <row r="77" spans="1:14" ht="25" customHeight="1" x14ac:dyDescent="0.4">
      <c r="A77" s="890">
        <v>3</v>
      </c>
      <c r="B77" s="204" t="s">
        <v>1828</v>
      </c>
      <c r="C77" s="204" t="s">
        <v>1829</v>
      </c>
      <c r="D77" s="580">
        <v>149556.84</v>
      </c>
      <c r="E77" s="580">
        <f t="shared" si="22"/>
        <v>52344.893999999993</v>
      </c>
      <c r="F77" s="580">
        <f t="shared" si="23"/>
        <v>29911.368000000002</v>
      </c>
      <c r="G77" s="580">
        <v>5400</v>
      </c>
      <c r="H77" s="580">
        <f t="shared" si="24"/>
        <v>7477.8420000000006</v>
      </c>
      <c r="I77" s="1054">
        <f t="shared" si="25"/>
        <v>72393.542000000001</v>
      </c>
      <c r="J77" s="580"/>
      <c r="K77" s="580"/>
      <c r="L77" s="580"/>
      <c r="M77" s="580">
        <v>480000</v>
      </c>
      <c r="N77" s="882"/>
    </row>
    <row r="78" spans="1:14" ht="25" customHeight="1" x14ac:dyDescent="0.4">
      <c r="A78" s="890">
        <v>4</v>
      </c>
      <c r="B78" s="204" t="s">
        <v>1830</v>
      </c>
      <c r="C78" s="204" t="s">
        <v>1829</v>
      </c>
      <c r="D78" s="580">
        <v>149556.84</v>
      </c>
      <c r="E78" s="580">
        <f t="shared" si="22"/>
        <v>52344.893999999993</v>
      </c>
      <c r="F78" s="580">
        <f t="shared" si="23"/>
        <v>29911.368000000002</v>
      </c>
      <c r="G78" s="580">
        <v>5400</v>
      </c>
      <c r="H78" s="580">
        <f t="shared" si="24"/>
        <v>7477.8420000000006</v>
      </c>
      <c r="I78" s="1054">
        <f t="shared" si="25"/>
        <v>72393.542000000001</v>
      </c>
      <c r="J78" s="580"/>
      <c r="K78" s="580"/>
      <c r="L78" s="580"/>
      <c r="M78" s="580">
        <v>480000</v>
      </c>
      <c r="N78" s="882"/>
    </row>
    <row r="79" spans="1:14" ht="25" customHeight="1" x14ac:dyDescent="0.4">
      <c r="A79" s="890">
        <v>5</v>
      </c>
      <c r="B79" s="204" t="s">
        <v>1831</v>
      </c>
      <c r="C79" s="204" t="s">
        <v>1829</v>
      </c>
      <c r="D79" s="580">
        <v>149556.84</v>
      </c>
      <c r="E79" s="580">
        <f t="shared" si="22"/>
        <v>52344.893999999993</v>
      </c>
      <c r="F79" s="580">
        <f t="shared" si="23"/>
        <v>29911.368000000002</v>
      </c>
      <c r="G79" s="580">
        <v>5400</v>
      </c>
      <c r="H79" s="580">
        <f t="shared" si="24"/>
        <v>7477.8420000000006</v>
      </c>
      <c r="I79" s="1054">
        <f t="shared" si="25"/>
        <v>72393.542000000001</v>
      </c>
      <c r="J79" s="580"/>
      <c r="K79" s="580"/>
      <c r="L79" s="580"/>
      <c r="M79" s="580">
        <v>480000</v>
      </c>
      <c r="N79" s="882"/>
    </row>
    <row r="80" spans="1:14" ht="25" customHeight="1" x14ac:dyDescent="0.4">
      <c r="A80" s="890">
        <v>6</v>
      </c>
      <c r="B80" s="204" t="s">
        <v>1832</v>
      </c>
      <c r="C80" s="204" t="s">
        <v>1829</v>
      </c>
      <c r="D80" s="580">
        <v>149556.84</v>
      </c>
      <c r="E80" s="580">
        <f t="shared" si="22"/>
        <v>52344.893999999993</v>
      </c>
      <c r="F80" s="580">
        <f t="shared" si="23"/>
        <v>29911.368000000002</v>
      </c>
      <c r="G80" s="580">
        <v>5400</v>
      </c>
      <c r="H80" s="580">
        <f t="shared" si="24"/>
        <v>7477.8420000000006</v>
      </c>
      <c r="I80" s="1054">
        <f t="shared" si="25"/>
        <v>72393.542000000001</v>
      </c>
      <c r="J80" s="580"/>
      <c r="K80" s="580"/>
      <c r="L80" s="580"/>
      <c r="M80" s="580">
        <v>480000</v>
      </c>
      <c r="N80" s="882"/>
    </row>
    <row r="81" spans="1:14" ht="25" customHeight="1" x14ac:dyDescent="0.4">
      <c r="A81" s="890">
        <v>7</v>
      </c>
      <c r="B81" s="204" t="s">
        <v>1833</v>
      </c>
      <c r="C81" s="204" t="s">
        <v>1829</v>
      </c>
      <c r="D81" s="580">
        <v>149556.84</v>
      </c>
      <c r="E81" s="580">
        <f t="shared" si="22"/>
        <v>52344.893999999993</v>
      </c>
      <c r="F81" s="580">
        <f t="shared" si="23"/>
        <v>29911.368000000002</v>
      </c>
      <c r="G81" s="580">
        <v>5400</v>
      </c>
      <c r="H81" s="580">
        <f t="shared" si="24"/>
        <v>7477.8420000000006</v>
      </c>
      <c r="I81" s="1054">
        <f t="shared" si="25"/>
        <v>72393.542000000001</v>
      </c>
      <c r="J81" s="580"/>
      <c r="K81" s="580"/>
      <c r="L81" s="580"/>
      <c r="M81" s="580">
        <v>480000</v>
      </c>
      <c r="N81" s="882"/>
    </row>
    <row r="82" spans="1:14" ht="25" customHeight="1" x14ac:dyDescent="0.4">
      <c r="A82" s="890">
        <v>8</v>
      </c>
      <c r="B82" s="204" t="s">
        <v>1834</v>
      </c>
      <c r="C82" s="204" t="s">
        <v>1829</v>
      </c>
      <c r="D82" s="580">
        <v>149556.84</v>
      </c>
      <c r="E82" s="580">
        <f t="shared" si="22"/>
        <v>52344.893999999993</v>
      </c>
      <c r="F82" s="580">
        <f t="shared" si="23"/>
        <v>29911.368000000002</v>
      </c>
      <c r="G82" s="580">
        <v>5400</v>
      </c>
      <c r="H82" s="580">
        <f t="shared" si="24"/>
        <v>7477.8420000000006</v>
      </c>
      <c r="I82" s="1054">
        <f t="shared" si="25"/>
        <v>72393.542000000001</v>
      </c>
      <c r="J82" s="580"/>
      <c r="K82" s="580"/>
      <c r="L82" s="580"/>
      <c r="M82" s="580">
        <v>480000</v>
      </c>
      <c r="N82" s="882"/>
    </row>
    <row r="83" spans="1:14" ht="25" customHeight="1" x14ac:dyDescent="0.4">
      <c r="A83" s="890">
        <v>9</v>
      </c>
      <c r="B83" s="204" t="s">
        <v>1835</v>
      </c>
      <c r="C83" s="204" t="s">
        <v>1829</v>
      </c>
      <c r="D83" s="580">
        <v>149556.84</v>
      </c>
      <c r="E83" s="580">
        <f t="shared" si="22"/>
        <v>52344.893999999993</v>
      </c>
      <c r="F83" s="580">
        <f t="shared" si="23"/>
        <v>29911.368000000002</v>
      </c>
      <c r="G83" s="580">
        <v>5400</v>
      </c>
      <c r="H83" s="580">
        <f t="shared" si="24"/>
        <v>7477.8420000000006</v>
      </c>
      <c r="I83" s="1054">
        <f t="shared" si="25"/>
        <v>72393.542000000001</v>
      </c>
      <c r="J83" s="580"/>
      <c r="K83" s="580"/>
      <c r="L83" s="580"/>
      <c r="M83" s="580">
        <v>480000</v>
      </c>
      <c r="N83" s="882"/>
    </row>
    <row r="84" spans="1:14" ht="25" customHeight="1" x14ac:dyDescent="0.4">
      <c r="A84" s="890">
        <v>10</v>
      </c>
      <c r="B84" s="204" t="s">
        <v>1836</v>
      </c>
      <c r="C84" s="204" t="s">
        <v>1829</v>
      </c>
      <c r="D84" s="580">
        <v>149556.84</v>
      </c>
      <c r="E84" s="580">
        <f t="shared" si="22"/>
        <v>52344.893999999993</v>
      </c>
      <c r="F84" s="580">
        <f t="shared" si="23"/>
        <v>29911.368000000002</v>
      </c>
      <c r="G84" s="580">
        <v>5400</v>
      </c>
      <c r="H84" s="580">
        <f t="shared" si="24"/>
        <v>7477.8420000000006</v>
      </c>
      <c r="I84" s="1054">
        <f t="shared" si="25"/>
        <v>72393.542000000001</v>
      </c>
      <c r="J84" s="580"/>
      <c r="K84" s="580"/>
      <c r="L84" s="580"/>
      <c r="M84" s="580">
        <v>480000</v>
      </c>
      <c r="N84" s="882"/>
    </row>
    <row r="85" spans="1:14" ht="25" customHeight="1" x14ac:dyDescent="0.4">
      <c r="A85" s="890">
        <v>11</v>
      </c>
      <c r="B85" s="204" t="s">
        <v>1837</v>
      </c>
      <c r="C85" s="204" t="s">
        <v>1829</v>
      </c>
      <c r="D85" s="580">
        <v>149556.84</v>
      </c>
      <c r="E85" s="580">
        <f t="shared" si="22"/>
        <v>52344.893999999993</v>
      </c>
      <c r="F85" s="580">
        <f t="shared" si="23"/>
        <v>29911.368000000002</v>
      </c>
      <c r="G85" s="580">
        <v>5400</v>
      </c>
      <c r="H85" s="580">
        <f t="shared" si="24"/>
        <v>7477.8420000000006</v>
      </c>
      <c r="I85" s="1054">
        <f t="shared" si="25"/>
        <v>72393.542000000001</v>
      </c>
      <c r="J85" s="580"/>
      <c r="K85" s="580"/>
      <c r="L85" s="580"/>
      <c r="M85" s="580">
        <v>480000</v>
      </c>
      <c r="N85" s="882"/>
    </row>
    <row r="86" spans="1:14" ht="25" customHeight="1" x14ac:dyDescent="0.4">
      <c r="A86" s="890">
        <v>12</v>
      </c>
      <c r="B86" s="204" t="s">
        <v>1838</v>
      </c>
      <c r="C86" s="204" t="s">
        <v>1829</v>
      </c>
      <c r="D86" s="580">
        <v>149556.84</v>
      </c>
      <c r="E86" s="580">
        <f t="shared" si="22"/>
        <v>52344.893999999993</v>
      </c>
      <c r="F86" s="580">
        <f t="shared" si="23"/>
        <v>29911.368000000002</v>
      </c>
      <c r="G86" s="580">
        <v>5400</v>
      </c>
      <c r="H86" s="580">
        <f t="shared" si="24"/>
        <v>7477.8420000000006</v>
      </c>
      <c r="I86" s="1054">
        <f t="shared" si="25"/>
        <v>72393.542000000001</v>
      </c>
      <c r="J86" s="580"/>
      <c r="K86" s="580"/>
      <c r="L86" s="580"/>
      <c r="M86" s="580">
        <v>480000</v>
      </c>
      <c r="N86" s="882"/>
    </row>
    <row r="87" spans="1:14" ht="25" customHeight="1" x14ac:dyDescent="0.4">
      <c r="A87" s="890">
        <v>13</v>
      </c>
      <c r="B87" s="204" t="s">
        <v>1839</v>
      </c>
      <c r="C87" s="204" t="s">
        <v>1829</v>
      </c>
      <c r="D87" s="580">
        <v>149556.84</v>
      </c>
      <c r="E87" s="580">
        <f t="shared" si="22"/>
        <v>52344.893999999993</v>
      </c>
      <c r="F87" s="580">
        <f t="shared" si="23"/>
        <v>29911.368000000002</v>
      </c>
      <c r="G87" s="580">
        <v>5400</v>
      </c>
      <c r="H87" s="580">
        <f t="shared" si="24"/>
        <v>7477.8420000000006</v>
      </c>
      <c r="I87" s="1054">
        <f t="shared" si="25"/>
        <v>72393.542000000001</v>
      </c>
      <c r="J87" s="580"/>
      <c r="K87" s="580"/>
      <c r="L87" s="580"/>
      <c r="M87" s="580">
        <v>480000</v>
      </c>
      <c r="N87" s="882"/>
    </row>
    <row r="88" spans="1:14" ht="25" customHeight="1" x14ac:dyDescent="0.4">
      <c r="A88" s="890">
        <v>14</v>
      </c>
      <c r="B88" s="204" t="s">
        <v>1842</v>
      </c>
      <c r="C88" s="204" t="s">
        <v>1829</v>
      </c>
      <c r="D88" s="580">
        <v>149556.84</v>
      </c>
      <c r="E88" s="580">
        <f t="shared" si="22"/>
        <v>52344.893999999993</v>
      </c>
      <c r="F88" s="580">
        <f t="shared" si="23"/>
        <v>29911.368000000002</v>
      </c>
      <c r="G88" s="580">
        <v>5400</v>
      </c>
      <c r="H88" s="580">
        <f t="shared" si="24"/>
        <v>7477.8420000000006</v>
      </c>
      <c r="I88" s="1054">
        <f t="shared" si="25"/>
        <v>72393.542000000001</v>
      </c>
      <c r="J88" s="580"/>
      <c r="K88" s="580"/>
      <c r="L88" s="580"/>
      <c r="M88" s="580">
        <v>480000</v>
      </c>
      <c r="N88" s="882"/>
    </row>
    <row r="89" spans="1:14" ht="25" customHeight="1" x14ac:dyDescent="0.4">
      <c r="A89" s="890">
        <v>15</v>
      </c>
      <c r="B89" s="204" t="s">
        <v>1843</v>
      </c>
      <c r="C89" s="204" t="s">
        <v>1829</v>
      </c>
      <c r="D89" s="580">
        <v>149556.84</v>
      </c>
      <c r="E89" s="580">
        <f t="shared" si="22"/>
        <v>52344.893999999993</v>
      </c>
      <c r="F89" s="580">
        <f t="shared" si="23"/>
        <v>29911.368000000002</v>
      </c>
      <c r="G89" s="580">
        <v>5400</v>
      </c>
      <c r="H89" s="580">
        <f t="shared" si="24"/>
        <v>7477.8420000000006</v>
      </c>
      <c r="I89" s="1054">
        <f t="shared" si="25"/>
        <v>72393.542000000001</v>
      </c>
      <c r="J89" s="580"/>
      <c r="K89" s="580"/>
      <c r="L89" s="580"/>
      <c r="M89" s="580">
        <v>480000</v>
      </c>
      <c r="N89" s="882"/>
    </row>
    <row r="90" spans="1:14" ht="25" customHeight="1" x14ac:dyDescent="0.4">
      <c r="A90" s="890">
        <v>16</v>
      </c>
      <c r="B90" s="204" t="s">
        <v>1844</v>
      </c>
      <c r="C90" s="204" t="s">
        <v>1829</v>
      </c>
      <c r="D90" s="580">
        <v>149556.84</v>
      </c>
      <c r="E90" s="580">
        <f t="shared" si="22"/>
        <v>52344.893999999993</v>
      </c>
      <c r="F90" s="580">
        <f t="shared" si="23"/>
        <v>29911.368000000002</v>
      </c>
      <c r="G90" s="580">
        <v>5400</v>
      </c>
      <c r="H90" s="580">
        <f t="shared" si="24"/>
        <v>7477.8420000000006</v>
      </c>
      <c r="I90" s="1054">
        <f t="shared" si="25"/>
        <v>72393.542000000001</v>
      </c>
      <c r="J90" s="580"/>
      <c r="K90" s="580"/>
      <c r="L90" s="580"/>
      <c r="M90" s="580">
        <v>480000</v>
      </c>
      <c r="N90" s="882"/>
    </row>
    <row r="91" spans="1:14" ht="25" customHeight="1" x14ac:dyDescent="0.4">
      <c r="A91" s="890">
        <v>17</v>
      </c>
      <c r="B91" s="204" t="s">
        <v>2662</v>
      </c>
      <c r="C91" s="204" t="s">
        <v>1829</v>
      </c>
      <c r="D91" s="580">
        <v>149556.84</v>
      </c>
      <c r="E91" s="580">
        <f t="shared" si="22"/>
        <v>52344.893999999993</v>
      </c>
      <c r="F91" s="580">
        <f t="shared" si="23"/>
        <v>29911.368000000002</v>
      </c>
      <c r="G91" s="580">
        <v>5400</v>
      </c>
      <c r="H91" s="580">
        <f t="shared" si="24"/>
        <v>7477.8420000000006</v>
      </c>
      <c r="I91" s="1054">
        <f t="shared" si="25"/>
        <v>72393.542000000001</v>
      </c>
      <c r="J91" s="580"/>
      <c r="K91" s="580"/>
      <c r="L91" s="580"/>
      <c r="M91" s="580">
        <v>480000</v>
      </c>
      <c r="N91" s="882"/>
    </row>
    <row r="92" spans="1:14" ht="25" customHeight="1" x14ac:dyDescent="0.4">
      <c r="A92" s="890">
        <v>18</v>
      </c>
      <c r="B92" s="204" t="s">
        <v>2663</v>
      </c>
      <c r="C92" s="204" t="s">
        <v>1829</v>
      </c>
      <c r="D92" s="580">
        <v>149556.84</v>
      </c>
      <c r="E92" s="580">
        <f t="shared" si="22"/>
        <v>52344.893999999993</v>
      </c>
      <c r="F92" s="580">
        <f t="shared" si="23"/>
        <v>29911.368000000002</v>
      </c>
      <c r="G92" s="580">
        <v>5400</v>
      </c>
      <c r="H92" s="580">
        <f t="shared" si="24"/>
        <v>7477.8420000000006</v>
      </c>
      <c r="I92" s="1054">
        <f t="shared" si="25"/>
        <v>72393.542000000001</v>
      </c>
      <c r="J92" s="580"/>
      <c r="K92" s="580"/>
      <c r="L92" s="580"/>
      <c r="M92" s="580">
        <v>480000</v>
      </c>
      <c r="N92" s="882"/>
    </row>
    <row r="93" spans="1:14" ht="25" customHeight="1" x14ac:dyDescent="0.4">
      <c r="A93" s="890">
        <v>19</v>
      </c>
      <c r="B93" s="204" t="s">
        <v>2664</v>
      </c>
      <c r="C93" s="204" t="s">
        <v>1829</v>
      </c>
      <c r="D93" s="580">
        <v>149556.84</v>
      </c>
      <c r="E93" s="580">
        <f t="shared" si="22"/>
        <v>52344.893999999993</v>
      </c>
      <c r="F93" s="580">
        <f t="shared" si="23"/>
        <v>29911.368000000002</v>
      </c>
      <c r="G93" s="580">
        <v>5400</v>
      </c>
      <c r="H93" s="580">
        <f t="shared" si="24"/>
        <v>7477.8420000000006</v>
      </c>
      <c r="I93" s="1054">
        <f t="shared" si="25"/>
        <v>72393.542000000001</v>
      </c>
      <c r="J93" s="580"/>
      <c r="K93" s="580"/>
      <c r="L93" s="580"/>
      <c r="M93" s="580">
        <v>480000</v>
      </c>
      <c r="N93" s="882"/>
    </row>
    <row r="94" spans="1:14" ht="25" customHeight="1" x14ac:dyDescent="0.4">
      <c r="A94" s="890">
        <v>20</v>
      </c>
      <c r="B94" s="204" t="s">
        <v>1825</v>
      </c>
      <c r="C94" s="204" t="s">
        <v>1845</v>
      </c>
      <c r="D94" s="1049">
        <v>171463.08000000002</v>
      </c>
      <c r="E94" s="580">
        <f t="shared" si="22"/>
        <v>60012.078000000001</v>
      </c>
      <c r="F94" s="580">
        <f t="shared" si="23"/>
        <v>34292.616000000002</v>
      </c>
      <c r="G94" s="580">
        <v>5400</v>
      </c>
      <c r="H94" s="580">
        <f t="shared" si="24"/>
        <v>8573.1540000000005</v>
      </c>
      <c r="I94" s="1054">
        <f t="shared" si="25"/>
        <v>73488.853999999992</v>
      </c>
      <c r="J94" s="580"/>
      <c r="K94" s="580"/>
      <c r="L94" s="580"/>
      <c r="M94" s="580">
        <v>480000</v>
      </c>
      <c r="N94" s="882"/>
    </row>
    <row r="95" spans="1:14" ht="25" customHeight="1" x14ac:dyDescent="0.4">
      <c r="A95" s="890">
        <v>21</v>
      </c>
      <c r="B95" s="204" t="s">
        <v>1841</v>
      </c>
      <c r="C95" s="204" t="s">
        <v>1845</v>
      </c>
      <c r="D95" s="1049">
        <v>171463.08000000002</v>
      </c>
      <c r="E95" s="580">
        <f t="shared" si="22"/>
        <v>60012.078000000001</v>
      </c>
      <c r="F95" s="580">
        <f t="shared" si="23"/>
        <v>34292.616000000002</v>
      </c>
      <c r="G95" s="580">
        <v>5400</v>
      </c>
      <c r="H95" s="580">
        <f t="shared" si="24"/>
        <v>8573.1540000000005</v>
      </c>
      <c r="I95" s="1054">
        <f t="shared" si="25"/>
        <v>73488.853999999992</v>
      </c>
      <c r="J95" s="580"/>
      <c r="K95" s="580"/>
      <c r="L95" s="580"/>
      <c r="M95" s="580">
        <v>480000</v>
      </c>
      <c r="N95" s="882"/>
    </row>
    <row r="96" spans="1:14" ht="25" customHeight="1" x14ac:dyDescent="0.4">
      <c r="A96" s="890">
        <v>22</v>
      </c>
      <c r="B96" s="204" t="s">
        <v>2665</v>
      </c>
      <c r="C96" s="204" t="s">
        <v>1845</v>
      </c>
      <c r="D96" s="1049">
        <v>171463.08000000002</v>
      </c>
      <c r="E96" s="580">
        <f t="shared" si="22"/>
        <v>60012.078000000001</v>
      </c>
      <c r="F96" s="580">
        <f t="shared" si="23"/>
        <v>34292.616000000002</v>
      </c>
      <c r="G96" s="580">
        <v>5400</v>
      </c>
      <c r="H96" s="580">
        <f t="shared" si="24"/>
        <v>8573.1540000000005</v>
      </c>
      <c r="I96" s="1054">
        <f t="shared" si="25"/>
        <v>73488.853999999992</v>
      </c>
      <c r="J96" s="580"/>
      <c r="K96" s="580"/>
      <c r="L96" s="580"/>
      <c r="M96" s="580">
        <v>480000</v>
      </c>
      <c r="N96" s="882"/>
    </row>
    <row r="97" spans="1:14" ht="25" customHeight="1" x14ac:dyDescent="0.4">
      <c r="A97" s="890">
        <v>23</v>
      </c>
      <c r="B97" s="204" t="s">
        <v>1846</v>
      </c>
      <c r="C97" s="204" t="s">
        <v>1845</v>
      </c>
      <c r="D97" s="1049">
        <v>171463.08000000002</v>
      </c>
      <c r="E97" s="580">
        <f t="shared" si="22"/>
        <v>60012.078000000001</v>
      </c>
      <c r="F97" s="580">
        <f t="shared" si="23"/>
        <v>34292.616000000002</v>
      </c>
      <c r="G97" s="580">
        <v>5400</v>
      </c>
      <c r="H97" s="580">
        <f t="shared" si="24"/>
        <v>8573.1540000000005</v>
      </c>
      <c r="I97" s="1054">
        <f t="shared" si="25"/>
        <v>73488.853999999992</v>
      </c>
      <c r="J97" s="580"/>
      <c r="K97" s="580"/>
      <c r="L97" s="580"/>
      <c r="M97" s="580">
        <v>480000</v>
      </c>
      <c r="N97" s="882"/>
    </row>
    <row r="98" spans="1:14" ht="25" customHeight="1" x14ac:dyDescent="0.4">
      <c r="A98" s="890">
        <v>24</v>
      </c>
      <c r="B98" s="204" t="s">
        <v>1847</v>
      </c>
      <c r="C98" s="204" t="s">
        <v>1845</v>
      </c>
      <c r="D98" s="1049">
        <v>171463.08000000002</v>
      </c>
      <c r="E98" s="580">
        <f t="shared" si="22"/>
        <v>60012.078000000001</v>
      </c>
      <c r="F98" s="580">
        <f t="shared" si="23"/>
        <v>34292.616000000002</v>
      </c>
      <c r="G98" s="580">
        <v>5400</v>
      </c>
      <c r="H98" s="580">
        <f t="shared" si="24"/>
        <v>8573.1540000000005</v>
      </c>
      <c r="I98" s="1054">
        <f t="shared" si="25"/>
        <v>73488.853999999992</v>
      </c>
      <c r="J98" s="580"/>
      <c r="K98" s="580"/>
      <c r="L98" s="580"/>
      <c r="M98" s="580">
        <v>480000</v>
      </c>
      <c r="N98" s="882"/>
    </row>
    <row r="99" spans="1:14" ht="25" customHeight="1" x14ac:dyDescent="0.4">
      <c r="A99" s="890">
        <v>25</v>
      </c>
      <c r="B99" s="204" t="s">
        <v>2666</v>
      </c>
      <c r="C99" s="204" t="s">
        <v>1845</v>
      </c>
      <c r="D99" s="1049">
        <v>171463.08000000002</v>
      </c>
      <c r="E99" s="580">
        <f t="shared" si="22"/>
        <v>60012.078000000001</v>
      </c>
      <c r="F99" s="580">
        <f t="shared" si="23"/>
        <v>34292.616000000002</v>
      </c>
      <c r="G99" s="580">
        <v>5400</v>
      </c>
      <c r="H99" s="580">
        <f t="shared" si="24"/>
        <v>8573.1540000000005</v>
      </c>
      <c r="I99" s="1054">
        <f t="shared" si="25"/>
        <v>73488.853999999992</v>
      </c>
      <c r="J99" s="580"/>
      <c r="K99" s="580"/>
      <c r="L99" s="580"/>
      <c r="M99" s="580">
        <v>480000</v>
      </c>
      <c r="N99" s="882"/>
    </row>
    <row r="100" spans="1:14" ht="25" customHeight="1" x14ac:dyDescent="0.4">
      <c r="A100" s="890">
        <v>26</v>
      </c>
      <c r="B100" s="204" t="s">
        <v>2667</v>
      </c>
      <c r="C100" s="204" t="s">
        <v>1845</v>
      </c>
      <c r="D100" s="1049">
        <v>171463.08000000002</v>
      </c>
      <c r="E100" s="580">
        <f t="shared" si="22"/>
        <v>60012.078000000001</v>
      </c>
      <c r="F100" s="580">
        <f t="shared" si="23"/>
        <v>34292.616000000002</v>
      </c>
      <c r="G100" s="580">
        <v>5400</v>
      </c>
      <c r="H100" s="580">
        <f t="shared" si="24"/>
        <v>8573.1540000000005</v>
      </c>
      <c r="I100" s="1054">
        <f t="shared" si="25"/>
        <v>73488.853999999992</v>
      </c>
      <c r="J100" s="580"/>
      <c r="K100" s="580"/>
      <c r="L100" s="580"/>
      <c r="M100" s="580">
        <v>480000</v>
      </c>
      <c r="N100" s="882"/>
    </row>
    <row r="101" spans="1:14" ht="25" customHeight="1" x14ac:dyDescent="0.4">
      <c r="A101" s="890">
        <v>27</v>
      </c>
      <c r="B101" s="204" t="s">
        <v>2668</v>
      </c>
      <c r="C101" s="204" t="s">
        <v>1845</v>
      </c>
      <c r="D101" s="1049">
        <v>171463.08000000002</v>
      </c>
      <c r="E101" s="580">
        <f t="shared" si="22"/>
        <v>60012.078000000001</v>
      </c>
      <c r="F101" s="580">
        <f t="shared" si="23"/>
        <v>34292.616000000002</v>
      </c>
      <c r="G101" s="580">
        <v>5400</v>
      </c>
      <c r="H101" s="580">
        <f t="shared" si="24"/>
        <v>8573.1540000000005</v>
      </c>
      <c r="I101" s="1054">
        <f t="shared" si="25"/>
        <v>73488.853999999992</v>
      </c>
      <c r="J101" s="580"/>
      <c r="K101" s="580"/>
      <c r="L101" s="580"/>
      <c r="M101" s="580">
        <v>480000</v>
      </c>
      <c r="N101" s="882"/>
    </row>
    <row r="102" spans="1:14" ht="25" customHeight="1" x14ac:dyDescent="0.4">
      <c r="A102" s="890">
        <v>28</v>
      </c>
      <c r="B102" s="204" t="s">
        <v>2669</v>
      </c>
      <c r="C102" s="204" t="s">
        <v>1845</v>
      </c>
      <c r="D102" s="1049">
        <v>171463.08000000002</v>
      </c>
      <c r="E102" s="580">
        <f t="shared" si="22"/>
        <v>60012.078000000001</v>
      </c>
      <c r="F102" s="580">
        <f t="shared" si="23"/>
        <v>34292.616000000002</v>
      </c>
      <c r="G102" s="580">
        <v>5400</v>
      </c>
      <c r="H102" s="580">
        <f t="shared" si="24"/>
        <v>8573.1540000000005</v>
      </c>
      <c r="I102" s="1054">
        <f t="shared" si="25"/>
        <v>73488.853999999992</v>
      </c>
      <c r="J102" s="580"/>
      <c r="K102" s="580"/>
      <c r="L102" s="580"/>
      <c r="M102" s="580">
        <v>480000</v>
      </c>
      <c r="N102" s="882"/>
    </row>
    <row r="103" spans="1:14" ht="25" customHeight="1" x14ac:dyDescent="0.4">
      <c r="A103" s="890">
        <v>29</v>
      </c>
      <c r="B103" s="204" t="s">
        <v>2670</v>
      </c>
      <c r="C103" s="204" t="s">
        <v>1845</v>
      </c>
      <c r="D103" s="1049">
        <v>171463.08000000002</v>
      </c>
      <c r="E103" s="580">
        <f t="shared" si="22"/>
        <v>60012.078000000001</v>
      </c>
      <c r="F103" s="580">
        <f t="shared" si="23"/>
        <v>34292.616000000002</v>
      </c>
      <c r="G103" s="580">
        <v>5400</v>
      </c>
      <c r="H103" s="580">
        <f t="shared" si="24"/>
        <v>8573.1540000000005</v>
      </c>
      <c r="I103" s="1054">
        <f t="shared" si="25"/>
        <v>73488.853999999992</v>
      </c>
      <c r="J103" s="580"/>
      <c r="K103" s="580"/>
      <c r="L103" s="580"/>
      <c r="M103" s="580">
        <v>480000</v>
      </c>
      <c r="N103" s="882"/>
    </row>
    <row r="104" spans="1:14" ht="25" customHeight="1" x14ac:dyDescent="0.4">
      <c r="A104" s="890">
        <v>30</v>
      </c>
      <c r="B104" s="204" t="s">
        <v>1840</v>
      </c>
      <c r="C104" s="962" t="s">
        <v>1948</v>
      </c>
      <c r="D104" s="580">
        <v>155120.28</v>
      </c>
      <c r="E104" s="580">
        <f t="shared" si="22"/>
        <v>54292.097999999998</v>
      </c>
      <c r="F104" s="580">
        <f t="shared" si="23"/>
        <v>31024.056</v>
      </c>
      <c r="G104" s="580">
        <v>5400</v>
      </c>
      <c r="H104" s="580">
        <f t="shared" si="24"/>
        <v>7756.0140000000001</v>
      </c>
      <c r="I104" s="1054">
        <f t="shared" si="25"/>
        <v>72671.713999999993</v>
      </c>
      <c r="J104" s="580"/>
      <c r="K104" s="580"/>
      <c r="L104" s="580"/>
      <c r="M104" s="580">
        <v>480000</v>
      </c>
      <c r="N104" s="882"/>
    </row>
    <row r="105" spans="1:14" ht="25" customHeight="1" x14ac:dyDescent="0.4">
      <c r="A105" s="890">
        <v>31</v>
      </c>
      <c r="B105" s="204" t="s">
        <v>2671</v>
      </c>
      <c r="C105" s="962" t="s">
        <v>1948</v>
      </c>
      <c r="D105" s="580">
        <v>155120.28</v>
      </c>
      <c r="E105" s="580">
        <f t="shared" si="22"/>
        <v>54292.097999999998</v>
      </c>
      <c r="F105" s="580">
        <f t="shared" si="23"/>
        <v>31024.056</v>
      </c>
      <c r="G105" s="580">
        <v>5400</v>
      </c>
      <c r="H105" s="580">
        <f t="shared" si="24"/>
        <v>7756.0140000000001</v>
      </c>
      <c r="I105" s="1054">
        <f t="shared" si="25"/>
        <v>72671.713999999993</v>
      </c>
      <c r="J105" s="580"/>
      <c r="K105" s="580"/>
      <c r="L105" s="580"/>
      <c r="M105" s="580">
        <v>480000</v>
      </c>
      <c r="N105" s="882"/>
    </row>
    <row r="106" spans="1:14" ht="25" customHeight="1" x14ac:dyDescent="0.4">
      <c r="A106" s="890">
        <v>32</v>
      </c>
      <c r="B106" s="204" t="s">
        <v>2672</v>
      </c>
      <c r="C106" s="962" t="s">
        <v>1948</v>
      </c>
      <c r="D106" s="580">
        <v>155120.28</v>
      </c>
      <c r="E106" s="580">
        <f t="shared" si="22"/>
        <v>54292.097999999998</v>
      </c>
      <c r="F106" s="580">
        <f t="shared" si="23"/>
        <v>31024.056</v>
      </c>
      <c r="G106" s="580">
        <v>5400</v>
      </c>
      <c r="H106" s="580">
        <f t="shared" si="24"/>
        <v>7756.0140000000001</v>
      </c>
      <c r="I106" s="1054">
        <f t="shared" si="25"/>
        <v>72671.713999999993</v>
      </c>
      <c r="J106" s="580"/>
      <c r="K106" s="580"/>
      <c r="L106" s="580"/>
      <c r="M106" s="580">
        <v>480000</v>
      </c>
      <c r="N106" s="882"/>
    </row>
    <row r="107" spans="1:14" ht="25" customHeight="1" thickBot="1" x14ac:dyDescent="0.45">
      <c r="A107" s="886">
        <v>33</v>
      </c>
      <c r="B107" s="887" t="s">
        <v>2673</v>
      </c>
      <c r="C107" s="963" t="s">
        <v>1948</v>
      </c>
      <c r="D107" s="883">
        <v>155120.28</v>
      </c>
      <c r="E107" s="883">
        <f t="shared" si="22"/>
        <v>54292.097999999998</v>
      </c>
      <c r="F107" s="883">
        <f t="shared" si="23"/>
        <v>31024.056</v>
      </c>
      <c r="G107" s="883">
        <v>5400</v>
      </c>
      <c r="H107" s="883">
        <f t="shared" si="24"/>
        <v>7756.0140000000001</v>
      </c>
      <c r="I107" s="1209">
        <f t="shared" si="25"/>
        <v>72671.713999999993</v>
      </c>
      <c r="J107" s="883"/>
      <c r="K107" s="883"/>
      <c r="L107" s="883"/>
      <c r="M107" s="883">
        <v>480000</v>
      </c>
      <c r="N107" s="884"/>
    </row>
    <row r="108" spans="1:14" ht="25" customHeight="1" thickBot="1" x14ac:dyDescent="0.45">
      <c r="A108" s="1210"/>
      <c r="B108" s="1212" t="s">
        <v>3217</v>
      </c>
      <c r="C108" s="1213">
        <v>33</v>
      </c>
      <c r="D108" s="1214">
        <f>SUM(D75:D107)</f>
        <v>5176691.8800000018</v>
      </c>
      <c r="E108" s="1214">
        <f>SUM(E84:E107)</f>
        <v>1340738.1119999997</v>
      </c>
      <c r="F108" s="1214">
        <f>SUM(F75:F107)</f>
        <v>1035338.3760000005</v>
      </c>
      <c r="G108" s="1214">
        <f t="shared" ref="G108:N108" si="26">SUM(G75:G107)</f>
        <v>178200</v>
      </c>
      <c r="H108" s="1214">
        <f t="shared" si="26"/>
        <v>258834.59400000013</v>
      </c>
      <c r="I108" s="1214">
        <f t="shared" si="26"/>
        <v>2401052.6940000006</v>
      </c>
      <c r="J108" s="1214">
        <f t="shared" si="26"/>
        <v>0</v>
      </c>
      <c r="K108" s="1214">
        <f t="shared" si="26"/>
        <v>0</v>
      </c>
      <c r="L108" s="1214">
        <f t="shared" si="26"/>
        <v>0</v>
      </c>
      <c r="M108" s="1214">
        <f t="shared" si="26"/>
        <v>15840000</v>
      </c>
      <c r="N108" s="1215">
        <f t="shared" si="26"/>
        <v>0</v>
      </c>
    </row>
    <row r="109" spans="1:14" ht="25" customHeight="1" x14ac:dyDescent="0.4">
      <c r="A109" s="1216">
        <v>34</v>
      </c>
      <c r="B109" s="1219" t="s">
        <v>2674</v>
      </c>
      <c r="C109" s="1220" t="s">
        <v>2591</v>
      </c>
      <c r="D109" s="871">
        <v>259102</v>
      </c>
      <c r="E109" s="871">
        <f t="shared" si="22"/>
        <v>90685.7</v>
      </c>
      <c r="F109" s="871">
        <f>D109*20%</f>
        <v>51820.4</v>
      </c>
      <c r="G109" s="871">
        <v>7560</v>
      </c>
      <c r="H109" s="871">
        <f t="shared" ref="H109:H140" si="27">D109*5%</f>
        <v>12955.1</v>
      </c>
      <c r="I109" s="1208">
        <f t="shared" ref="I109:I140" si="28">D109*5%+64915.7</f>
        <v>77870.8</v>
      </c>
      <c r="J109" s="871"/>
      <c r="K109" s="871"/>
      <c r="L109" s="871"/>
      <c r="M109" s="871">
        <v>480000</v>
      </c>
      <c r="N109" s="872"/>
    </row>
    <row r="110" spans="1:14" ht="25" customHeight="1" x14ac:dyDescent="0.4">
      <c r="A110" s="1217">
        <v>35</v>
      </c>
      <c r="B110" s="890" t="s">
        <v>2675</v>
      </c>
      <c r="C110" s="1051" t="s">
        <v>2591</v>
      </c>
      <c r="D110" s="580">
        <v>259102</v>
      </c>
      <c r="E110" s="580">
        <f t="shared" si="22"/>
        <v>90685.7</v>
      </c>
      <c r="F110" s="580">
        <f t="shared" ref="F110:F140" si="29">D110*20%</f>
        <v>51820.4</v>
      </c>
      <c r="G110" s="580">
        <v>7560</v>
      </c>
      <c r="H110" s="580">
        <f t="shared" si="27"/>
        <v>12955.1</v>
      </c>
      <c r="I110" s="1054">
        <f t="shared" si="28"/>
        <v>77870.8</v>
      </c>
      <c r="J110" s="580"/>
      <c r="K110" s="580"/>
      <c r="L110" s="580"/>
      <c r="M110" s="580">
        <v>480000</v>
      </c>
      <c r="N110" s="882"/>
    </row>
    <row r="111" spans="1:14" ht="25" customHeight="1" x14ac:dyDescent="0.4">
      <c r="A111" s="1217">
        <v>36</v>
      </c>
      <c r="B111" s="890" t="s">
        <v>1849</v>
      </c>
      <c r="C111" s="1051" t="s">
        <v>2591</v>
      </c>
      <c r="D111" s="580">
        <v>259102</v>
      </c>
      <c r="E111" s="580">
        <f t="shared" si="22"/>
        <v>90685.7</v>
      </c>
      <c r="F111" s="580">
        <f t="shared" si="29"/>
        <v>51820.4</v>
      </c>
      <c r="G111" s="580">
        <v>7560</v>
      </c>
      <c r="H111" s="580">
        <f t="shared" si="27"/>
        <v>12955.1</v>
      </c>
      <c r="I111" s="1054">
        <f t="shared" si="28"/>
        <v>77870.8</v>
      </c>
      <c r="J111" s="580"/>
      <c r="K111" s="580"/>
      <c r="L111" s="580"/>
      <c r="M111" s="580">
        <v>480000</v>
      </c>
      <c r="N111" s="882"/>
    </row>
    <row r="112" spans="1:14" ht="25" customHeight="1" x14ac:dyDescent="0.4">
      <c r="A112" s="1217">
        <v>37</v>
      </c>
      <c r="B112" s="890" t="s">
        <v>1850</v>
      </c>
      <c r="C112" s="1051" t="s">
        <v>2591</v>
      </c>
      <c r="D112" s="580">
        <v>259102</v>
      </c>
      <c r="E112" s="580">
        <f t="shared" si="22"/>
        <v>90685.7</v>
      </c>
      <c r="F112" s="580">
        <f t="shared" si="29"/>
        <v>51820.4</v>
      </c>
      <c r="G112" s="580">
        <v>7560</v>
      </c>
      <c r="H112" s="580">
        <f t="shared" si="27"/>
        <v>12955.1</v>
      </c>
      <c r="I112" s="1054">
        <f t="shared" si="28"/>
        <v>77870.8</v>
      </c>
      <c r="J112" s="580"/>
      <c r="K112" s="580"/>
      <c r="L112" s="580"/>
      <c r="M112" s="580">
        <v>480000</v>
      </c>
      <c r="N112" s="882"/>
    </row>
    <row r="113" spans="1:14" ht="25" customHeight="1" x14ac:dyDescent="0.4">
      <c r="A113" s="1217">
        <v>38</v>
      </c>
      <c r="B113" s="890" t="s">
        <v>2676</v>
      </c>
      <c r="C113" s="1051" t="s">
        <v>2591</v>
      </c>
      <c r="D113" s="580">
        <v>259102</v>
      </c>
      <c r="E113" s="580">
        <f t="shared" si="22"/>
        <v>90685.7</v>
      </c>
      <c r="F113" s="580">
        <f t="shared" si="29"/>
        <v>51820.4</v>
      </c>
      <c r="G113" s="580">
        <v>7560</v>
      </c>
      <c r="H113" s="580">
        <f t="shared" si="27"/>
        <v>12955.1</v>
      </c>
      <c r="I113" s="1054">
        <f t="shared" si="28"/>
        <v>77870.8</v>
      </c>
      <c r="J113" s="580"/>
      <c r="K113" s="580"/>
      <c r="L113" s="580"/>
      <c r="M113" s="580">
        <v>480000</v>
      </c>
      <c r="N113" s="882"/>
    </row>
    <row r="114" spans="1:14" ht="25" customHeight="1" x14ac:dyDescent="0.4">
      <c r="A114" s="1217">
        <v>39</v>
      </c>
      <c r="B114" s="890" t="s">
        <v>1851</v>
      </c>
      <c r="C114" s="1051" t="s">
        <v>2591</v>
      </c>
      <c r="D114" s="580">
        <v>259102</v>
      </c>
      <c r="E114" s="580">
        <f t="shared" si="22"/>
        <v>90685.7</v>
      </c>
      <c r="F114" s="580">
        <f t="shared" si="29"/>
        <v>51820.4</v>
      </c>
      <c r="G114" s="580">
        <v>7560</v>
      </c>
      <c r="H114" s="580">
        <f t="shared" si="27"/>
        <v>12955.1</v>
      </c>
      <c r="I114" s="1054">
        <f t="shared" si="28"/>
        <v>77870.8</v>
      </c>
      <c r="J114" s="580"/>
      <c r="K114" s="580"/>
      <c r="L114" s="580"/>
      <c r="M114" s="580">
        <v>480000</v>
      </c>
      <c r="N114" s="882"/>
    </row>
    <row r="115" spans="1:14" ht="25" customHeight="1" x14ac:dyDescent="0.4">
      <c r="A115" s="1217">
        <v>40</v>
      </c>
      <c r="B115" s="890" t="s">
        <v>2677</v>
      </c>
      <c r="C115" s="1051" t="s">
        <v>2591</v>
      </c>
      <c r="D115" s="580">
        <v>259102</v>
      </c>
      <c r="E115" s="580">
        <f t="shared" si="22"/>
        <v>90685.7</v>
      </c>
      <c r="F115" s="580">
        <f t="shared" si="29"/>
        <v>51820.4</v>
      </c>
      <c r="G115" s="580">
        <v>7560</v>
      </c>
      <c r="H115" s="580">
        <f t="shared" si="27"/>
        <v>12955.1</v>
      </c>
      <c r="I115" s="1054">
        <f t="shared" si="28"/>
        <v>77870.8</v>
      </c>
      <c r="J115" s="580"/>
      <c r="K115" s="580"/>
      <c r="L115" s="580"/>
      <c r="M115" s="580">
        <v>480000</v>
      </c>
      <c r="N115" s="882"/>
    </row>
    <row r="116" spans="1:14" ht="25" customHeight="1" x14ac:dyDescent="0.4">
      <c r="A116" s="1217">
        <v>41</v>
      </c>
      <c r="B116" s="890" t="s">
        <v>2678</v>
      </c>
      <c r="C116" s="1051" t="s">
        <v>2591</v>
      </c>
      <c r="D116" s="580">
        <v>259102</v>
      </c>
      <c r="E116" s="580">
        <f t="shared" si="22"/>
        <v>90685.7</v>
      </c>
      <c r="F116" s="580">
        <f t="shared" si="29"/>
        <v>51820.4</v>
      </c>
      <c r="G116" s="580">
        <v>7560</v>
      </c>
      <c r="H116" s="580">
        <f t="shared" si="27"/>
        <v>12955.1</v>
      </c>
      <c r="I116" s="1054">
        <f t="shared" si="28"/>
        <v>77870.8</v>
      </c>
      <c r="J116" s="580"/>
      <c r="K116" s="580"/>
      <c r="L116" s="580"/>
      <c r="M116" s="580">
        <v>480000</v>
      </c>
      <c r="N116" s="882"/>
    </row>
    <row r="117" spans="1:14" ht="25" customHeight="1" x14ac:dyDescent="0.4">
      <c r="A117" s="1217">
        <v>42</v>
      </c>
      <c r="B117" s="890" t="s">
        <v>2679</v>
      </c>
      <c r="C117" s="1051" t="s">
        <v>2591</v>
      </c>
      <c r="D117" s="580">
        <v>259102</v>
      </c>
      <c r="E117" s="580">
        <f t="shared" si="22"/>
        <v>90685.7</v>
      </c>
      <c r="F117" s="580">
        <f t="shared" si="29"/>
        <v>51820.4</v>
      </c>
      <c r="G117" s="580">
        <v>7560</v>
      </c>
      <c r="H117" s="580">
        <f t="shared" si="27"/>
        <v>12955.1</v>
      </c>
      <c r="I117" s="1054">
        <f t="shared" si="28"/>
        <v>77870.8</v>
      </c>
      <c r="J117" s="580"/>
      <c r="K117" s="580"/>
      <c r="L117" s="580"/>
      <c r="M117" s="580">
        <v>480000</v>
      </c>
      <c r="N117" s="882"/>
    </row>
    <row r="118" spans="1:14" ht="25" customHeight="1" x14ac:dyDescent="0.4">
      <c r="A118" s="1217">
        <v>43</v>
      </c>
      <c r="B118" s="890" t="s">
        <v>1848</v>
      </c>
      <c r="C118" s="204" t="s">
        <v>2592</v>
      </c>
      <c r="D118" s="580">
        <v>466701</v>
      </c>
      <c r="E118" s="580">
        <f t="shared" si="22"/>
        <v>163345.34999999998</v>
      </c>
      <c r="F118" s="580">
        <f t="shared" si="29"/>
        <v>93340.200000000012</v>
      </c>
      <c r="G118" s="580">
        <v>7560</v>
      </c>
      <c r="H118" s="580">
        <f t="shared" si="27"/>
        <v>23335.050000000003</v>
      </c>
      <c r="I118" s="1054">
        <f t="shared" si="28"/>
        <v>88250.75</v>
      </c>
      <c r="J118" s="580"/>
      <c r="K118" s="580"/>
      <c r="L118" s="580"/>
      <c r="M118" s="580">
        <v>480000</v>
      </c>
      <c r="N118" s="882"/>
    </row>
    <row r="119" spans="1:14" ht="25" customHeight="1" x14ac:dyDescent="0.4">
      <c r="A119" s="1217">
        <v>44</v>
      </c>
      <c r="B119" s="890" t="s">
        <v>1852</v>
      </c>
      <c r="C119" s="204" t="s">
        <v>2592</v>
      </c>
      <c r="D119" s="580">
        <v>466701</v>
      </c>
      <c r="E119" s="580">
        <f t="shared" si="22"/>
        <v>163345.34999999998</v>
      </c>
      <c r="F119" s="580">
        <f t="shared" si="29"/>
        <v>93340.200000000012</v>
      </c>
      <c r="G119" s="580">
        <v>7560</v>
      </c>
      <c r="H119" s="580">
        <f t="shared" si="27"/>
        <v>23335.050000000003</v>
      </c>
      <c r="I119" s="1054">
        <f t="shared" si="28"/>
        <v>88250.75</v>
      </c>
      <c r="J119" s="580"/>
      <c r="K119" s="580"/>
      <c r="L119" s="580"/>
      <c r="M119" s="580">
        <v>480000</v>
      </c>
      <c r="N119" s="882"/>
    </row>
    <row r="120" spans="1:14" ht="25" customHeight="1" x14ac:dyDescent="0.4">
      <c r="A120" s="1217">
        <v>45</v>
      </c>
      <c r="B120" s="890" t="s">
        <v>1853</v>
      </c>
      <c r="C120" s="204" t="s">
        <v>2592</v>
      </c>
      <c r="D120" s="580">
        <v>466701</v>
      </c>
      <c r="E120" s="580">
        <f t="shared" si="22"/>
        <v>163345.34999999998</v>
      </c>
      <c r="F120" s="580">
        <f t="shared" si="29"/>
        <v>93340.200000000012</v>
      </c>
      <c r="G120" s="580">
        <v>7560</v>
      </c>
      <c r="H120" s="580">
        <f t="shared" si="27"/>
        <v>23335.050000000003</v>
      </c>
      <c r="I120" s="1054">
        <f t="shared" si="28"/>
        <v>88250.75</v>
      </c>
      <c r="J120" s="580"/>
      <c r="K120" s="580"/>
      <c r="L120" s="580"/>
      <c r="M120" s="580">
        <v>480000</v>
      </c>
      <c r="N120" s="882"/>
    </row>
    <row r="121" spans="1:14" ht="25" customHeight="1" x14ac:dyDescent="0.4">
      <c r="A121" s="1217">
        <v>46</v>
      </c>
      <c r="B121" s="890" t="s">
        <v>1854</v>
      </c>
      <c r="C121" s="204" t="s">
        <v>2592</v>
      </c>
      <c r="D121" s="580">
        <v>466701</v>
      </c>
      <c r="E121" s="580">
        <f t="shared" si="22"/>
        <v>163345.34999999998</v>
      </c>
      <c r="F121" s="580">
        <f t="shared" si="29"/>
        <v>93340.200000000012</v>
      </c>
      <c r="G121" s="580">
        <v>7560</v>
      </c>
      <c r="H121" s="580">
        <f t="shared" si="27"/>
        <v>23335.050000000003</v>
      </c>
      <c r="I121" s="1054">
        <f t="shared" si="28"/>
        <v>88250.75</v>
      </c>
      <c r="J121" s="580"/>
      <c r="K121" s="580"/>
      <c r="L121" s="580"/>
      <c r="M121" s="580">
        <v>480000</v>
      </c>
      <c r="N121" s="882"/>
    </row>
    <row r="122" spans="1:14" ht="25" customHeight="1" x14ac:dyDescent="0.4">
      <c r="A122" s="1217">
        <v>47</v>
      </c>
      <c r="B122" s="890" t="s">
        <v>1856</v>
      </c>
      <c r="C122" s="204" t="s">
        <v>2592</v>
      </c>
      <c r="D122" s="580">
        <v>466701</v>
      </c>
      <c r="E122" s="580">
        <f t="shared" si="22"/>
        <v>163345.34999999998</v>
      </c>
      <c r="F122" s="580">
        <f t="shared" si="29"/>
        <v>93340.200000000012</v>
      </c>
      <c r="G122" s="580">
        <v>7560</v>
      </c>
      <c r="H122" s="580">
        <f t="shared" si="27"/>
        <v>23335.050000000003</v>
      </c>
      <c r="I122" s="1054">
        <f t="shared" si="28"/>
        <v>88250.75</v>
      </c>
      <c r="J122" s="580"/>
      <c r="K122" s="580"/>
      <c r="L122" s="580"/>
      <c r="M122" s="580">
        <v>480000</v>
      </c>
      <c r="N122" s="882"/>
    </row>
    <row r="123" spans="1:14" ht="25" customHeight="1" x14ac:dyDescent="0.4">
      <c r="A123" s="1217">
        <v>48</v>
      </c>
      <c r="B123" s="890" t="s">
        <v>2680</v>
      </c>
      <c r="C123" s="204" t="s">
        <v>2592</v>
      </c>
      <c r="D123" s="580">
        <v>466701</v>
      </c>
      <c r="E123" s="580">
        <f t="shared" si="22"/>
        <v>163345.34999999998</v>
      </c>
      <c r="F123" s="580">
        <f t="shared" si="29"/>
        <v>93340.200000000012</v>
      </c>
      <c r="G123" s="580">
        <v>7560</v>
      </c>
      <c r="H123" s="580">
        <f t="shared" si="27"/>
        <v>23335.050000000003</v>
      </c>
      <c r="I123" s="1054">
        <f t="shared" si="28"/>
        <v>88250.75</v>
      </c>
      <c r="J123" s="580"/>
      <c r="K123" s="580"/>
      <c r="L123" s="580"/>
      <c r="M123" s="580">
        <v>480000</v>
      </c>
      <c r="N123" s="882"/>
    </row>
    <row r="124" spans="1:14" ht="25" customHeight="1" x14ac:dyDescent="0.4">
      <c r="A124" s="1217">
        <v>49</v>
      </c>
      <c r="B124" s="890" t="s">
        <v>2681</v>
      </c>
      <c r="C124" s="204" t="s">
        <v>2592</v>
      </c>
      <c r="D124" s="580">
        <v>466701</v>
      </c>
      <c r="E124" s="580">
        <f t="shared" si="22"/>
        <v>163345.34999999998</v>
      </c>
      <c r="F124" s="580">
        <f t="shared" si="29"/>
        <v>93340.200000000012</v>
      </c>
      <c r="G124" s="580">
        <v>7560</v>
      </c>
      <c r="H124" s="580">
        <f t="shared" si="27"/>
        <v>23335.050000000003</v>
      </c>
      <c r="I124" s="1054">
        <f t="shared" si="28"/>
        <v>88250.75</v>
      </c>
      <c r="J124" s="580"/>
      <c r="K124" s="580"/>
      <c r="L124" s="580"/>
      <c r="M124" s="580">
        <v>480000</v>
      </c>
      <c r="N124" s="882"/>
    </row>
    <row r="125" spans="1:14" ht="25" customHeight="1" x14ac:dyDescent="0.4">
      <c r="A125" s="1217">
        <v>50</v>
      </c>
      <c r="B125" s="890" t="s">
        <v>2682</v>
      </c>
      <c r="C125" s="204" t="s">
        <v>2592</v>
      </c>
      <c r="D125" s="580">
        <v>466701</v>
      </c>
      <c r="E125" s="580">
        <f t="shared" si="22"/>
        <v>163345.34999999998</v>
      </c>
      <c r="F125" s="580">
        <f t="shared" si="29"/>
        <v>93340.200000000012</v>
      </c>
      <c r="G125" s="580">
        <v>7560</v>
      </c>
      <c r="H125" s="580">
        <f t="shared" si="27"/>
        <v>23335.050000000003</v>
      </c>
      <c r="I125" s="1054">
        <f t="shared" si="28"/>
        <v>88250.75</v>
      </c>
      <c r="J125" s="580"/>
      <c r="K125" s="580"/>
      <c r="L125" s="580"/>
      <c r="M125" s="580">
        <v>480000</v>
      </c>
      <c r="N125" s="882"/>
    </row>
    <row r="126" spans="1:14" ht="25" customHeight="1" x14ac:dyDescent="0.4">
      <c r="A126" s="1217">
        <v>51</v>
      </c>
      <c r="B126" s="890" t="s">
        <v>2683</v>
      </c>
      <c r="C126" s="204" t="s">
        <v>2592</v>
      </c>
      <c r="D126" s="580">
        <v>466701</v>
      </c>
      <c r="E126" s="580">
        <f t="shared" si="22"/>
        <v>163345.34999999998</v>
      </c>
      <c r="F126" s="580">
        <f t="shared" si="29"/>
        <v>93340.200000000012</v>
      </c>
      <c r="G126" s="580">
        <v>7560</v>
      </c>
      <c r="H126" s="580">
        <f t="shared" si="27"/>
        <v>23335.050000000003</v>
      </c>
      <c r="I126" s="1054">
        <f t="shared" si="28"/>
        <v>88250.75</v>
      </c>
      <c r="J126" s="580"/>
      <c r="K126" s="580"/>
      <c r="L126" s="580"/>
      <c r="M126" s="580">
        <v>480000</v>
      </c>
      <c r="N126" s="882"/>
    </row>
    <row r="127" spans="1:14" ht="25" customHeight="1" x14ac:dyDescent="0.4">
      <c r="A127" s="1217">
        <v>52</v>
      </c>
      <c r="B127" s="890" t="s">
        <v>2684</v>
      </c>
      <c r="C127" s="204" t="s">
        <v>2592</v>
      </c>
      <c r="D127" s="580">
        <v>466701</v>
      </c>
      <c r="E127" s="580">
        <f t="shared" si="22"/>
        <v>163345.34999999998</v>
      </c>
      <c r="F127" s="580">
        <f t="shared" si="29"/>
        <v>93340.200000000012</v>
      </c>
      <c r="G127" s="580">
        <v>7560</v>
      </c>
      <c r="H127" s="580">
        <f t="shared" si="27"/>
        <v>23335.050000000003</v>
      </c>
      <c r="I127" s="1054">
        <f t="shared" si="28"/>
        <v>88250.75</v>
      </c>
      <c r="J127" s="580"/>
      <c r="K127" s="580"/>
      <c r="L127" s="580"/>
      <c r="M127" s="580">
        <v>480000</v>
      </c>
      <c r="N127" s="882"/>
    </row>
    <row r="128" spans="1:14" ht="25" customHeight="1" x14ac:dyDescent="0.4">
      <c r="A128" s="1217">
        <v>53</v>
      </c>
      <c r="B128" s="890" t="s">
        <v>2685</v>
      </c>
      <c r="C128" s="204" t="s">
        <v>2592</v>
      </c>
      <c r="D128" s="580">
        <v>466701</v>
      </c>
      <c r="E128" s="580">
        <f t="shared" si="22"/>
        <v>163345.34999999998</v>
      </c>
      <c r="F128" s="580">
        <f t="shared" si="29"/>
        <v>93340.200000000012</v>
      </c>
      <c r="G128" s="580">
        <v>7560</v>
      </c>
      <c r="H128" s="580">
        <f t="shared" si="27"/>
        <v>23335.050000000003</v>
      </c>
      <c r="I128" s="1054">
        <f t="shared" si="28"/>
        <v>88250.75</v>
      </c>
      <c r="J128" s="580"/>
      <c r="K128" s="580"/>
      <c r="L128" s="580"/>
      <c r="M128" s="580">
        <v>480000</v>
      </c>
      <c r="N128" s="882"/>
    </row>
    <row r="129" spans="1:14" ht="25" customHeight="1" x14ac:dyDescent="0.4">
      <c r="A129" s="1217">
        <v>54</v>
      </c>
      <c r="B129" s="890" t="s">
        <v>2686</v>
      </c>
      <c r="C129" s="204" t="s">
        <v>2592</v>
      </c>
      <c r="D129" s="580">
        <v>466701</v>
      </c>
      <c r="E129" s="580">
        <f t="shared" si="22"/>
        <v>163345.34999999998</v>
      </c>
      <c r="F129" s="580">
        <f t="shared" si="29"/>
        <v>93340.200000000012</v>
      </c>
      <c r="G129" s="580">
        <v>7560</v>
      </c>
      <c r="H129" s="580">
        <f t="shared" si="27"/>
        <v>23335.050000000003</v>
      </c>
      <c r="I129" s="1054">
        <f t="shared" si="28"/>
        <v>88250.75</v>
      </c>
      <c r="J129" s="580"/>
      <c r="K129" s="580"/>
      <c r="L129" s="580"/>
      <c r="M129" s="580">
        <v>480000</v>
      </c>
      <c r="N129" s="882"/>
    </row>
    <row r="130" spans="1:14" ht="25" customHeight="1" x14ac:dyDescent="0.4">
      <c r="A130" s="1217">
        <v>55</v>
      </c>
      <c r="B130" s="890" t="s">
        <v>2687</v>
      </c>
      <c r="C130" s="204" t="s">
        <v>2592</v>
      </c>
      <c r="D130" s="580">
        <v>466701</v>
      </c>
      <c r="E130" s="580">
        <f t="shared" si="22"/>
        <v>163345.34999999998</v>
      </c>
      <c r="F130" s="580">
        <f t="shared" si="29"/>
        <v>93340.200000000012</v>
      </c>
      <c r="G130" s="580">
        <v>7560</v>
      </c>
      <c r="H130" s="580">
        <f t="shared" si="27"/>
        <v>23335.050000000003</v>
      </c>
      <c r="I130" s="1054">
        <f t="shared" si="28"/>
        <v>88250.75</v>
      </c>
      <c r="J130" s="580"/>
      <c r="K130" s="580"/>
      <c r="L130" s="580"/>
      <c r="M130" s="580">
        <v>480000</v>
      </c>
      <c r="N130" s="882"/>
    </row>
    <row r="131" spans="1:14" ht="25" customHeight="1" x14ac:dyDescent="0.4">
      <c r="A131" s="1217">
        <v>56</v>
      </c>
      <c r="B131" s="890" t="s">
        <v>2688</v>
      </c>
      <c r="C131" s="204" t="s">
        <v>2593</v>
      </c>
      <c r="D131" s="580">
        <v>464883</v>
      </c>
      <c r="E131" s="580">
        <f t="shared" si="22"/>
        <v>162709.04999999999</v>
      </c>
      <c r="F131" s="580">
        <f t="shared" si="29"/>
        <v>92976.6</v>
      </c>
      <c r="G131" s="580">
        <v>8640</v>
      </c>
      <c r="H131" s="580">
        <f t="shared" si="27"/>
        <v>23244.15</v>
      </c>
      <c r="I131" s="1054">
        <f t="shared" si="28"/>
        <v>88159.85</v>
      </c>
      <c r="J131" s="580"/>
      <c r="K131" s="580"/>
      <c r="L131" s="580"/>
      <c r="M131" s="580">
        <v>480000</v>
      </c>
      <c r="N131" s="882"/>
    </row>
    <row r="132" spans="1:14" ht="25" customHeight="1" x14ac:dyDescent="0.4">
      <c r="A132" s="1217">
        <v>57</v>
      </c>
      <c r="B132" s="890" t="s">
        <v>2689</v>
      </c>
      <c r="C132" s="204" t="s">
        <v>2593</v>
      </c>
      <c r="D132" s="580">
        <v>464883</v>
      </c>
      <c r="E132" s="580">
        <f t="shared" si="22"/>
        <v>162709.04999999999</v>
      </c>
      <c r="F132" s="580">
        <f t="shared" si="29"/>
        <v>92976.6</v>
      </c>
      <c r="G132" s="580">
        <v>8640</v>
      </c>
      <c r="H132" s="580">
        <f t="shared" si="27"/>
        <v>23244.15</v>
      </c>
      <c r="I132" s="1054">
        <f t="shared" si="28"/>
        <v>88159.85</v>
      </c>
      <c r="J132" s="580"/>
      <c r="K132" s="580"/>
      <c r="L132" s="580"/>
      <c r="M132" s="580">
        <v>480000</v>
      </c>
      <c r="N132" s="882"/>
    </row>
    <row r="133" spans="1:14" ht="25" customHeight="1" x14ac:dyDescent="0.4">
      <c r="A133" s="1217">
        <v>58</v>
      </c>
      <c r="B133" s="890" t="s">
        <v>2690</v>
      </c>
      <c r="C133" s="204" t="s">
        <v>2593</v>
      </c>
      <c r="D133" s="580">
        <v>464883</v>
      </c>
      <c r="E133" s="580">
        <f t="shared" si="22"/>
        <v>162709.04999999999</v>
      </c>
      <c r="F133" s="580">
        <f t="shared" si="29"/>
        <v>92976.6</v>
      </c>
      <c r="G133" s="580">
        <v>8640</v>
      </c>
      <c r="H133" s="580">
        <f t="shared" si="27"/>
        <v>23244.15</v>
      </c>
      <c r="I133" s="1054">
        <f t="shared" si="28"/>
        <v>88159.85</v>
      </c>
      <c r="J133" s="580"/>
      <c r="K133" s="580"/>
      <c r="L133" s="580"/>
      <c r="M133" s="580">
        <v>480000</v>
      </c>
      <c r="N133" s="882"/>
    </row>
    <row r="134" spans="1:14" ht="25" customHeight="1" x14ac:dyDescent="0.4">
      <c r="A134" s="1217">
        <v>59</v>
      </c>
      <c r="B134" s="890" t="s">
        <v>1855</v>
      </c>
      <c r="C134" s="204" t="s">
        <v>2593</v>
      </c>
      <c r="D134" s="580">
        <v>464883</v>
      </c>
      <c r="E134" s="580">
        <f t="shared" si="22"/>
        <v>162709.04999999999</v>
      </c>
      <c r="F134" s="580">
        <f t="shared" si="29"/>
        <v>92976.6</v>
      </c>
      <c r="G134" s="580">
        <v>8640</v>
      </c>
      <c r="H134" s="580">
        <f t="shared" si="27"/>
        <v>23244.15</v>
      </c>
      <c r="I134" s="1054">
        <f t="shared" si="28"/>
        <v>88159.85</v>
      </c>
      <c r="J134" s="580"/>
      <c r="K134" s="580"/>
      <c r="L134" s="580"/>
      <c r="M134" s="580">
        <v>480000</v>
      </c>
      <c r="N134" s="882"/>
    </row>
    <row r="135" spans="1:14" ht="25" customHeight="1" x14ac:dyDescent="0.4">
      <c r="A135" s="1217">
        <v>60</v>
      </c>
      <c r="B135" s="890" t="s">
        <v>2594</v>
      </c>
      <c r="C135" s="204" t="s">
        <v>2593</v>
      </c>
      <c r="D135" s="580">
        <v>464883</v>
      </c>
      <c r="E135" s="580">
        <f t="shared" si="22"/>
        <v>162709.04999999999</v>
      </c>
      <c r="F135" s="580">
        <f t="shared" si="29"/>
        <v>92976.6</v>
      </c>
      <c r="G135" s="580">
        <v>8640</v>
      </c>
      <c r="H135" s="580">
        <f t="shared" si="27"/>
        <v>23244.15</v>
      </c>
      <c r="I135" s="1054">
        <f t="shared" si="28"/>
        <v>88159.85</v>
      </c>
      <c r="J135" s="580"/>
      <c r="K135" s="580"/>
      <c r="L135" s="580"/>
      <c r="M135" s="580">
        <v>480000</v>
      </c>
      <c r="N135" s="882"/>
    </row>
    <row r="136" spans="1:14" ht="25" customHeight="1" x14ac:dyDescent="0.4">
      <c r="A136" s="1217">
        <v>61</v>
      </c>
      <c r="B136" s="890" t="s">
        <v>1862</v>
      </c>
      <c r="C136" s="204" t="s">
        <v>2593</v>
      </c>
      <c r="D136" s="580">
        <v>464883</v>
      </c>
      <c r="E136" s="580">
        <f t="shared" si="22"/>
        <v>162709.04999999999</v>
      </c>
      <c r="F136" s="580">
        <f t="shared" si="29"/>
        <v>92976.6</v>
      </c>
      <c r="G136" s="580">
        <v>8640</v>
      </c>
      <c r="H136" s="580">
        <f t="shared" si="27"/>
        <v>23244.15</v>
      </c>
      <c r="I136" s="1054">
        <f t="shared" si="28"/>
        <v>88159.85</v>
      </c>
      <c r="J136" s="580"/>
      <c r="K136" s="580"/>
      <c r="L136" s="580"/>
      <c r="M136" s="580">
        <v>480000</v>
      </c>
      <c r="N136" s="882"/>
    </row>
    <row r="137" spans="1:14" ht="25" customHeight="1" x14ac:dyDescent="0.4">
      <c r="A137" s="1217">
        <v>62</v>
      </c>
      <c r="B137" s="890" t="s">
        <v>2691</v>
      </c>
      <c r="C137" s="204" t="s">
        <v>2593</v>
      </c>
      <c r="D137" s="580">
        <v>464883</v>
      </c>
      <c r="E137" s="580">
        <f t="shared" si="22"/>
        <v>162709.04999999999</v>
      </c>
      <c r="F137" s="580">
        <f t="shared" si="29"/>
        <v>92976.6</v>
      </c>
      <c r="G137" s="580">
        <v>8640</v>
      </c>
      <c r="H137" s="580">
        <f t="shared" si="27"/>
        <v>23244.15</v>
      </c>
      <c r="I137" s="1054">
        <f t="shared" si="28"/>
        <v>88159.85</v>
      </c>
      <c r="J137" s="580"/>
      <c r="K137" s="580"/>
      <c r="L137" s="580"/>
      <c r="M137" s="580">
        <v>480000</v>
      </c>
      <c r="N137" s="882"/>
    </row>
    <row r="138" spans="1:14" ht="25" customHeight="1" x14ac:dyDescent="0.4">
      <c r="A138" s="1217">
        <v>63</v>
      </c>
      <c r="B138" s="890" t="s">
        <v>1857</v>
      </c>
      <c r="C138" s="204" t="s">
        <v>2595</v>
      </c>
      <c r="D138" s="580">
        <v>574608</v>
      </c>
      <c r="E138" s="580">
        <f t="shared" si="22"/>
        <v>201112.8</v>
      </c>
      <c r="F138" s="580">
        <f t="shared" si="29"/>
        <v>114921.60000000001</v>
      </c>
      <c r="G138" s="580">
        <v>8640</v>
      </c>
      <c r="H138" s="580">
        <f t="shared" si="27"/>
        <v>28730.400000000001</v>
      </c>
      <c r="I138" s="1054">
        <f t="shared" si="28"/>
        <v>93646.1</v>
      </c>
      <c r="J138" s="580"/>
      <c r="K138" s="580"/>
      <c r="L138" s="580"/>
      <c r="M138" s="580">
        <v>480000</v>
      </c>
      <c r="N138" s="882"/>
    </row>
    <row r="139" spans="1:14" ht="25" customHeight="1" x14ac:dyDescent="0.4">
      <c r="A139" s="1217">
        <v>64</v>
      </c>
      <c r="B139" s="890" t="s">
        <v>2692</v>
      </c>
      <c r="C139" s="204" t="s">
        <v>2595</v>
      </c>
      <c r="D139" s="580">
        <v>574608</v>
      </c>
      <c r="E139" s="580">
        <f t="shared" si="22"/>
        <v>201112.8</v>
      </c>
      <c r="F139" s="580">
        <f t="shared" si="29"/>
        <v>114921.60000000001</v>
      </c>
      <c r="G139" s="580">
        <v>8640</v>
      </c>
      <c r="H139" s="580">
        <f t="shared" si="27"/>
        <v>28730.400000000001</v>
      </c>
      <c r="I139" s="1054">
        <f t="shared" si="28"/>
        <v>93646.1</v>
      </c>
      <c r="J139" s="580"/>
      <c r="K139" s="580"/>
      <c r="L139" s="580"/>
      <c r="M139" s="580">
        <v>480000</v>
      </c>
      <c r="N139" s="882"/>
    </row>
    <row r="140" spans="1:14" ht="25" customHeight="1" thickBot="1" x14ac:dyDescent="0.45">
      <c r="A140" s="1218">
        <v>65</v>
      </c>
      <c r="B140" s="886" t="s">
        <v>1859</v>
      </c>
      <c r="C140" s="887" t="s">
        <v>2595</v>
      </c>
      <c r="D140" s="883">
        <v>574608</v>
      </c>
      <c r="E140" s="883">
        <f t="shared" ref="E140:E164" si="30">D140*35%</f>
        <v>201112.8</v>
      </c>
      <c r="F140" s="883">
        <f t="shared" si="29"/>
        <v>114921.60000000001</v>
      </c>
      <c r="G140" s="883">
        <v>8640</v>
      </c>
      <c r="H140" s="883">
        <f t="shared" si="27"/>
        <v>28730.400000000001</v>
      </c>
      <c r="I140" s="1209">
        <f t="shared" si="28"/>
        <v>93646.1</v>
      </c>
      <c r="J140" s="883"/>
      <c r="K140" s="883"/>
      <c r="L140" s="883"/>
      <c r="M140" s="883">
        <v>480000</v>
      </c>
      <c r="N140" s="884"/>
    </row>
    <row r="141" spans="1:14" ht="25" customHeight="1" thickBot="1" x14ac:dyDescent="0.45">
      <c r="A141" s="1093"/>
      <c r="B141" s="1212" t="s">
        <v>1904</v>
      </c>
      <c r="C141" s="1213">
        <v>32</v>
      </c>
      <c r="D141" s="1214">
        <f>SUM(D109:D140)</f>
        <v>13377036</v>
      </c>
      <c r="E141" s="1214">
        <f t="shared" ref="E141:N141" si="31">SUM(E109:E140)</f>
        <v>4681962.5999999987</v>
      </c>
      <c r="F141" s="1214">
        <f t="shared" si="31"/>
        <v>2675407.2000000002</v>
      </c>
      <c r="G141" s="1214">
        <f t="shared" si="31"/>
        <v>252720</v>
      </c>
      <c r="H141" s="1214">
        <f t="shared" si="31"/>
        <v>668851.80000000005</v>
      </c>
      <c r="I141" s="1214">
        <f t="shared" si="31"/>
        <v>2746154.2000000011</v>
      </c>
      <c r="J141" s="1214">
        <f t="shared" si="31"/>
        <v>0</v>
      </c>
      <c r="K141" s="1214">
        <f t="shared" si="31"/>
        <v>0</v>
      </c>
      <c r="L141" s="1214">
        <f t="shared" si="31"/>
        <v>0</v>
      </c>
      <c r="M141" s="1214">
        <f t="shared" si="31"/>
        <v>15360000</v>
      </c>
      <c r="N141" s="1214">
        <f t="shared" si="31"/>
        <v>0</v>
      </c>
    </row>
    <row r="142" spans="1:14" ht="25" customHeight="1" x14ac:dyDescent="0.4">
      <c r="A142" s="1219">
        <v>66</v>
      </c>
      <c r="B142" s="1222" t="s">
        <v>1858</v>
      </c>
      <c r="C142" s="544" t="s">
        <v>1907</v>
      </c>
      <c r="D142" s="871">
        <v>613309</v>
      </c>
      <c r="E142" s="871">
        <f t="shared" si="30"/>
        <v>214658.15</v>
      </c>
      <c r="F142" s="871">
        <f>D142*20%</f>
        <v>122661.8</v>
      </c>
      <c r="G142" s="871">
        <v>8640</v>
      </c>
      <c r="H142" s="871">
        <f>D142*5%</f>
        <v>30665.45</v>
      </c>
      <c r="I142" s="871">
        <f>D142*5%+(24000)</f>
        <v>54665.45</v>
      </c>
      <c r="J142" s="871"/>
      <c r="K142" s="871"/>
      <c r="L142" s="871"/>
      <c r="M142" s="871">
        <v>480000</v>
      </c>
      <c r="N142" s="872"/>
    </row>
    <row r="143" spans="1:14" ht="25" customHeight="1" x14ac:dyDescent="0.4">
      <c r="A143" s="1050">
        <v>67</v>
      </c>
      <c r="B143" s="1052" t="s">
        <v>1860</v>
      </c>
      <c r="C143" s="204" t="s">
        <v>1907</v>
      </c>
      <c r="D143" s="580">
        <v>613309</v>
      </c>
      <c r="E143" s="580">
        <f t="shared" si="30"/>
        <v>214658.15</v>
      </c>
      <c r="F143" s="580">
        <f t="shared" ref="F143:F164" si="32">D143*20%</f>
        <v>122661.8</v>
      </c>
      <c r="G143" s="580">
        <v>8640</v>
      </c>
      <c r="H143" s="580">
        <f t="shared" ref="H143:H164" si="33">D143*5%</f>
        <v>30665.45</v>
      </c>
      <c r="I143" s="580">
        <f t="shared" ref="I143:I164" si="34">D143*5%+(24000)</f>
        <v>54665.45</v>
      </c>
      <c r="J143" s="580"/>
      <c r="K143" s="580"/>
      <c r="L143" s="580"/>
      <c r="M143" s="580">
        <v>480000</v>
      </c>
      <c r="N143" s="882"/>
    </row>
    <row r="144" spans="1:14" ht="25" customHeight="1" x14ac:dyDescent="0.4">
      <c r="A144" s="1050">
        <v>68</v>
      </c>
      <c r="B144" s="1052" t="s">
        <v>1870</v>
      </c>
      <c r="C144" s="204" t="s">
        <v>1907</v>
      </c>
      <c r="D144" s="580">
        <v>613309</v>
      </c>
      <c r="E144" s="580">
        <f t="shared" si="30"/>
        <v>214658.15</v>
      </c>
      <c r="F144" s="580">
        <f t="shared" si="32"/>
        <v>122661.8</v>
      </c>
      <c r="G144" s="580">
        <v>8640</v>
      </c>
      <c r="H144" s="580">
        <f t="shared" si="33"/>
        <v>30665.45</v>
      </c>
      <c r="I144" s="580">
        <f t="shared" si="34"/>
        <v>54665.45</v>
      </c>
      <c r="J144" s="580"/>
      <c r="K144" s="580"/>
      <c r="L144" s="580"/>
      <c r="M144" s="580">
        <v>480000</v>
      </c>
      <c r="N144" s="882"/>
    </row>
    <row r="145" spans="1:14" ht="25" customHeight="1" x14ac:dyDescent="0.4">
      <c r="A145" s="1050">
        <v>69</v>
      </c>
      <c r="B145" s="204" t="s">
        <v>1863</v>
      </c>
      <c r="C145" s="204" t="s">
        <v>1808</v>
      </c>
      <c r="D145" s="580">
        <v>672590.99999999965</v>
      </c>
      <c r="E145" s="580">
        <f t="shared" si="30"/>
        <v>235406.84999999986</v>
      </c>
      <c r="F145" s="580">
        <f t="shared" si="32"/>
        <v>134518.19999999992</v>
      </c>
      <c r="G145" s="580">
        <v>8640</v>
      </c>
      <c r="H145" s="580">
        <f t="shared" si="33"/>
        <v>33629.549999999981</v>
      </c>
      <c r="I145" s="580">
        <f t="shared" si="34"/>
        <v>57629.549999999981</v>
      </c>
      <c r="J145" s="580"/>
      <c r="K145" s="580"/>
      <c r="L145" s="580"/>
      <c r="M145" s="580">
        <v>480000</v>
      </c>
      <c r="N145" s="882"/>
    </row>
    <row r="146" spans="1:14" ht="25" customHeight="1" x14ac:dyDescent="0.4">
      <c r="A146" s="1050">
        <v>70</v>
      </c>
      <c r="B146" s="204" t="s">
        <v>1864</v>
      </c>
      <c r="C146" s="204" t="s">
        <v>1808</v>
      </c>
      <c r="D146" s="580">
        <v>672590.99999999965</v>
      </c>
      <c r="E146" s="580">
        <f t="shared" si="30"/>
        <v>235406.84999999986</v>
      </c>
      <c r="F146" s="580">
        <f t="shared" si="32"/>
        <v>134518.19999999992</v>
      </c>
      <c r="G146" s="580">
        <v>8640</v>
      </c>
      <c r="H146" s="580">
        <f t="shared" si="33"/>
        <v>33629.549999999981</v>
      </c>
      <c r="I146" s="580">
        <f t="shared" si="34"/>
        <v>57629.549999999981</v>
      </c>
      <c r="J146" s="580"/>
      <c r="K146" s="580"/>
      <c r="L146" s="580"/>
      <c r="M146" s="580">
        <v>480000</v>
      </c>
      <c r="N146" s="882"/>
    </row>
    <row r="147" spans="1:14" ht="25" customHeight="1" x14ac:dyDescent="0.4">
      <c r="A147" s="1050">
        <v>71</v>
      </c>
      <c r="B147" s="204" t="s">
        <v>1865</v>
      </c>
      <c r="C147" s="204" t="s">
        <v>1808</v>
      </c>
      <c r="D147" s="580">
        <v>672590.99999999965</v>
      </c>
      <c r="E147" s="580">
        <f t="shared" si="30"/>
        <v>235406.84999999986</v>
      </c>
      <c r="F147" s="580">
        <f t="shared" si="32"/>
        <v>134518.19999999992</v>
      </c>
      <c r="G147" s="580">
        <v>8640</v>
      </c>
      <c r="H147" s="580">
        <f t="shared" si="33"/>
        <v>33629.549999999981</v>
      </c>
      <c r="I147" s="580">
        <f t="shared" si="34"/>
        <v>57629.549999999981</v>
      </c>
      <c r="J147" s="580"/>
      <c r="K147" s="580"/>
      <c r="L147" s="580"/>
      <c r="M147" s="580">
        <v>480000</v>
      </c>
      <c r="N147" s="882"/>
    </row>
    <row r="148" spans="1:14" ht="25" customHeight="1" x14ac:dyDescent="0.4">
      <c r="A148" s="1050">
        <v>72</v>
      </c>
      <c r="B148" s="204" t="s">
        <v>1866</v>
      </c>
      <c r="C148" s="204" t="s">
        <v>1808</v>
      </c>
      <c r="D148" s="580">
        <v>672590.99999999965</v>
      </c>
      <c r="E148" s="580">
        <f t="shared" si="30"/>
        <v>235406.84999999986</v>
      </c>
      <c r="F148" s="580">
        <f t="shared" si="32"/>
        <v>134518.19999999992</v>
      </c>
      <c r="G148" s="580">
        <v>8640</v>
      </c>
      <c r="H148" s="580">
        <f t="shared" si="33"/>
        <v>33629.549999999981</v>
      </c>
      <c r="I148" s="580">
        <f t="shared" si="34"/>
        <v>57629.549999999981</v>
      </c>
      <c r="J148" s="580"/>
      <c r="K148" s="580"/>
      <c r="L148" s="580"/>
      <c r="M148" s="580">
        <v>480000</v>
      </c>
      <c r="N148" s="882"/>
    </row>
    <row r="149" spans="1:14" ht="25" customHeight="1" x14ac:dyDescent="0.4">
      <c r="A149" s="1050">
        <v>73</v>
      </c>
      <c r="B149" s="204" t="s">
        <v>1867</v>
      </c>
      <c r="C149" s="204" t="s">
        <v>1808</v>
      </c>
      <c r="D149" s="580">
        <v>672590.99999999965</v>
      </c>
      <c r="E149" s="580">
        <f t="shared" si="30"/>
        <v>235406.84999999986</v>
      </c>
      <c r="F149" s="580">
        <f t="shared" si="32"/>
        <v>134518.19999999992</v>
      </c>
      <c r="G149" s="580">
        <v>8640</v>
      </c>
      <c r="H149" s="580">
        <f t="shared" si="33"/>
        <v>33629.549999999981</v>
      </c>
      <c r="I149" s="580">
        <f t="shared" si="34"/>
        <v>57629.549999999981</v>
      </c>
      <c r="J149" s="580"/>
      <c r="K149" s="580"/>
      <c r="L149" s="580"/>
      <c r="M149" s="580">
        <v>480000</v>
      </c>
      <c r="N149" s="882"/>
    </row>
    <row r="150" spans="1:14" ht="25" customHeight="1" x14ac:dyDescent="0.4">
      <c r="A150" s="1050">
        <v>74</v>
      </c>
      <c r="B150" s="204" t="s">
        <v>1868</v>
      </c>
      <c r="C150" s="204" t="s">
        <v>1808</v>
      </c>
      <c r="D150" s="580">
        <v>672590.99999999965</v>
      </c>
      <c r="E150" s="580">
        <f t="shared" si="30"/>
        <v>235406.84999999986</v>
      </c>
      <c r="F150" s="580">
        <f t="shared" si="32"/>
        <v>134518.19999999992</v>
      </c>
      <c r="G150" s="580">
        <v>8640</v>
      </c>
      <c r="H150" s="580">
        <f t="shared" si="33"/>
        <v>33629.549999999981</v>
      </c>
      <c r="I150" s="580">
        <f t="shared" si="34"/>
        <v>57629.549999999981</v>
      </c>
      <c r="J150" s="580"/>
      <c r="K150" s="580"/>
      <c r="L150" s="580"/>
      <c r="M150" s="580">
        <v>480000</v>
      </c>
      <c r="N150" s="882"/>
    </row>
    <row r="151" spans="1:14" ht="25" customHeight="1" x14ac:dyDescent="0.4">
      <c r="A151" s="1050">
        <v>75</v>
      </c>
      <c r="B151" s="204"/>
      <c r="C151" s="204" t="s">
        <v>1808</v>
      </c>
      <c r="D151" s="580">
        <v>672590.99999999965</v>
      </c>
      <c r="E151" s="580">
        <f t="shared" si="30"/>
        <v>235406.84999999986</v>
      </c>
      <c r="F151" s="580">
        <f t="shared" si="32"/>
        <v>134518.19999999992</v>
      </c>
      <c r="G151" s="580">
        <v>8640</v>
      </c>
      <c r="H151" s="580">
        <f t="shared" si="33"/>
        <v>33629.549999999981</v>
      </c>
      <c r="I151" s="580">
        <f t="shared" si="34"/>
        <v>57629.549999999981</v>
      </c>
      <c r="J151" s="580"/>
      <c r="K151" s="580"/>
      <c r="L151" s="580"/>
      <c r="M151" s="580">
        <v>480000</v>
      </c>
      <c r="N151" s="882"/>
    </row>
    <row r="152" spans="1:14" ht="25" customHeight="1" x14ac:dyDescent="0.4">
      <c r="A152" s="1050">
        <v>76</v>
      </c>
      <c r="B152" s="204" t="s">
        <v>1869</v>
      </c>
      <c r="C152" s="204" t="s">
        <v>1808</v>
      </c>
      <c r="D152" s="580">
        <v>672590.99999999965</v>
      </c>
      <c r="E152" s="580">
        <f t="shared" si="30"/>
        <v>235406.84999999986</v>
      </c>
      <c r="F152" s="580">
        <f t="shared" si="32"/>
        <v>134518.19999999992</v>
      </c>
      <c r="G152" s="580">
        <v>8640</v>
      </c>
      <c r="H152" s="580">
        <f t="shared" si="33"/>
        <v>33629.549999999981</v>
      </c>
      <c r="I152" s="580">
        <f t="shared" si="34"/>
        <v>57629.549999999981</v>
      </c>
      <c r="J152" s="580"/>
      <c r="K152" s="580"/>
      <c r="L152" s="580"/>
      <c r="M152" s="580">
        <v>480000</v>
      </c>
      <c r="N152" s="882"/>
    </row>
    <row r="153" spans="1:14" ht="25" customHeight="1" x14ac:dyDescent="0.4">
      <c r="A153" s="1050">
        <v>77</v>
      </c>
      <c r="B153" s="204" t="s">
        <v>1871</v>
      </c>
      <c r="C153" s="204" t="s">
        <v>1808</v>
      </c>
      <c r="D153" s="580">
        <v>672590.99999999965</v>
      </c>
      <c r="E153" s="580">
        <f t="shared" si="30"/>
        <v>235406.84999999986</v>
      </c>
      <c r="F153" s="580">
        <f t="shared" si="32"/>
        <v>134518.19999999992</v>
      </c>
      <c r="G153" s="580">
        <v>8640</v>
      </c>
      <c r="H153" s="580">
        <f t="shared" si="33"/>
        <v>33629.549999999981</v>
      </c>
      <c r="I153" s="580">
        <f t="shared" si="34"/>
        <v>57629.549999999981</v>
      </c>
      <c r="J153" s="580"/>
      <c r="K153" s="580"/>
      <c r="L153" s="580"/>
      <c r="M153" s="580">
        <v>480000</v>
      </c>
      <c r="N153" s="882"/>
    </row>
    <row r="154" spans="1:14" ht="25" customHeight="1" x14ac:dyDescent="0.4">
      <c r="A154" s="1050">
        <v>78</v>
      </c>
      <c r="B154" s="204" t="s">
        <v>1872</v>
      </c>
      <c r="C154" s="204" t="s">
        <v>1808</v>
      </c>
      <c r="D154" s="580">
        <v>672590.99999999965</v>
      </c>
      <c r="E154" s="580">
        <f t="shared" si="30"/>
        <v>235406.84999999986</v>
      </c>
      <c r="F154" s="580">
        <f t="shared" si="32"/>
        <v>134518.19999999992</v>
      </c>
      <c r="G154" s="580">
        <v>8640</v>
      </c>
      <c r="H154" s="580">
        <f t="shared" si="33"/>
        <v>33629.549999999981</v>
      </c>
      <c r="I154" s="580">
        <f t="shared" si="34"/>
        <v>57629.549999999981</v>
      </c>
      <c r="J154" s="580"/>
      <c r="K154" s="580"/>
      <c r="L154" s="580"/>
      <c r="M154" s="580">
        <v>480000</v>
      </c>
      <c r="N154" s="882"/>
    </row>
    <row r="155" spans="1:14" ht="25" customHeight="1" x14ac:dyDescent="0.4">
      <c r="A155" s="1050">
        <v>79</v>
      </c>
      <c r="B155" s="204" t="s">
        <v>1875</v>
      </c>
      <c r="C155" s="204" t="s">
        <v>1808</v>
      </c>
      <c r="D155" s="580">
        <v>672590.99999999965</v>
      </c>
      <c r="E155" s="580">
        <f t="shared" si="30"/>
        <v>235406.84999999986</v>
      </c>
      <c r="F155" s="580">
        <f t="shared" si="32"/>
        <v>134518.19999999992</v>
      </c>
      <c r="G155" s="580">
        <v>8640</v>
      </c>
      <c r="H155" s="580">
        <f t="shared" si="33"/>
        <v>33629.549999999981</v>
      </c>
      <c r="I155" s="580">
        <f t="shared" si="34"/>
        <v>57629.549999999981</v>
      </c>
      <c r="J155" s="580"/>
      <c r="K155" s="580"/>
      <c r="L155" s="580"/>
      <c r="M155" s="580">
        <v>480000</v>
      </c>
      <c r="N155" s="882"/>
    </row>
    <row r="156" spans="1:14" ht="25" customHeight="1" x14ac:dyDescent="0.4">
      <c r="A156" s="1050">
        <v>80</v>
      </c>
      <c r="B156" s="204" t="s">
        <v>1861</v>
      </c>
      <c r="C156" s="204" t="s">
        <v>2590</v>
      </c>
      <c r="D156" s="580">
        <v>737853</v>
      </c>
      <c r="E156" s="580">
        <f t="shared" si="30"/>
        <v>258248.55</v>
      </c>
      <c r="F156" s="580">
        <f t="shared" si="32"/>
        <v>147570.6</v>
      </c>
      <c r="G156" s="580">
        <v>8640</v>
      </c>
      <c r="H156" s="580">
        <f t="shared" si="33"/>
        <v>36892.65</v>
      </c>
      <c r="I156" s="580">
        <f t="shared" si="34"/>
        <v>60892.65</v>
      </c>
      <c r="J156" s="580"/>
      <c r="K156" s="580"/>
      <c r="L156" s="580"/>
      <c r="M156" s="580">
        <v>480000</v>
      </c>
      <c r="N156" s="882"/>
    </row>
    <row r="157" spans="1:14" ht="25" customHeight="1" x14ac:dyDescent="0.4">
      <c r="A157" s="1050">
        <v>81</v>
      </c>
      <c r="B157" s="204" t="s">
        <v>1873</v>
      </c>
      <c r="C157" s="204" t="s">
        <v>2590</v>
      </c>
      <c r="D157" s="580">
        <v>737853</v>
      </c>
      <c r="E157" s="580">
        <f t="shared" si="30"/>
        <v>258248.55</v>
      </c>
      <c r="F157" s="580">
        <f t="shared" si="32"/>
        <v>147570.6</v>
      </c>
      <c r="G157" s="580">
        <v>8640</v>
      </c>
      <c r="H157" s="580">
        <f t="shared" si="33"/>
        <v>36892.65</v>
      </c>
      <c r="I157" s="580">
        <f t="shared" si="34"/>
        <v>60892.65</v>
      </c>
      <c r="J157" s="580"/>
      <c r="K157" s="580"/>
      <c r="L157" s="580"/>
      <c r="M157" s="580">
        <v>480000</v>
      </c>
      <c r="N157" s="882"/>
    </row>
    <row r="158" spans="1:14" ht="25" customHeight="1" x14ac:dyDescent="0.4">
      <c r="A158" s="1050">
        <v>82</v>
      </c>
      <c r="B158" s="204" t="s">
        <v>1874</v>
      </c>
      <c r="C158" s="204" t="s">
        <v>2590</v>
      </c>
      <c r="D158" s="580">
        <v>737853</v>
      </c>
      <c r="E158" s="580">
        <f t="shared" si="30"/>
        <v>258248.55</v>
      </c>
      <c r="F158" s="580">
        <f t="shared" si="32"/>
        <v>147570.6</v>
      </c>
      <c r="G158" s="580">
        <v>8640</v>
      </c>
      <c r="H158" s="580">
        <f t="shared" si="33"/>
        <v>36892.65</v>
      </c>
      <c r="I158" s="580">
        <f t="shared" si="34"/>
        <v>60892.65</v>
      </c>
      <c r="J158" s="580"/>
      <c r="K158" s="580"/>
      <c r="L158" s="580"/>
      <c r="M158" s="580">
        <v>480000</v>
      </c>
      <c r="N158" s="882"/>
    </row>
    <row r="159" spans="1:14" ht="25" customHeight="1" x14ac:dyDescent="0.4">
      <c r="A159" s="1050">
        <v>83</v>
      </c>
      <c r="B159" s="204"/>
      <c r="C159" s="204" t="s">
        <v>2590</v>
      </c>
      <c r="D159" s="580">
        <v>737853</v>
      </c>
      <c r="E159" s="580">
        <f t="shared" si="30"/>
        <v>258248.55</v>
      </c>
      <c r="F159" s="580">
        <f t="shared" si="32"/>
        <v>147570.6</v>
      </c>
      <c r="G159" s="580">
        <v>8640</v>
      </c>
      <c r="H159" s="580">
        <f t="shared" si="33"/>
        <v>36892.65</v>
      </c>
      <c r="I159" s="580">
        <f t="shared" si="34"/>
        <v>60892.65</v>
      </c>
      <c r="J159" s="580"/>
      <c r="K159" s="580"/>
      <c r="L159" s="580"/>
      <c r="M159" s="580">
        <v>480000</v>
      </c>
      <c r="N159" s="882"/>
    </row>
    <row r="160" spans="1:14" ht="25" customHeight="1" x14ac:dyDescent="0.4">
      <c r="A160" s="1050">
        <v>84</v>
      </c>
      <c r="B160" s="204"/>
      <c r="C160" s="204" t="s">
        <v>1879</v>
      </c>
      <c r="D160" s="580">
        <v>871787</v>
      </c>
      <c r="E160" s="580">
        <f t="shared" si="30"/>
        <v>305125.44999999995</v>
      </c>
      <c r="F160" s="580">
        <f t="shared" si="32"/>
        <v>174357.40000000002</v>
      </c>
      <c r="G160" s="580">
        <v>9720</v>
      </c>
      <c r="H160" s="580">
        <f t="shared" si="33"/>
        <v>43589.350000000006</v>
      </c>
      <c r="I160" s="580">
        <f t="shared" si="34"/>
        <v>67589.350000000006</v>
      </c>
      <c r="J160" s="580">
        <v>7560</v>
      </c>
      <c r="K160" s="580">
        <v>137628</v>
      </c>
      <c r="L160" s="580"/>
      <c r="M160" s="580">
        <v>480000</v>
      </c>
      <c r="N160" s="882"/>
    </row>
    <row r="161" spans="1:14" ht="25" customHeight="1" x14ac:dyDescent="0.4">
      <c r="A161" s="1050">
        <v>85</v>
      </c>
      <c r="B161" s="204" t="s">
        <v>1878</v>
      </c>
      <c r="C161" s="204" t="s">
        <v>1879</v>
      </c>
      <c r="D161" s="580">
        <v>871787</v>
      </c>
      <c r="E161" s="580">
        <f t="shared" si="30"/>
        <v>305125.44999999995</v>
      </c>
      <c r="F161" s="580">
        <f t="shared" si="32"/>
        <v>174357.40000000002</v>
      </c>
      <c r="G161" s="580">
        <v>9720</v>
      </c>
      <c r="H161" s="580">
        <f t="shared" si="33"/>
        <v>43589.350000000006</v>
      </c>
      <c r="I161" s="580">
        <f t="shared" si="34"/>
        <v>67589.350000000006</v>
      </c>
      <c r="J161" s="580">
        <v>7560</v>
      </c>
      <c r="K161" s="580">
        <v>137628</v>
      </c>
      <c r="L161" s="580"/>
      <c r="M161" s="580">
        <v>480000</v>
      </c>
      <c r="N161" s="882"/>
    </row>
    <row r="162" spans="1:14" ht="25" customHeight="1" x14ac:dyDescent="0.4">
      <c r="A162" s="1050">
        <v>86</v>
      </c>
      <c r="B162" s="204" t="s">
        <v>1877</v>
      </c>
      <c r="C162" s="204" t="s">
        <v>1879</v>
      </c>
      <c r="D162" s="580">
        <v>871787</v>
      </c>
      <c r="E162" s="580">
        <f t="shared" si="30"/>
        <v>305125.44999999995</v>
      </c>
      <c r="F162" s="580">
        <f t="shared" si="32"/>
        <v>174357.40000000002</v>
      </c>
      <c r="G162" s="580">
        <v>9720</v>
      </c>
      <c r="H162" s="580">
        <f t="shared" si="33"/>
        <v>43589.350000000006</v>
      </c>
      <c r="I162" s="580">
        <f t="shared" si="34"/>
        <v>67589.350000000006</v>
      </c>
      <c r="J162" s="580">
        <v>7560</v>
      </c>
      <c r="K162" s="580">
        <v>137628</v>
      </c>
      <c r="L162" s="580"/>
      <c r="M162" s="580">
        <v>480000</v>
      </c>
      <c r="N162" s="882"/>
    </row>
    <row r="163" spans="1:14" ht="25" customHeight="1" x14ac:dyDescent="0.4">
      <c r="A163" s="1050">
        <v>87</v>
      </c>
      <c r="B163" s="204" t="s">
        <v>3098</v>
      </c>
      <c r="C163" s="204" t="s">
        <v>2596</v>
      </c>
      <c r="D163" s="580">
        <v>2688888</v>
      </c>
      <c r="E163" s="580">
        <f t="shared" si="30"/>
        <v>941110.79999999993</v>
      </c>
      <c r="F163" s="580">
        <f t="shared" si="32"/>
        <v>537777.6</v>
      </c>
      <c r="G163" s="580">
        <v>9720</v>
      </c>
      <c r="H163" s="580">
        <f t="shared" si="33"/>
        <v>134444.4</v>
      </c>
      <c r="I163" s="580">
        <f t="shared" si="34"/>
        <v>158444.4</v>
      </c>
      <c r="J163" s="580">
        <v>7560</v>
      </c>
      <c r="K163" s="580">
        <v>137628</v>
      </c>
      <c r="L163" s="580"/>
      <c r="M163" s="580">
        <v>480000</v>
      </c>
      <c r="N163" s="882"/>
    </row>
    <row r="164" spans="1:14" ht="25" customHeight="1" thickBot="1" x14ac:dyDescent="0.45">
      <c r="A164" s="1223">
        <v>88</v>
      </c>
      <c r="B164" s="887" t="s">
        <v>3097</v>
      </c>
      <c r="C164" s="887" t="s">
        <v>2596</v>
      </c>
      <c r="D164" s="883">
        <v>2688888</v>
      </c>
      <c r="E164" s="883">
        <f t="shared" si="30"/>
        <v>941110.79999999993</v>
      </c>
      <c r="F164" s="883">
        <f t="shared" si="32"/>
        <v>537777.6</v>
      </c>
      <c r="G164" s="883">
        <v>9720</v>
      </c>
      <c r="H164" s="883">
        <f t="shared" si="33"/>
        <v>134444.4</v>
      </c>
      <c r="I164" s="883">
        <f t="shared" si="34"/>
        <v>158444.4</v>
      </c>
      <c r="J164" s="883">
        <v>7560</v>
      </c>
      <c r="K164" s="883">
        <v>137628</v>
      </c>
      <c r="L164" s="883"/>
      <c r="M164" s="883">
        <v>480000</v>
      </c>
      <c r="N164" s="884"/>
    </row>
    <row r="165" spans="1:14" ht="25" customHeight="1" thickBot="1" x14ac:dyDescent="0.45">
      <c r="A165" s="1221"/>
      <c r="B165" s="1076" t="s">
        <v>1880</v>
      </c>
      <c r="C165" s="1211">
        <v>23</v>
      </c>
      <c r="D165" s="1077">
        <f t="shared" ref="D165:N165" si="35">SUM(D146:D164)</f>
        <v>17670458.999999996</v>
      </c>
      <c r="E165" s="1077">
        <f t="shared" si="35"/>
        <v>6184660.6499999976</v>
      </c>
      <c r="F165" s="1077">
        <f t="shared" si="35"/>
        <v>3534091.8</v>
      </c>
      <c r="G165" s="1077">
        <f t="shared" si="35"/>
        <v>169560</v>
      </c>
      <c r="H165" s="1077">
        <f t="shared" si="35"/>
        <v>883522.95</v>
      </c>
      <c r="I165" s="1077">
        <f t="shared" si="35"/>
        <v>1339522.9499999997</v>
      </c>
      <c r="J165" s="1077">
        <f t="shared" si="35"/>
        <v>37800</v>
      </c>
      <c r="K165" s="1077">
        <f t="shared" si="35"/>
        <v>688140</v>
      </c>
      <c r="L165" s="1077">
        <f t="shared" si="35"/>
        <v>0</v>
      </c>
      <c r="M165" s="1077">
        <f t="shared" si="35"/>
        <v>9120000</v>
      </c>
      <c r="N165" s="1077">
        <f t="shared" si="35"/>
        <v>0</v>
      </c>
    </row>
    <row r="166" spans="1:14" ht="24.5" x14ac:dyDescent="0.25">
      <c r="A166" s="1537" t="s">
        <v>1822</v>
      </c>
      <c r="B166" s="1537"/>
      <c r="C166" s="1537"/>
      <c r="D166" s="1537"/>
      <c r="E166" s="1537"/>
      <c r="F166" s="1537"/>
      <c r="G166" s="1537"/>
      <c r="H166" s="1537"/>
      <c r="I166" s="1537"/>
      <c r="J166" s="1537"/>
      <c r="K166" s="1537"/>
      <c r="L166" s="1537"/>
      <c r="M166" s="1537"/>
      <c r="N166" s="1537"/>
    </row>
    <row r="167" spans="1:14" ht="18.5" x14ac:dyDescent="0.45">
      <c r="A167" s="1535" t="s">
        <v>1881</v>
      </c>
      <c r="B167" s="1535"/>
      <c r="C167" s="1535"/>
      <c r="D167" s="1535"/>
      <c r="E167" s="1535"/>
      <c r="F167" s="1535"/>
      <c r="G167" s="1535"/>
      <c r="H167" s="1535"/>
      <c r="I167" s="1535"/>
      <c r="J167" s="1535"/>
      <c r="K167" s="1535"/>
      <c r="L167" s="1535"/>
      <c r="M167" s="1535"/>
      <c r="N167" s="1535"/>
    </row>
    <row r="168" spans="1:14" ht="18" x14ac:dyDescent="0.4">
      <c r="A168" s="1496" t="s">
        <v>2659</v>
      </c>
      <c r="B168" s="1496"/>
      <c r="C168" s="1496"/>
      <c r="D168" s="1496"/>
      <c r="E168" s="1496"/>
      <c r="F168" s="1496"/>
      <c r="G168" s="1496"/>
      <c r="H168" s="1496"/>
      <c r="I168" s="1496"/>
      <c r="J168" s="1496"/>
      <c r="K168" s="1496"/>
      <c r="L168" s="1496"/>
      <c r="M168" s="1496"/>
      <c r="N168" s="1496"/>
    </row>
    <row r="169" spans="1:14" ht="20.5" thickBot="1" x14ac:dyDescent="0.45">
      <c r="A169" s="1533" t="s">
        <v>1882</v>
      </c>
      <c r="B169" s="1533"/>
      <c r="C169" s="1533"/>
      <c r="D169" s="1533"/>
      <c r="E169" s="1533"/>
      <c r="F169" s="1533"/>
      <c r="G169" s="1533"/>
      <c r="H169" s="1533"/>
      <c r="I169" s="1533"/>
      <c r="J169" s="1533"/>
      <c r="K169" s="1533"/>
      <c r="L169" s="1533"/>
      <c r="M169" s="1533"/>
      <c r="N169" s="1533"/>
    </row>
    <row r="170" spans="1:14" ht="62.25" customHeight="1" thickBot="1" x14ac:dyDescent="0.5">
      <c r="A170" s="1093" t="s">
        <v>1805</v>
      </c>
      <c r="B170" s="1094" t="s">
        <v>1806</v>
      </c>
      <c r="C170" s="1094" t="s">
        <v>3118</v>
      </c>
      <c r="D170" s="946" t="s">
        <v>3102</v>
      </c>
      <c r="E170" s="946" t="s">
        <v>3103</v>
      </c>
      <c r="F170" s="946" t="s">
        <v>3104</v>
      </c>
      <c r="G170" s="946" t="s">
        <v>1937</v>
      </c>
      <c r="H170" s="946" t="s">
        <v>3105</v>
      </c>
      <c r="I170" s="946" t="s">
        <v>3106</v>
      </c>
      <c r="J170" s="947" t="s">
        <v>3143</v>
      </c>
      <c r="K170" s="947" t="s">
        <v>3144</v>
      </c>
      <c r="L170" s="947" t="s">
        <v>3209</v>
      </c>
      <c r="M170" s="947" t="s">
        <v>3211</v>
      </c>
      <c r="N170" s="948" t="s">
        <v>3123</v>
      </c>
    </row>
    <row r="171" spans="1:14" ht="25" customHeight="1" x14ac:dyDescent="0.4">
      <c r="A171" s="869">
        <v>1</v>
      </c>
      <c r="B171" s="544" t="s">
        <v>1883</v>
      </c>
      <c r="C171" s="1170" t="s">
        <v>3221</v>
      </c>
      <c r="D171" s="871">
        <v>118688.16</v>
      </c>
      <c r="E171" s="871">
        <f>D171*35%</f>
        <v>41540.856</v>
      </c>
      <c r="F171" s="871">
        <f>D171*20%</f>
        <v>23737.632000000001</v>
      </c>
      <c r="G171" s="871">
        <v>5400</v>
      </c>
      <c r="H171" s="871">
        <f>D171*5%</f>
        <v>5934.4080000000004</v>
      </c>
      <c r="I171" s="871">
        <f>D171*5%+64915.68</f>
        <v>70850.088000000003</v>
      </c>
      <c r="J171" s="871"/>
      <c r="K171" s="871"/>
      <c r="L171" s="871"/>
      <c r="M171" s="871">
        <v>480000</v>
      </c>
      <c r="N171" s="872"/>
    </row>
    <row r="172" spans="1:14" ht="25" customHeight="1" x14ac:dyDescent="0.4">
      <c r="A172" s="890">
        <v>2</v>
      </c>
      <c r="B172" s="204" t="s">
        <v>1884</v>
      </c>
      <c r="C172" s="1058" t="s">
        <v>3221</v>
      </c>
      <c r="D172" s="580">
        <v>118688.16</v>
      </c>
      <c r="E172" s="580">
        <f t="shared" ref="E172:E210" si="36">D172*35%</f>
        <v>41540.856</v>
      </c>
      <c r="F172" s="580">
        <f t="shared" ref="F172:F186" si="37">D172*20%</f>
        <v>23737.632000000001</v>
      </c>
      <c r="G172" s="580">
        <v>5400</v>
      </c>
      <c r="H172" s="580">
        <f t="shared" ref="H172:H186" si="38">D172*5%</f>
        <v>5934.4080000000004</v>
      </c>
      <c r="I172" s="580">
        <f t="shared" ref="I172:I186" si="39">D172*5%+64915.68</f>
        <v>70850.088000000003</v>
      </c>
      <c r="J172" s="580"/>
      <c r="K172" s="580"/>
      <c r="L172" s="580"/>
      <c r="M172" s="580">
        <v>480000</v>
      </c>
      <c r="N172" s="882"/>
    </row>
    <row r="173" spans="1:14" ht="25" customHeight="1" x14ac:dyDescent="0.4">
      <c r="A173" s="890">
        <v>3</v>
      </c>
      <c r="B173" s="1059" t="s">
        <v>2364</v>
      </c>
      <c r="C173" s="1058" t="s">
        <v>3221</v>
      </c>
      <c r="D173" s="580">
        <v>118688.16</v>
      </c>
      <c r="E173" s="580">
        <f t="shared" si="36"/>
        <v>41540.856</v>
      </c>
      <c r="F173" s="580">
        <f t="shared" si="37"/>
        <v>23737.632000000001</v>
      </c>
      <c r="G173" s="580">
        <v>5400</v>
      </c>
      <c r="H173" s="580">
        <f t="shared" si="38"/>
        <v>5934.4080000000004</v>
      </c>
      <c r="I173" s="580">
        <f t="shared" si="39"/>
        <v>70850.088000000003</v>
      </c>
      <c r="J173" s="580"/>
      <c r="K173" s="580"/>
      <c r="L173" s="580"/>
      <c r="M173" s="580">
        <v>480000</v>
      </c>
      <c r="N173" s="882"/>
    </row>
    <row r="174" spans="1:14" ht="25" customHeight="1" x14ac:dyDescent="0.4">
      <c r="A174" s="890">
        <v>4</v>
      </c>
      <c r="B174" s="204" t="s">
        <v>1885</v>
      </c>
      <c r="C174" s="1058" t="s">
        <v>1845</v>
      </c>
      <c r="D174" s="580">
        <v>171463.08000000002</v>
      </c>
      <c r="E174" s="580">
        <f t="shared" si="36"/>
        <v>60012.078000000001</v>
      </c>
      <c r="F174" s="580">
        <f t="shared" si="37"/>
        <v>34292.616000000002</v>
      </c>
      <c r="G174" s="580">
        <v>5400</v>
      </c>
      <c r="H174" s="580">
        <f t="shared" si="38"/>
        <v>8573.1540000000005</v>
      </c>
      <c r="I174" s="580">
        <f t="shared" si="39"/>
        <v>73488.834000000003</v>
      </c>
      <c r="J174" s="580"/>
      <c r="K174" s="580"/>
      <c r="L174" s="580"/>
      <c r="M174" s="580">
        <v>480000</v>
      </c>
      <c r="N174" s="882"/>
    </row>
    <row r="175" spans="1:14" ht="25" customHeight="1" x14ac:dyDescent="0.4">
      <c r="A175" s="890">
        <v>5</v>
      </c>
      <c r="B175" s="204" t="s">
        <v>2598</v>
      </c>
      <c r="C175" s="1058" t="s">
        <v>1845</v>
      </c>
      <c r="D175" s="580">
        <v>171463.08000000002</v>
      </c>
      <c r="E175" s="580">
        <f t="shared" si="36"/>
        <v>60012.078000000001</v>
      </c>
      <c r="F175" s="580">
        <f t="shared" si="37"/>
        <v>34292.616000000002</v>
      </c>
      <c r="G175" s="580">
        <v>5400</v>
      </c>
      <c r="H175" s="580">
        <f t="shared" si="38"/>
        <v>8573.1540000000005</v>
      </c>
      <c r="I175" s="580">
        <f t="shared" si="39"/>
        <v>73488.834000000003</v>
      </c>
      <c r="J175" s="580"/>
      <c r="K175" s="580"/>
      <c r="L175" s="580"/>
      <c r="M175" s="580">
        <v>480000</v>
      </c>
      <c r="N175" s="882"/>
    </row>
    <row r="176" spans="1:14" ht="25" customHeight="1" x14ac:dyDescent="0.4">
      <c r="A176" s="890">
        <v>6</v>
      </c>
      <c r="B176" s="204" t="s">
        <v>1886</v>
      </c>
      <c r="C176" s="1058" t="s">
        <v>1845</v>
      </c>
      <c r="D176" s="580">
        <v>171463.08000000002</v>
      </c>
      <c r="E176" s="580">
        <f t="shared" si="36"/>
        <v>60012.078000000001</v>
      </c>
      <c r="F176" s="580">
        <f t="shared" si="37"/>
        <v>34292.616000000002</v>
      </c>
      <c r="G176" s="580">
        <v>5400</v>
      </c>
      <c r="H176" s="580">
        <f t="shared" si="38"/>
        <v>8573.1540000000005</v>
      </c>
      <c r="I176" s="580">
        <f t="shared" si="39"/>
        <v>73488.834000000003</v>
      </c>
      <c r="J176" s="580"/>
      <c r="K176" s="580"/>
      <c r="L176" s="580"/>
      <c r="M176" s="580">
        <v>480000</v>
      </c>
      <c r="N176" s="882"/>
    </row>
    <row r="177" spans="1:14" ht="25" customHeight="1" x14ac:dyDescent="0.4">
      <c r="A177" s="890">
        <v>7</v>
      </c>
      <c r="B177" s="204" t="s">
        <v>1887</v>
      </c>
      <c r="C177" s="1058" t="s">
        <v>1845</v>
      </c>
      <c r="D177" s="580">
        <v>171463.08000000002</v>
      </c>
      <c r="E177" s="580">
        <f t="shared" si="36"/>
        <v>60012.078000000001</v>
      </c>
      <c r="F177" s="580">
        <f t="shared" si="37"/>
        <v>34292.616000000002</v>
      </c>
      <c r="G177" s="580">
        <v>5400</v>
      </c>
      <c r="H177" s="580">
        <f t="shared" si="38"/>
        <v>8573.1540000000005</v>
      </c>
      <c r="I177" s="580">
        <f t="shared" si="39"/>
        <v>73488.834000000003</v>
      </c>
      <c r="J177" s="580"/>
      <c r="K177" s="580"/>
      <c r="L177" s="580"/>
      <c r="M177" s="580">
        <v>480000</v>
      </c>
      <c r="N177" s="882"/>
    </row>
    <row r="178" spans="1:14" ht="25" customHeight="1" x14ac:dyDescent="0.4">
      <c r="A178" s="890">
        <v>8</v>
      </c>
      <c r="B178" s="204" t="s">
        <v>1888</v>
      </c>
      <c r="C178" s="1058" t="s">
        <v>1845</v>
      </c>
      <c r="D178" s="580">
        <v>171463.08000000002</v>
      </c>
      <c r="E178" s="580">
        <f t="shared" si="36"/>
        <v>60012.078000000001</v>
      </c>
      <c r="F178" s="580">
        <f t="shared" si="37"/>
        <v>34292.616000000002</v>
      </c>
      <c r="G178" s="580">
        <v>5400</v>
      </c>
      <c r="H178" s="580">
        <f t="shared" si="38"/>
        <v>8573.1540000000005</v>
      </c>
      <c r="I178" s="580">
        <f t="shared" si="39"/>
        <v>73488.834000000003</v>
      </c>
      <c r="J178" s="580"/>
      <c r="K178" s="580"/>
      <c r="L178" s="580"/>
      <c r="M178" s="580">
        <v>480000</v>
      </c>
      <c r="N178" s="882"/>
    </row>
    <row r="179" spans="1:14" ht="25" customHeight="1" x14ac:dyDescent="0.4">
      <c r="A179" s="890">
        <v>9</v>
      </c>
      <c r="B179" s="204" t="s">
        <v>1889</v>
      </c>
      <c r="C179" s="1058" t="s">
        <v>1845</v>
      </c>
      <c r="D179" s="580">
        <v>171463.08000000002</v>
      </c>
      <c r="E179" s="580">
        <f t="shared" si="36"/>
        <v>60012.078000000001</v>
      </c>
      <c r="F179" s="580">
        <f t="shared" si="37"/>
        <v>34292.616000000002</v>
      </c>
      <c r="G179" s="580">
        <v>5400</v>
      </c>
      <c r="H179" s="580">
        <f t="shared" si="38"/>
        <v>8573.1540000000005</v>
      </c>
      <c r="I179" s="580">
        <f t="shared" si="39"/>
        <v>73488.834000000003</v>
      </c>
      <c r="J179" s="580"/>
      <c r="K179" s="580"/>
      <c r="L179" s="580"/>
      <c r="M179" s="580">
        <v>480000</v>
      </c>
      <c r="N179" s="882"/>
    </row>
    <row r="180" spans="1:14" ht="25" customHeight="1" x14ac:dyDescent="0.4">
      <c r="A180" s="890">
        <v>10</v>
      </c>
      <c r="B180" s="204" t="s">
        <v>1890</v>
      </c>
      <c r="C180" s="1058" t="s">
        <v>1845</v>
      </c>
      <c r="D180" s="580">
        <v>171463.08000000002</v>
      </c>
      <c r="E180" s="580">
        <f t="shared" si="36"/>
        <v>60012.078000000001</v>
      </c>
      <c r="F180" s="580">
        <f t="shared" si="37"/>
        <v>34292.616000000002</v>
      </c>
      <c r="G180" s="580">
        <v>5400</v>
      </c>
      <c r="H180" s="580">
        <f t="shared" si="38"/>
        <v>8573.1540000000005</v>
      </c>
      <c r="I180" s="580">
        <f t="shared" si="39"/>
        <v>73488.834000000003</v>
      </c>
      <c r="J180" s="580"/>
      <c r="K180" s="580"/>
      <c r="L180" s="580"/>
      <c r="M180" s="580">
        <v>480000</v>
      </c>
      <c r="N180" s="882"/>
    </row>
    <row r="181" spans="1:14" ht="25" customHeight="1" x14ac:dyDescent="0.4">
      <c r="A181" s="890">
        <v>11</v>
      </c>
      <c r="B181" s="204" t="s">
        <v>3149</v>
      </c>
      <c r="C181" s="1058" t="s">
        <v>3205</v>
      </c>
      <c r="D181" s="580">
        <v>138726</v>
      </c>
      <c r="E181" s="580">
        <f t="shared" si="36"/>
        <v>48554.1</v>
      </c>
      <c r="F181" s="580">
        <f t="shared" si="37"/>
        <v>27745.200000000001</v>
      </c>
      <c r="G181" s="580">
        <v>5400</v>
      </c>
      <c r="H181" s="580">
        <f t="shared" si="38"/>
        <v>6936.3</v>
      </c>
      <c r="I181" s="580">
        <f t="shared" si="39"/>
        <v>71851.98</v>
      </c>
      <c r="J181" s="580"/>
      <c r="K181" s="580"/>
      <c r="L181" s="580"/>
      <c r="M181" s="580">
        <v>480000</v>
      </c>
      <c r="N181" s="882"/>
    </row>
    <row r="182" spans="1:14" ht="25" customHeight="1" x14ac:dyDescent="0.4">
      <c r="A182" s="890">
        <v>12</v>
      </c>
      <c r="B182" s="204" t="s">
        <v>3149</v>
      </c>
      <c r="C182" s="1058" t="s">
        <v>3205</v>
      </c>
      <c r="D182" s="580">
        <v>138726</v>
      </c>
      <c r="E182" s="580">
        <f t="shared" si="36"/>
        <v>48554.1</v>
      </c>
      <c r="F182" s="580">
        <f t="shared" si="37"/>
        <v>27745.200000000001</v>
      </c>
      <c r="G182" s="580">
        <v>5400</v>
      </c>
      <c r="H182" s="580">
        <f t="shared" si="38"/>
        <v>6936.3</v>
      </c>
      <c r="I182" s="580">
        <f t="shared" si="39"/>
        <v>71851.98</v>
      </c>
      <c r="J182" s="580"/>
      <c r="K182" s="580"/>
      <c r="L182" s="580"/>
      <c r="M182" s="580">
        <v>480000</v>
      </c>
      <c r="N182" s="882"/>
    </row>
    <row r="183" spans="1:14" ht="25" customHeight="1" x14ac:dyDescent="0.4">
      <c r="A183" s="890">
        <v>13</v>
      </c>
      <c r="B183" s="204" t="s">
        <v>3149</v>
      </c>
      <c r="C183" s="1058" t="s">
        <v>3205</v>
      </c>
      <c r="D183" s="580">
        <v>138726</v>
      </c>
      <c r="E183" s="580">
        <f t="shared" si="36"/>
        <v>48554.1</v>
      </c>
      <c r="F183" s="580">
        <f t="shared" si="37"/>
        <v>27745.200000000001</v>
      </c>
      <c r="G183" s="580">
        <v>5400</v>
      </c>
      <c r="H183" s="580">
        <f t="shared" si="38"/>
        <v>6936.3</v>
      </c>
      <c r="I183" s="580">
        <f t="shared" si="39"/>
        <v>71851.98</v>
      </c>
      <c r="J183" s="580"/>
      <c r="K183" s="580"/>
      <c r="L183" s="580"/>
      <c r="M183" s="580">
        <v>480000</v>
      </c>
      <c r="N183" s="882"/>
    </row>
    <row r="184" spans="1:14" ht="25" customHeight="1" x14ac:dyDescent="0.4">
      <c r="A184" s="890">
        <v>14</v>
      </c>
      <c r="B184" s="204" t="s">
        <v>3149</v>
      </c>
      <c r="C184" s="1058" t="s">
        <v>3205</v>
      </c>
      <c r="D184" s="580">
        <v>138726</v>
      </c>
      <c r="E184" s="580">
        <f t="shared" si="36"/>
        <v>48554.1</v>
      </c>
      <c r="F184" s="580">
        <f t="shared" si="37"/>
        <v>27745.200000000001</v>
      </c>
      <c r="G184" s="580">
        <v>5400</v>
      </c>
      <c r="H184" s="580">
        <f t="shared" si="38"/>
        <v>6936.3</v>
      </c>
      <c r="I184" s="580">
        <f t="shared" si="39"/>
        <v>71851.98</v>
      </c>
      <c r="J184" s="580"/>
      <c r="K184" s="580"/>
      <c r="L184" s="580"/>
      <c r="M184" s="580">
        <v>480000</v>
      </c>
      <c r="N184" s="882"/>
    </row>
    <row r="185" spans="1:14" ht="25" customHeight="1" x14ac:dyDescent="0.4">
      <c r="A185" s="890">
        <v>15</v>
      </c>
      <c r="B185" s="204" t="s">
        <v>3149</v>
      </c>
      <c r="C185" s="1058" t="s">
        <v>3205</v>
      </c>
      <c r="D185" s="580">
        <v>138726</v>
      </c>
      <c r="E185" s="580">
        <f t="shared" si="36"/>
        <v>48554.1</v>
      </c>
      <c r="F185" s="580">
        <f t="shared" si="37"/>
        <v>27745.200000000001</v>
      </c>
      <c r="G185" s="580">
        <v>5400</v>
      </c>
      <c r="H185" s="580">
        <f t="shared" si="38"/>
        <v>6936.3</v>
      </c>
      <c r="I185" s="580">
        <f t="shared" si="39"/>
        <v>71851.98</v>
      </c>
      <c r="J185" s="580"/>
      <c r="K185" s="580"/>
      <c r="L185" s="580"/>
      <c r="M185" s="580">
        <v>480000</v>
      </c>
      <c r="N185" s="882"/>
    </row>
    <row r="186" spans="1:14" ht="25" customHeight="1" thickBot="1" x14ac:dyDescent="0.45">
      <c r="A186" s="886">
        <v>16</v>
      </c>
      <c r="B186" s="887" t="s">
        <v>3149</v>
      </c>
      <c r="C186" s="891" t="s">
        <v>3205</v>
      </c>
      <c r="D186" s="883">
        <v>138726</v>
      </c>
      <c r="E186" s="883">
        <f t="shared" si="36"/>
        <v>48554.1</v>
      </c>
      <c r="F186" s="883">
        <f t="shared" si="37"/>
        <v>27745.200000000001</v>
      </c>
      <c r="G186" s="883">
        <v>5400</v>
      </c>
      <c r="H186" s="883">
        <f t="shared" si="38"/>
        <v>6936.3</v>
      </c>
      <c r="I186" s="883">
        <f t="shared" si="39"/>
        <v>71851.98</v>
      </c>
      <c r="J186" s="883"/>
      <c r="K186" s="883"/>
      <c r="L186" s="883"/>
      <c r="M186" s="883">
        <v>480000</v>
      </c>
      <c r="N186" s="884"/>
    </row>
    <row r="187" spans="1:14" ht="25" customHeight="1" thickBot="1" x14ac:dyDescent="0.45">
      <c r="A187" s="1501" t="s">
        <v>2725</v>
      </c>
      <c r="B187" s="1502"/>
      <c r="C187" s="1171"/>
      <c r="D187" s="1041">
        <f t="shared" ref="D187:N187" si="40">SUM(D171:D186)</f>
        <v>2388662.0400000005</v>
      </c>
      <c r="E187" s="1041">
        <f t="shared" si="40"/>
        <v>836031.7139999998</v>
      </c>
      <c r="F187" s="1041">
        <f t="shared" si="40"/>
        <v>477732.40800000011</v>
      </c>
      <c r="G187" s="1041">
        <f t="shared" si="40"/>
        <v>86400</v>
      </c>
      <c r="H187" s="1041">
        <f t="shared" si="40"/>
        <v>119433.10200000003</v>
      </c>
      <c r="I187" s="1041">
        <f t="shared" si="40"/>
        <v>1158083.9820000001</v>
      </c>
      <c r="J187" s="1041">
        <f t="shared" si="40"/>
        <v>0</v>
      </c>
      <c r="K187" s="1041">
        <f t="shared" si="40"/>
        <v>0</v>
      </c>
      <c r="L187" s="1041">
        <f t="shared" si="40"/>
        <v>0</v>
      </c>
      <c r="M187" s="1041">
        <f t="shared" si="40"/>
        <v>7680000</v>
      </c>
      <c r="N187" s="1172">
        <f t="shared" si="40"/>
        <v>0</v>
      </c>
    </row>
    <row r="188" spans="1:14" ht="25" customHeight="1" x14ac:dyDescent="0.4">
      <c r="A188" s="1173">
        <v>17</v>
      </c>
      <c r="B188" s="1174" t="s">
        <v>1893</v>
      </c>
      <c r="C188" s="1175" t="s">
        <v>1932</v>
      </c>
      <c r="D188" s="871">
        <v>313230</v>
      </c>
      <c r="E188" s="871">
        <f t="shared" si="36"/>
        <v>109630.5</v>
      </c>
      <c r="F188" s="871">
        <f>D188*20%</f>
        <v>62646</v>
      </c>
      <c r="G188" s="871">
        <v>7560</v>
      </c>
      <c r="H188" s="871">
        <f>D188*5%</f>
        <v>15661.5</v>
      </c>
      <c r="I188" s="871">
        <f>D188*5%+64915.68</f>
        <v>80577.179999999993</v>
      </c>
      <c r="J188" s="871"/>
      <c r="K188" s="871"/>
      <c r="L188" s="871"/>
      <c r="M188" s="871">
        <v>480000</v>
      </c>
      <c r="N188" s="872"/>
    </row>
    <row r="189" spans="1:14" ht="25" customHeight="1" x14ac:dyDescent="0.4">
      <c r="A189" s="1060">
        <v>18</v>
      </c>
      <c r="B189" s="1059" t="s">
        <v>1894</v>
      </c>
      <c r="C189" s="1061" t="s">
        <v>1932</v>
      </c>
      <c r="D189" s="580">
        <v>313230</v>
      </c>
      <c r="E189" s="580">
        <f t="shared" si="36"/>
        <v>109630.5</v>
      </c>
      <c r="F189" s="580">
        <f>D189*20%</f>
        <v>62646</v>
      </c>
      <c r="G189" s="580">
        <v>7560</v>
      </c>
      <c r="H189" s="580">
        <f>D189*5%</f>
        <v>15661.5</v>
      </c>
      <c r="I189" s="580">
        <f>D189*5%+64915.68</f>
        <v>80577.179999999993</v>
      </c>
      <c r="J189" s="580"/>
      <c r="K189" s="580"/>
      <c r="L189" s="580"/>
      <c r="M189" s="580">
        <v>480000</v>
      </c>
      <c r="N189" s="882"/>
    </row>
    <row r="190" spans="1:14" ht="25" customHeight="1" x14ac:dyDescent="0.4">
      <c r="A190" s="1060">
        <v>19</v>
      </c>
      <c r="B190" s="1059" t="s">
        <v>2581</v>
      </c>
      <c r="C190" s="1061" t="s">
        <v>1932</v>
      </c>
      <c r="D190" s="580">
        <v>313230</v>
      </c>
      <c r="E190" s="580">
        <f t="shared" si="36"/>
        <v>109630.5</v>
      </c>
      <c r="F190" s="580">
        <f>D190*20%</f>
        <v>62646</v>
      </c>
      <c r="G190" s="580">
        <v>7560</v>
      </c>
      <c r="H190" s="580">
        <f>D190*5%</f>
        <v>15661.5</v>
      </c>
      <c r="I190" s="580">
        <f>D190*5%+64915.68</f>
        <v>80577.179999999993</v>
      </c>
      <c r="J190" s="580"/>
      <c r="K190" s="580"/>
      <c r="L190" s="580"/>
      <c r="M190" s="580">
        <v>480000</v>
      </c>
      <c r="N190" s="882"/>
    </row>
    <row r="191" spans="1:14" ht="25" customHeight="1" x14ac:dyDescent="0.4">
      <c r="A191" s="1060">
        <v>20</v>
      </c>
      <c r="B191" s="1059" t="s">
        <v>2599</v>
      </c>
      <c r="C191" s="1059" t="s">
        <v>2333</v>
      </c>
      <c r="D191" s="580">
        <v>358123</v>
      </c>
      <c r="E191" s="580">
        <f t="shared" si="36"/>
        <v>125343.04999999999</v>
      </c>
      <c r="F191" s="580">
        <f>D191*20%</f>
        <v>71624.600000000006</v>
      </c>
      <c r="G191" s="580">
        <v>7560</v>
      </c>
      <c r="H191" s="580">
        <f>D191*5%</f>
        <v>17906.150000000001</v>
      </c>
      <c r="I191" s="580">
        <f>D191*5%+64915.68</f>
        <v>82821.83</v>
      </c>
      <c r="J191" s="580"/>
      <c r="K191" s="580"/>
      <c r="L191" s="580"/>
      <c r="M191" s="580">
        <v>480000</v>
      </c>
      <c r="N191" s="882"/>
    </row>
    <row r="192" spans="1:14" ht="25" customHeight="1" x14ac:dyDescent="0.4">
      <c r="A192" s="1060">
        <v>21</v>
      </c>
      <c r="B192" s="204" t="s">
        <v>1898</v>
      </c>
      <c r="C192" s="1059" t="s">
        <v>2333</v>
      </c>
      <c r="D192" s="580">
        <v>358123</v>
      </c>
      <c r="E192" s="580">
        <f t="shared" si="36"/>
        <v>125343.04999999999</v>
      </c>
      <c r="F192" s="580">
        <f>D192*20%</f>
        <v>71624.600000000006</v>
      </c>
      <c r="G192" s="580">
        <v>7560</v>
      </c>
      <c r="H192" s="580">
        <f>D192*5%</f>
        <v>17906.150000000001</v>
      </c>
      <c r="I192" s="580">
        <f>D192*5%+64915.68</f>
        <v>82821.83</v>
      </c>
      <c r="J192" s="580"/>
      <c r="K192" s="580"/>
      <c r="L192" s="580"/>
      <c r="M192" s="580">
        <v>480000</v>
      </c>
      <c r="N192" s="882"/>
    </row>
    <row r="193" spans="1:14" ht="25" customHeight="1" x14ac:dyDescent="0.4">
      <c r="A193" s="1060">
        <v>22</v>
      </c>
      <c r="B193" s="204" t="s">
        <v>3149</v>
      </c>
      <c r="C193" s="1059" t="s">
        <v>3222</v>
      </c>
      <c r="D193" s="580">
        <v>293700.96000000002</v>
      </c>
      <c r="E193" s="580">
        <f t="shared" si="36"/>
        <v>102795.336</v>
      </c>
      <c r="F193" s="580">
        <f t="shared" ref="F193:F198" si="41">D193*20%</f>
        <v>58740.19200000001</v>
      </c>
      <c r="G193" s="580">
        <v>7560</v>
      </c>
      <c r="H193" s="580">
        <f t="shared" ref="H193:H198" si="42">D193*5%</f>
        <v>14685.048000000003</v>
      </c>
      <c r="I193" s="580">
        <f t="shared" ref="I193:I198" si="43">D193*5%+64915.68</f>
        <v>79600.728000000003</v>
      </c>
      <c r="J193" s="580"/>
      <c r="K193" s="580"/>
      <c r="L193" s="580"/>
      <c r="M193" s="580">
        <v>480000</v>
      </c>
      <c r="N193" s="882"/>
    </row>
    <row r="194" spans="1:14" ht="25" customHeight="1" x14ac:dyDescent="0.4">
      <c r="A194" s="1060">
        <v>23</v>
      </c>
      <c r="B194" s="204" t="s">
        <v>3149</v>
      </c>
      <c r="C194" s="1059" t="s">
        <v>3222</v>
      </c>
      <c r="D194" s="580">
        <v>293700.96000000002</v>
      </c>
      <c r="E194" s="580">
        <f t="shared" si="36"/>
        <v>102795.336</v>
      </c>
      <c r="F194" s="580">
        <f t="shared" si="41"/>
        <v>58740.19200000001</v>
      </c>
      <c r="G194" s="580">
        <v>7560</v>
      </c>
      <c r="H194" s="580">
        <f t="shared" si="42"/>
        <v>14685.048000000003</v>
      </c>
      <c r="I194" s="580">
        <f t="shared" si="43"/>
        <v>79600.728000000003</v>
      </c>
      <c r="J194" s="580"/>
      <c r="K194" s="580"/>
      <c r="L194" s="580"/>
      <c r="M194" s="580">
        <v>480000</v>
      </c>
      <c r="N194" s="882"/>
    </row>
    <row r="195" spans="1:14" ht="25" customHeight="1" x14ac:dyDescent="0.4">
      <c r="A195" s="1060">
        <v>24</v>
      </c>
      <c r="B195" s="204" t="s">
        <v>3149</v>
      </c>
      <c r="C195" s="1059" t="s">
        <v>3222</v>
      </c>
      <c r="D195" s="580">
        <v>293700.96000000002</v>
      </c>
      <c r="E195" s="580">
        <f t="shared" si="36"/>
        <v>102795.336</v>
      </c>
      <c r="F195" s="580">
        <f t="shared" si="41"/>
        <v>58740.19200000001</v>
      </c>
      <c r="G195" s="580">
        <v>7560</v>
      </c>
      <c r="H195" s="580">
        <f t="shared" si="42"/>
        <v>14685.048000000003</v>
      </c>
      <c r="I195" s="580">
        <f t="shared" si="43"/>
        <v>79600.728000000003</v>
      </c>
      <c r="J195" s="580"/>
      <c r="K195" s="580"/>
      <c r="L195" s="580"/>
      <c r="M195" s="580">
        <v>480000</v>
      </c>
      <c r="N195" s="882"/>
    </row>
    <row r="196" spans="1:14" ht="25" customHeight="1" x14ac:dyDescent="0.4">
      <c r="A196" s="1060">
        <v>25</v>
      </c>
      <c r="B196" s="204" t="s">
        <v>3149</v>
      </c>
      <c r="C196" s="1059" t="s">
        <v>3222</v>
      </c>
      <c r="D196" s="580">
        <v>293700.96000000002</v>
      </c>
      <c r="E196" s="580">
        <f t="shared" si="36"/>
        <v>102795.336</v>
      </c>
      <c r="F196" s="580">
        <f t="shared" si="41"/>
        <v>58740.19200000001</v>
      </c>
      <c r="G196" s="580">
        <v>7560</v>
      </c>
      <c r="H196" s="580">
        <f t="shared" si="42"/>
        <v>14685.048000000003</v>
      </c>
      <c r="I196" s="580">
        <f t="shared" si="43"/>
        <v>79600.728000000003</v>
      </c>
      <c r="J196" s="580"/>
      <c r="K196" s="580"/>
      <c r="L196" s="580"/>
      <c r="M196" s="580">
        <v>480000</v>
      </c>
      <c r="N196" s="882"/>
    </row>
    <row r="197" spans="1:14" ht="25" customHeight="1" x14ac:dyDescent="0.4">
      <c r="A197" s="1060">
        <v>26</v>
      </c>
      <c r="B197" s="204" t="s">
        <v>3149</v>
      </c>
      <c r="C197" s="1059" t="s">
        <v>3222</v>
      </c>
      <c r="D197" s="580">
        <v>293700.96000000002</v>
      </c>
      <c r="E197" s="580">
        <f t="shared" si="36"/>
        <v>102795.336</v>
      </c>
      <c r="F197" s="580">
        <f t="shared" si="41"/>
        <v>58740.19200000001</v>
      </c>
      <c r="G197" s="580">
        <v>7560</v>
      </c>
      <c r="H197" s="580">
        <f t="shared" si="42"/>
        <v>14685.048000000003</v>
      </c>
      <c r="I197" s="580">
        <f t="shared" si="43"/>
        <v>79600.728000000003</v>
      </c>
      <c r="J197" s="580"/>
      <c r="K197" s="580"/>
      <c r="L197" s="580"/>
      <c r="M197" s="580">
        <v>480000</v>
      </c>
      <c r="N197" s="882"/>
    </row>
    <row r="198" spans="1:14" ht="25" customHeight="1" x14ac:dyDescent="0.4">
      <c r="A198" s="1060">
        <v>27</v>
      </c>
      <c r="B198" s="204" t="s">
        <v>3149</v>
      </c>
      <c r="C198" s="1059" t="s">
        <v>3222</v>
      </c>
      <c r="D198" s="580">
        <v>293700.96000000002</v>
      </c>
      <c r="E198" s="580">
        <f t="shared" si="36"/>
        <v>102795.336</v>
      </c>
      <c r="F198" s="580">
        <f t="shared" si="41"/>
        <v>58740.19200000001</v>
      </c>
      <c r="G198" s="580">
        <v>7560</v>
      </c>
      <c r="H198" s="580">
        <f t="shared" si="42"/>
        <v>14685.048000000003</v>
      </c>
      <c r="I198" s="580">
        <f t="shared" si="43"/>
        <v>79600.728000000003</v>
      </c>
      <c r="J198" s="580"/>
      <c r="K198" s="580"/>
      <c r="L198" s="580"/>
      <c r="M198" s="580">
        <v>480000</v>
      </c>
      <c r="N198" s="882"/>
    </row>
    <row r="199" spans="1:14" ht="25" customHeight="1" x14ac:dyDescent="0.4">
      <c r="A199" s="1060">
        <v>28</v>
      </c>
      <c r="B199" s="204" t="s">
        <v>1896</v>
      </c>
      <c r="C199" s="1061" t="s">
        <v>2697</v>
      </c>
      <c r="D199" s="580">
        <v>466701</v>
      </c>
      <c r="E199" s="580">
        <f t="shared" si="36"/>
        <v>163345.34999999998</v>
      </c>
      <c r="F199" s="580">
        <f t="shared" ref="F199:F210" si="44">D199*20%</f>
        <v>93340.200000000012</v>
      </c>
      <c r="G199" s="580">
        <v>7560</v>
      </c>
      <c r="H199" s="580">
        <f t="shared" ref="H199:H210" si="45">D199*5%</f>
        <v>23335.050000000003</v>
      </c>
      <c r="I199" s="580">
        <f t="shared" ref="I199:I210" si="46">D199*5%+64915.68</f>
        <v>88250.73000000001</v>
      </c>
      <c r="J199" s="580"/>
      <c r="K199" s="580"/>
      <c r="L199" s="580"/>
      <c r="M199" s="580">
        <v>480000</v>
      </c>
      <c r="N199" s="882"/>
    </row>
    <row r="200" spans="1:14" ht="25" customHeight="1" x14ac:dyDescent="0.4">
      <c r="A200" s="1060">
        <v>29</v>
      </c>
      <c r="B200" s="204" t="s">
        <v>1897</v>
      </c>
      <c r="C200" s="1061" t="s">
        <v>2697</v>
      </c>
      <c r="D200" s="580">
        <v>466701</v>
      </c>
      <c r="E200" s="580">
        <f t="shared" si="36"/>
        <v>163345.34999999998</v>
      </c>
      <c r="F200" s="580">
        <f t="shared" si="44"/>
        <v>93340.200000000012</v>
      </c>
      <c r="G200" s="580">
        <v>7560</v>
      </c>
      <c r="H200" s="580">
        <f t="shared" si="45"/>
        <v>23335.050000000003</v>
      </c>
      <c r="I200" s="580">
        <f t="shared" si="46"/>
        <v>88250.73000000001</v>
      </c>
      <c r="J200" s="580"/>
      <c r="K200" s="580"/>
      <c r="L200" s="580"/>
      <c r="M200" s="580">
        <v>480000</v>
      </c>
      <c r="N200" s="882"/>
    </row>
    <row r="201" spans="1:14" ht="25" customHeight="1" x14ac:dyDescent="0.4">
      <c r="A201" s="1060">
        <v>30</v>
      </c>
      <c r="B201" s="204" t="s">
        <v>2363</v>
      </c>
      <c r="C201" s="1061" t="s">
        <v>2697</v>
      </c>
      <c r="D201" s="580">
        <v>466701</v>
      </c>
      <c r="E201" s="580">
        <f t="shared" si="36"/>
        <v>163345.34999999998</v>
      </c>
      <c r="F201" s="580">
        <f t="shared" si="44"/>
        <v>93340.200000000012</v>
      </c>
      <c r="G201" s="580">
        <v>7560</v>
      </c>
      <c r="H201" s="580">
        <f t="shared" si="45"/>
        <v>23335.050000000003</v>
      </c>
      <c r="I201" s="580">
        <f t="shared" si="46"/>
        <v>88250.73000000001</v>
      </c>
      <c r="J201" s="580"/>
      <c r="K201" s="580"/>
      <c r="L201" s="580"/>
      <c r="M201" s="580">
        <v>480000</v>
      </c>
      <c r="N201" s="882"/>
    </row>
    <row r="202" spans="1:14" ht="25" customHeight="1" x14ac:dyDescent="0.4">
      <c r="A202" s="1060">
        <v>31</v>
      </c>
      <c r="B202" s="204" t="s">
        <v>1901</v>
      </c>
      <c r="C202" s="1061" t="s">
        <v>1923</v>
      </c>
      <c r="D202" s="580">
        <v>488127</v>
      </c>
      <c r="E202" s="580">
        <f t="shared" si="36"/>
        <v>170844.44999999998</v>
      </c>
      <c r="F202" s="580">
        <f t="shared" si="44"/>
        <v>97625.400000000009</v>
      </c>
      <c r="G202" s="580">
        <v>7560</v>
      </c>
      <c r="H202" s="580">
        <f t="shared" si="45"/>
        <v>24406.350000000002</v>
      </c>
      <c r="I202" s="580">
        <f t="shared" si="46"/>
        <v>89322.03</v>
      </c>
      <c r="J202" s="580"/>
      <c r="K202" s="580"/>
      <c r="L202" s="580"/>
      <c r="M202" s="580">
        <v>480000</v>
      </c>
      <c r="N202" s="882"/>
    </row>
    <row r="203" spans="1:14" ht="25" customHeight="1" x14ac:dyDescent="0.4">
      <c r="A203" s="1060">
        <v>32</v>
      </c>
      <c r="B203" s="204" t="s">
        <v>2601</v>
      </c>
      <c r="C203" s="1061" t="s">
        <v>1923</v>
      </c>
      <c r="D203" s="580">
        <v>488127</v>
      </c>
      <c r="E203" s="580">
        <f t="shared" si="36"/>
        <v>170844.44999999998</v>
      </c>
      <c r="F203" s="580">
        <f t="shared" si="44"/>
        <v>97625.400000000009</v>
      </c>
      <c r="G203" s="580">
        <v>7560</v>
      </c>
      <c r="H203" s="580">
        <f t="shared" si="45"/>
        <v>24406.350000000002</v>
      </c>
      <c r="I203" s="580">
        <f t="shared" si="46"/>
        <v>89322.03</v>
      </c>
      <c r="J203" s="580"/>
      <c r="K203" s="580"/>
      <c r="L203" s="580"/>
      <c r="M203" s="580">
        <v>480000</v>
      </c>
      <c r="N203" s="882"/>
    </row>
    <row r="204" spans="1:14" ht="25" customHeight="1" x14ac:dyDescent="0.4">
      <c r="A204" s="1060">
        <v>33</v>
      </c>
      <c r="B204" s="204" t="s">
        <v>2600</v>
      </c>
      <c r="C204" s="1061" t="s">
        <v>1923</v>
      </c>
      <c r="D204" s="580">
        <v>488127</v>
      </c>
      <c r="E204" s="580">
        <f t="shared" si="36"/>
        <v>170844.44999999998</v>
      </c>
      <c r="F204" s="580">
        <f t="shared" si="44"/>
        <v>97625.400000000009</v>
      </c>
      <c r="G204" s="580">
        <v>7560</v>
      </c>
      <c r="H204" s="580">
        <f t="shared" si="45"/>
        <v>24406.350000000002</v>
      </c>
      <c r="I204" s="580">
        <f t="shared" si="46"/>
        <v>89322.03</v>
      </c>
      <c r="J204" s="580"/>
      <c r="K204" s="580"/>
      <c r="L204" s="580"/>
      <c r="M204" s="580">
        <v>480000</v>
      </c>
      <c r="N204" s="882"/>
    </row>
    <row r="205" spans="1:14" ht="25" customHeight="1" x14ac:dyDescent="0.4">
      <c r="A205" s="1060">
        <v>34</v>
      </c>
      <c r="B205" s="204" t="s">
        <v>2366</v>
      </c>
      <c r="C205" s="1061" t="s">
        <v>1969</v>
      </c>
      <c r="D205" s="580">
        <v>672591</v>
      </c>
      <c r="E205" s="580">
        <f t="shared" si="36"/>
        <v>235406.84999999998</v>
      </c>
      <c r="F205" s="580">
        <f t="shared" si="44"/>
        <v>134518.20000000001</v>
      </c>
      <c r="G205" s="580">
        <v>7560</v>
      </c>
      <c r="H205" s="580">
        <f t="shared" si="45"/>
        <v>33629.550000000003</v>
      </c>
      <c r="I205" s="580">
        <f t="shared" si="46"/>
        <v>98545.23000000001</v>
      </c>
      <c r="J205" s="580"/>
      <c r="K205" s="580"/>
      <c r="L205" s="580"/>
      <c r="M205" s="580">
        <v>480000</v>
      </c>
      <c r="N205" s="882"/>
    </row>
    <row r="206" spans="1:14" ht="25" customHeight="1" x14ac:dyDescent="0.4">
      <c r="A206" s="1060">
        <v>35</v>
      </c>
      <c r="B206" s="204" t="s">
        <v>1902</v>
      </c>
      <c r="C206" s="1061" t="s">
        <v>1969</v>
      </c>
      <c r="D206" s="580">
        <v>672591</v>
      </c>
      <c r="E206" s="580">
        <f t="shared" si="36"/>
        <v>235406.84999999998</v>
      </c>
      <c r="F206" s="580">
        <f t="shared" si="44"/>
        <v>134518.20000000001</v>
      </c>
      <c r="G206" s="580">
        <v>7560</v>
      </c>
      <c r="H206" s="580">
        <f t="shared" si="45"/>
        <v>33629.550000000003</v>
      </c>
      <c r="I206" s="580">
        <f t="shared" si="46"/>
        <v>98545.23000000001</v>
      </c>
      <c r="J206" s="580"/>
      <c r="K206" s="580"/>
      <c r="L206" s="580"/>
      <c r="M206" s="580">
        <v>480000</v>
      </c>
      <c r="N206" s="882"/>
    </row>
    <row r="207" spans="1:14" ht="25" customHeight="1" x14ac:dyDescent="0.4">
      <c r="A207" s="1060">
        <v>36</v>
      </c>
      <c r="B207" s="204" t="s">
        <v>2365</v>
      </c>
      <c r="C207" s="1061" t="s">
        <v>1969</v>
      </c>
      <c r="D207" s="580">
        <v>672591</v>
      </c>
      <c r="E207" s="580">
        <f t="shared" si="36"/>
        <v>235406.84999999998</v>
      </c>
      <c r="F207" s="580">
        <f t="shared" si="44"/>
        <v>134518.20000000001</v>
      </c>
      <c r="G207" s="580">
        <v>7560</v>
      </c>
      <c r="H207" s="580">
        <f t="shared" si="45"/>
        <v>33629.550000000003</v>
      </c>
      <c r="I207" s="580">
        <f t="shared" si="46"/>
        <v>98545.23000000001</v>
      </c>
      <c r="J207" s="580"/>
      <c r="K207" s="580"/>
      <c r="L207" s="580"/>
      <c r="M207" s="580">
        <v>480000</v>
      </c>
      <c r="N207" s="882"/>
    </row>
    <row r="208" spans="1:14" ht="25" customHeight="1" x14ac:dyDescent="0.4">
      <c r="A208" s="1060">
        <v>37</v>
      </c>
      <c r="B208" s="204" t="s">
        <v>2698</v>
      </c>
      <c r="C208" s="1061" t="s">
        <v>1969</v>
      </c>
      <c r="D208" s="580">
        <v>672591</v>
      </c>
      <c r="E208" s="580">
        <f t="shared" si="36"/>
        <v>235406.84999999998</v>
      </c>
      <c r="F208" s="580">
        <f t="shared" si="44"/>
        <v>134518.20000000001</v>
      </c>
      <c r="G208" s="580">
        <v>7560</v>
      </c>
      <c r="H208" s="580">
        <f t="shared" si="45"/>
        <v>33629.550000000003</v>
      </c>
      <c r="I208" s="580">
        <f t="shared" si="46"/>
        <v>98545.23000000001</v>
      </c>
      <c r="J208" s="580"/>
      <c r="K208" s="580"/>
      <c r="L208" s="580"/>
      <c r="M208" s="580">
        <v>480000</v>
      </c>
      <c r="N208" s="882"/>
    </row>
    <row r="209" spans="1:14" ht="25" customHeight="1" x14ac:dyDescent="0.4">
      <c r="A209" s="1060">
        <v>38</v>
      </c>
      <c r="B209" s="204" t="s">
        <v>1903</v>
      </c>
      <c r="C209" s="1061" t="s">
        <v>1969</v>
      </c>
      <c r="D209" s="580">
        <v>672591</v>
      </c>
      <c r="E209" s="580">
        <f t="shared" si="36"/>
        <v>235406.84999999998</v>
      </c>
      <c r="F209" s="580">
        <f t="shared" si="44"/>
        <v>134518.20000000001</v>
      </c>
      <c r="G209" s="580">
        <v>7560</v>
      </c>
      <c r="H209" s="580">
        <f t="shared" si="45"/>
        <v>33629.550000000003</v>
      </c>
      <c r="I209" s="580">
        <f t="shared" si="46"/>
        <v>98545.23000000001</v>
      </c>
      <c r="J209" s="580"/>
      <c r="K209" s="580"/>
      <c r="L209" s="580"/>
      <c r="M209" s="580">
        <v>480000</v>
      </c>
      <c r="N209" s="882"/>
    </row>
    <row r="210" spans="1:14" ht="25" customHeight="1" thickBot="1" x14ac:dyDescent="0.45">
      <c r="A210" s="1176">
        <v>39</v>
      </c>
      <c r="B210" s="887" t="s">
        <v>2699</v>
      </c>
      <c r="C210" s="1177" t="s">
        <v>1969</v>
      </c>
      <c r="D210" s="883">
        <v>672591</v>
      </c>
      <c r="E210" s="883">
        <f t="shared" si="36"/>
        <v>235406.84999999998</v>
      </c>
      <c r="F210" s="883">
        <f t="shared" si="44"/>
        <v>134518.20000000001</v>
      </c>
      <c r="G210" s="883">
        <v>7560</v>
      </c>
      <c r="H210" s="883">
        <f t="shared" si="45"/>
        <v>33629.550000000003</v>
      </c>
      <c r="I210" s="883">
        <f t="shared" si="46"/>
        <v>98545.23000000001</v>
      </c>
      <c r="J210" s="883"/>
      <c r="K210" s="883"/>
      <c r="L210" s="883"/>
      <c r="M210" s="883">
        <v>480000</v>
      </c>
      <c r="N210" s="884"/>
    </row>
    <row r="211" spans="1:14" ht="25" customHeight="1" thickBot="1" x14ac:dyDescent="0.45">
      <c r="A211" s="1503" t="s">
        <v>2212</v>
      </c>
      <c r="B211" s="1504"/>
      <c r="C211" s="900"/>
      <c r="D211" s="892">
        <f t="shared" ref="D211:N211" si="47">SUM(D188:D210)</f>
        <v>10318171.76</v>
      </c>
      <c r="E211" s="892">
        <f t="shared" si="47"/>
        <v>3611360.1160000009</v>
      </c>
      <c r="F211" s="892">
        <f t="shared" si="47"/>
        <v>2063634.3519999995</v>
      </c>
      <c r="G211" s="892">
        <f t="shared" si="47"/>
        <v>173880</v>
      </c>
      <c r="H211" s="892">
        <f t="shared" si="47"/>
        <v>515908.58799999987</v>
      </c>
      <c r="I211" s="892">
        <f t="shared" si="47"/>
        <v>2008969.2279999999</v>
      </c>
      <c r="J211" s="892">
        <f t="shared" si="47"/>
        <v>0</v>
      </c>
      <c r="K211" s="892">
        <f t="shared" si="47"/>
        <v>0</v>
      </c>
      <c r="L211" s="892">
        <f t="shared" si="47"/>
        <v>0</v>
      </c>
      <c r="M211" s="892">
        <f t="shared" si="47"/>
        <v>11040000</v>
      </c>
      <c r="N211" s="892">
        <f t="shared" si="47"/>
        <v>0</v>
      </c>
    </row>
    <row r="212" spans="1:14" ht="25" customHeight="1" x14ac:dyDescent="0.4">
      <c r="A212" s="880">
        <v>40</v>
      </c>
      <c r="B212" s="881" t="s">
        <v>1911</v>
      </c>
      <c r="C212" s="1061" t="s">
        <v>1910</v>
      </c>
      <c r="D212" s="580">
        <v>633070</v>
      </c>
      <c r="E212" s="580">
        <v>221574.5</v>
      </c>
      <c r="F212" s="580">
        <v>126614</v>
      </c>
      <c r="G212" s="580">
        <v>8640</v>
      </c>
      <c r="H212" s="580">
        <v>31653.5</v>
      </c>
      <c r="I212" s="580">
        <v>55653.5</v>
      </c>
      <c r="J212" s="580"/>
      <c r="K212" s="580"/>
      <c r="L212" s="580"/>
      <c r="M212" s="580">
        <v>480000</v>
      </c>
      <c r="N212" s="882"/>
    </row>
    <row r="213" spans="1:14" ht="25" customHeight="1" x14ac:dyDescent="0.4">
      <c r="A213" s="880">
        <v>41</v>
      </c>
      <c r="B213" s="204" t="s">
        <v>1906</v>
      </c>
      <c r="C213" s="1061" t="s">
        <v>2367</v>
      </c>
      <c r="D213" s="580">
        <v>652830.6</v>
      </c>
      <c r="E213" s="580">
        <v>228490.71</v>
      </c>
      <c r="F213" s="580">
        <v>130566.12</v>
      </c>
      <c r="G213" s="580">
        <v>8640</v>
      </c>
      <c r="H213" s="580">
        <v>32641.53</v>
      </c>
      <c r="I213" s="580">
        <v>56641.53</v>
      </c>
      <c r="J213" s="580"/>
      <c r="K213" s="580"/>
      <c r="L213" s="580"/>
      <c r="M213" s="580">
        <v>480000</v>
      </c>
      <c r="N213" s="882"/>
    </row>
    <row r="214" spans="1:14" ht="25" customHeight="1" x14ac:dyDescent="0.4">
      <c r="A214" s="880">
        <v>42</v>
      </c>
      <c r="B214" s="204" t="s">
        <v>1908</v>
      </c>
      <c r="C214" s="1061" t="s">
        <v>2367</v>
      </c>
      <c r="D214" s="580">
        <v>652830.6</v>
      </c>
      <c r="E214" s="580">
        <v>228490.71</v>
      </c>
      <c r="F214" s="580">
        <v>130566.12</v>
      </c>
      <c r="G214" s="580">
        <v>8640</v>
      </c>
      <c r="H214" s="580">
        <v>32641.53</v>
      </c>
      <c r="I214" s="580">
        <v>56641.53</v>
      </c>
      <c r="J214" s="580"/>
      <c r="K214" s="580"/>
      <c r="L214" s="580"/>
      <c r="M214" s="580">
        <v>480000</v>
      </c>
      <c r="N214" s="882"/>
    </row>
    <row r="215" spans="1:14" ht="25" customHeight="1" x14ac:dyDescent="0.4">
      <c r="A215" s="880">
        <v>43</v>
      </c>
      <c r="B215" s="204" t="s">
        <v>1899</v>
      </c>
      <c r="C215" s="1061" t="s">
        <v>2367</v>
      </c>
      <c r="D215" s="580">
        <v>652830.6</v>
      </c>
      <c r="E215" s="580">
        <v>228490.71</v>
      </c>
      <c r="F215" s="580">
        <v>130566.12</v>
      </c>
      <c r="G215" s="580">
        <v>8640</v>
      </c>
      <c r="H215" s="580">
        <v>32641.53</v>
      </c>
      <c r="I215" s="580">
        <v>56641.53</v>
      </c>
      <c r="J215" s="580"/>
      <c r="K215" s="580"/>
      <c r="L215" s="580"/>
      <c r="M215" s="580">
        <v>480000</v>
      </c>
      <c r="N215" s="882"/>
    </row>
    <row r="216" spans="1:14" ht="25" customHeight="1" x14ac:dyDescent="0.4">
      <c r="A216" s="880">
        <v>44</v>
      </c>
      <c r="B216" s="204" t="s">
        <v>1912</v>
      </c>
      <c r="C216" s="204" t="s">
        <v>1929</v>
      </c>
      <c r="D216" s="580">
        <v>716580</v>
      </c>
      <c r="E216" s="580">
        <v>250802.99999999997</v>
      </c>
      <c r="F216" s="580">
        <v>143316</v>
      </c>
      <c r="G216" s="580">
        <v>8640</v>
      </c>
      <c r="H216" s="580">
        <v>35829</v>
      </c>
      <c r="I216" s="580">
        <v>59829</v>
      </c>
      <c r="J216" s="580"/>
      <c r="K216" s="580"/>
      <c r="L216" s="580"/>
      <c r="M216" s="580">
        <v>480000</v>
      </c>
      <c r="N216" s="882"/>
    </row>
    <row r="217" spans="1:14" ht="25" customHeight="1" x14ac:dyDescent="0.4">
      <c r="A217" s="880">
        <v>45</v>
      </c>
      <c r="B217" s="204" t="s">
        <v>2602</v>
      </c>
      <c r="C217" s="204" t="s">
        <v>1929</v>
      </c>
      <c r="D217" s="580">
        <v>716580</v>
      </c>
      <c r="E217" s="580">
        <v>250802.99999999997</v>
      </c>
      <c r="F217" s="580">
        <v>143316</v>
      </c>
      <c r="G217" s="580">
        <v>8640</v>
      </c>
      <c r="H217" s="580">
        <v>35829</v>
      </c>
      <c r="I217" s="580">
        <v>59829</v>
      </c>
      <c r="J217" s="580"/>
      <c r="K217" s="580"/>
      <c r="L217" s="580"/>
      <c r="M217" s="580">
        <v>480000</v>
      </c>
      <c r="N217" s="882"/>
    </row>
    <row r="218" spans="1:14" ht="25" customHeight="1" x14ac:dyDescent="0.4">
      <c r="A218" s="880">
        <v>46</v>
      </c>
      <c r="B218" s="204" t="s">
        <v>1914</v>
      </c>
      <c r="C218" s="204" t="s">
        <v>1929</v>
      </c>
      <c r="D218" s="580">
        <v>716580</v>
      </c>
      <c r="E218" s="580">
        <v>250802.99999999997</v>
      </c>
      <c r="F218" s="580">
        <v>143316</v>
      </c>
      <c r="G218" s="580">
        <v>8640</v>
      </c>
      <c r="H218" s="580">
        <v>35829</v>
      </c>
      <c r="I218" s="580">
        <v>59829</v>
      </c>
      <c r="J218" s="580"/>
      <c r="K218" s="580"/>
      <c r="L218" s="580"/>
      <c r="M218" s="580">
        <v>480000</v>
      </c>
      <c r="N218" s="882"/>
    </row>
    <row r="219" spans="1:14" ht="25" customHeight="1" thickBot="1" x14ac:dyDescent="0.45">
      <c r="A219" s="880">
        <v>47</v>
      </c>
      <c r="B219" s="874" t="s">
        <v>2400</v>
      </c>
      <c r="C219" s="874" t="s">
        <v>1929</v>
      </c>
      <c r="D219" s="876">
        <v>716580</v>
      </c>
      <c r="E219" s="876">
        <v>250802.99999999997</v>
      </c>
      <c r="F219" s="876">
        <v>143316</v>
      </c>
      <c r="G219" s="876">
        <v>8640</v>
      </c>
      <c r="H219" s="876">
        <v>35829</v>
      </c>
      <c r="I219" s="876">
        <v>59829</v>
      </c>
      <c r="J219" s="876"/>
      <c r="K219" s="876"/>
      <c r="L219" s="876"/>
      <c r="M219" s="580">
        <v>480000</v>
      </c>
      <c r="N219" s="877"/>
    </row>
    <row r="220" spans="1:14" ht="25" customHeight="1" thickBot="1" x14ac:dyDescent="0.45">
      <c r="A220" s="1494" t="s">
        <v>1819</v>
      </c>
      <c r="B220" s="1495"/>
      <c r="C220" s="1087"/>
      <c r="D220" s="885">
        <f t="shared" ref="D220:N220" si="48">SUM(D212:D219)</f>
        <v>5457881.8000000007</v>
      </c>
      <c r="E220" s="885">
        <f t="shared" si="48"/>
        <v>1910258.63</v>
      </c>
      <c r="F220" s="885">
        <f t="shared" si="48"/>
        <v>1091576.3599999999</v>
      </c>
      <c r="G220" s="885">
        <f t="shared" si="48"/>
        <v>69120</v>
      </c>
      <c r="H220" s="885">
        <f t="shared" si="48"/>
        <v>272894.08999999997</v>
      </c>
      <c r="I220" s="885">
        <f t="shared" si="48"/>
        <v>464894.08999999997</v>
      </c>
      <c r="J220" s="885">
        <f t="shared" si="48"/>
        <v>0</v>
      </c>
      <c r="K220" s="885">
        <f t="shared" si="48"/>
        <v>0</v>
      </c>
      <c r="L220" s="885">
        <f t="shared" si="48"/>
        <v>0</v>
      </c>
      <c r="M220" s="885">
        <f t="shared" si="48"/>
        <v>3840000</v>
      </c>
      <c r="N220" s="885">
        <f t="shared" si="48"/>
        <v>0</v>
      </c>
    </row>
    <row r="221" spans="1:14" s="1086" customFormat="1" ht="25" customHeight="1" thickBot="1" x14ac:dyDescent="0.45">
      <c r="A221" s="1529" t="s">
        <v>1915</v>
      </c>
      <c r="B221" s="1530"/>
      <c r="C221" s="1530"/>
      <c r="D221" s="1530"/>
      <c r="E221" s="1530"/>
      <c r="F221" s="1530"/>
      <c r="G221" s="1530"/>
      <c r="H221" s="1530"/>
      <c r="I221" s="1530"/>
      <c r="J221" s="1530"/>
      <c r="K221" s="1530"/>
      <c r="L221" s="1530"/>
      <c r="M221" s="1178"/>
      <c r="N221" s="1179"/>
    </row>
    <row r="222" spans="1:14" s="1086" customFormat="1" ht="25" customHeight="1" x14ac:dyDescent="0.45">
      <c r="A222" s="878">
        <v>1</v>
      </c>
      <c r="B222" s="879" t="s">
        <v>3234</v>
      </c>
      <c r="C222" s="961" t="s">
        <v>3206</v>
      </c>
      <c r="D222" s="871">
        <v>220439.76</v>
      </c>
      <c r="E222" s="871">
        <f>D222*35%</f>
        <v>77153.915999999997</v>
      </c>
      <c r="F222" s="871">
        <f>D222*20%</f>
        <v>44087.952000000005</v>
      </c>
      <c r="G222" s="871">
        <v>7560</v>
      </c>
      <c r="H222" s="871">
        <f>D222*5%</f>
        <v>11021.988000000001</v>
      </c>
      <c r="I222" s="871">
        <f>D222*5%+24000</f>
        <v>35021.987999999998</v>
      </c>
      <c r="J222" s="871"/>
      <c r="K222" s="1039"/>
      <c r="L222" s="1039"/>
      <c r="M222" s="871">
        <v>480000</v>
      </c>
      <c r="N222" s="872"/>
    </row>
    <row r="223" spans="1:14" s="1086" customFormat="1" ht="25" customHeight="1" x14ac:dyDescent="0.45">
      <c r="A223" s="880">
        <v>2</v>
      </c>
      <c r="B223" s="881" t="s">
        <v>3235</v>
      </c>
      <c r="C223" s="962" t="s">
        <v>3206</v>
      </c>
      <c r="D223" s="580">
        <v>220439.76</v>
      </c>
      <c r="E223" s="580">
        <f>D223*35%</f>
        <v>77153.915999999997</v>
      </c>
      <c r="F223" s="580">
        <f>D223*20%</f>
        <v>44087.952000000005</v>
      </c>
      <c r="G223" s="580">
        <v>7560</v>
      </c>
      <c r="H223" s="580">
        <f>D223*5%</f>
        <v>11021.988000000001</v>
      </c>
      <c r="I223" s="580">
        <f>D223*5%+24000</f>
        <v>35021.987999999998</v>
      </c>
      <c r="J223" s="580"/>
      <c r="K223" s="1033"/>
      <c r="L223" s="1033"/>
      <c r="M223" s="580">
        <v>480000</v>
      </c>
      <c r="N223" s="882"/>
    </row>
    <row r="224" spans="1:14" ht="25" customHeight="1" x14ac:dyDescent="0.4">
      <c r="A224" s="880">
        <v>3</v>
      </c>
      <c r="B224" s="881" t="s">
        <v>2700</v>
      </c>
      <c r="C224" s="881" t="s">
        <v>1950</v>
      </c>
      <c r="D224" s="580">
        <v>209764</v>
      </c>
      <c r="E224" s="580">
        <f t="shared" ref="E224:E258" si="49">D224*35%</f>
        <v>73417.399999999994</v>
      </c>
      <c r="F224" s="580">
        <f>D224*20%</f>
        <v>41952.800000000003</v>
      </c>
      <c r="G224" s="580">
        <v>7560</v>
      </c>
      <c r="H224" s="580">
        <f>D224*5%</f>
        <v>10488.2</v>
      </c>
      <c r="I224" s="580">
        <f>D224*5%+64915.68</f>
        <v>75403.88</v>
      </c>
      <c r="J224" s="580"/>
      <c r="K224" s="580"/>
      <c r="L224" s="580"/>
      <c r="M224" s="580">
        <v>480000</v>
      </c>
      <c r="N224" s="882"/>
    </row>
    <row r="225" spans="1:14" ht="25" customHeight="1" x14ac:dyDescent="0.4">
      <c r="A225" s="880">
        <v>4</v>
      </c>
      <c r="B225" s="204" t="s">
        <v>1916</v>
      </c>
      <c r="C225" s="962" t="s">
        <v>1966</v>
      </c>
      <c r="D225" s="580">
        <v>422870</v>
      </c>
      <c r="E225" s="580">
        <f t="shared" si="49"/>
        <v>148004.5</v>
      </c>
      <c r="F225" s="580">
        <f t="shared" ref="F225:F235" si="50">D225*20%</f>
        <v>84574</v>
      </c>
      <c r="G225" s="580">
        <v>7561</v>
      </c>
      <c r="H225" s="580">
        <f t="shared" ref="H225:H235" si="51">D225*5%</f>
        <v>21143.5</v>
      </c>
      <c r="I225" s="580">
        <f t="shared" ref="I225:I235" si="52">D225*5%+64915.68</f>
        <v>86059.18</v>
      </c>
      <c r="J225" s="580"/>
      <c r="K225" s="580"/>
      <c r="L225" s="580"/>
      <c r="M225" s="580">
        <v>480000</v>
      </c>
      <c r="N225" s="882"/>
    </row>
    <row r="226" spans="1:14" ht="25" customHeight="1" x14ac:dyDescent="0.4">
      <c r="A226" s="880">
        <v>5</v>
      </c>
      <c r="B226" s="204" t="s">
        <v>2621</v>
      </c>
      <c r="C226" s="962" t="s">
        <v>1966</v>
      </c>
      <c r="D226" s="580">
        <v>422870</v>
      </c>
      <c r="E226" s="580">
        <f t="shared" si="49"/>
        <v>148004.5</v>
      </c>
      <c r="F226" s="580">
        <f t="shared" si="50"/>
        <v>84574</v>
      </c>
      <c r="G226" s="580">
        <v>7562</v>
      </c>
      <c r="H226" s="580">
        <f t="shared" si="51"/>
        <v>21143.5</v>
      </c>
      <c r="I226" s="580">
        <f t="shared" si="52"/>
        <v>86059.18</v>
      </c>
      <c r="J226" s="580"/>
      <c r="K226" s="580"/>
      <c r="L226" s="580"/>
      <c r="M226" s="580">
        <v>480000</v>
      </c>
      <c r="N226" s="882"/>
    </row>
    <row r="227" spans="1:14" ht="25" customHeight="1" x14ac:dyDescent="0.4">
      <c r="A227" s="880">
        <v>6</v>
      </c>
      <c r="B227" s="204" t="s">
        <v>3236</v>
      </c>
      <c r="C227" s="962" t="s">
        <v>2361</v>
      </c>
      <c r="D227" s="580">
        <v>512533</v>
      </c>
      <c r="E227" s="580">
        <f>D227*35%</f>
        <v>179386.55</v>
      </c>
      <c r="F227" s="580">
        <f>D227*20%</f>
        <v>102506.6</v>
      </c>
      <c r="G227" s="580">
        <v>7564</v>
      </c>
      <c r="H227" s="580">
        <f>D227*5%</f>
        <v>25626.65</v>
      </c>
      <c r="I227" s="580">
        <f>D227*5%+64915.68</f>
        <v>90542.33</v>
      </c>
      <c r="J227" s="580"/>
      <c r="K227" s="580"/>
      <c r="L227" s="580"/>
      <c r="M227" s="580">
        <v>480000</v>
      </c>
      <c r="N227" s="882"/>
    </row>
    <row r="228" spans="1:14" ht="25" customHeight="1" x14ac:dyDescent="0.4">
      <c r="A228" s="880">
        <v>7</v>
      </c>
      <c r="B228" s="204" t="s">
        <v>2399</v>
      </c>
      <c r="C228" s="962" t="s">
        <v>2361</v>
      </c>
      <c r="D228" s="580">
        <v>512533</v>
      </c>
      <c r="E228" s="580">
        <f t="shared" si="49"/>
        <v>179386.55</v>
      </c>
      <c r="F228" s="580">
        <f t="shared" si="50"/>
        <v>102506.6</v>
      </c>
      <c r="G228" s="580">
        <v>7564</v>
      </c>
      <c r="H228" s="580">
        <f t="shared" si="51"/>
        <v>25626.65</v>
      </c>
      <c r="I228" s="580">
        <f t="shared" si="52"/>
        <v>90542.33</v>
      </c>
      <c r="J228" s="580"/>
      <c r="K228" s="580"/>
      <c r="L228" s="580"/>
      <c r="M228" s="580">
        <v>480000</v>
      </c>
      <c r="N228" s="882"/>
    </row>
    <row r="229" spans="1:14" ht="25" customHeight="1" x14ac:dyDescent="0.4">
      <c r="A229" s="880">
        <v>8</v>
      </c>
      <c r="B229" s="204" t="s">
        <v>1918</v>
      </c>
      <c r="C229" s="962" t="s">
        <v>2361</v>
      </c>
      <c r="D229" s="580">
        <v>512533</v>
      </c>
      <c r="E229" s="580">
        <f t="shared" si="49"/>
        <v>179386.55</v>
      </c>
      <c r="F229" s="580">
        <f t="shared" si="50"/>
        <v>102506.6</v>
      </c>
      <c r="G229" s="580">
        <v>7565</v>
      </c>
      <c r="H229" s="580">
        <f t="shared" si="51"/>
        <v>25626.65</v>
      </c>
      <c r="I229" s="580">
        <f t="shared" si="52"/>
        <v>90542.33</v>
      </c>
      <c r="J229" s="580"/>
      <c r="K229" s="580"/>
      <c r="L229" s="580"/>
      <c r="M229" s="580">
        <v>480000</v>
      </c>
      <c r="N229" s="882"/>
    </row>
    <row r="230" spans="1:14" ht="25" customHeight="1" x14ac:dyDescent="0.4">
      <c r="A230" s="880">
        <v>9</v>
      </c>
      <c r="B230" s="204" t="s">
        <v>1917</v>
      </c>
      <c r="C230" s="962" t="s">
        <v>2361</v>
      </c>
      <c r="D230" s="580">
        <v>512533</v>
      </c>
      <c r="E230" s="580">
        <f t="shared" si="49"/>
        <v>179386.55</v>
      </c>
      <c r="F230" s="580">
        <f t="shared" si="50"/>
        <v>102506.6</v>
      </c>
      <c r="G230" s="580">
        <v>7566</v>
      </c>
      <c r="H230" s="580">
        <f t="shared" si="51"/>
        <v>25626.65</v>
      </c>
      <c r="I230" s="580">
        <f t="shared" si="52"/>
        <v>90542.33</v>
      </c>
      <c r="J230" s="580"/>
      <c r="K230" s="580"/>
      <c r="L230" s="580"/>
      <c r="M230" s="580">
        <v>480000</v>
      </c>
      <c r="N230" s="882"/>
    </row>
    <row r="231" spans="1:14" ht="25" customHeight="1" x14ac:dyDescent="0.4">
      <c r="A231" s="880">
        <v>10</v>
      </c>
      <c r="B231" s="204" t="s">
        <v>1921</v>
      </c>
      <c r="C231" s="962" t="s">
        <v>2361</v>
      </c>
      <c r="D231" s="580">
        <v>512533</v>
      </c>
      <c r="E231" s="580">
        <f t="shared" si="49"/>
        <v>179386.55</v>
      </c>
      <c r="F231" s="580">
        <f t="shared" si="50"/>
        <v>102506.6</v>
      </c>
      <c r="G231" s="580">
        <v>7567</v>
      </c>
      <c r="H231" s="580">
        <f t="shared" si="51"/>
        <v>25626.65</v>
      </c>
      <c r="I231" s="580">
        <f t="shared" si="52"/>
        <v>90542.33</v>
      </c>
      <c r="J231" s="580"/>
      <c r="K231" s="580"/>
      <c r="L231" s="580"/>
      <c r="M231" s="580">
        <v>480000</v>
      </c>
      <c r="N231" s="882"/>
    </row>
    <row r="232" spans="1:14" ht="25" customHeight="1" x14ac:dyDescent="0.4">
      <c r="A232" s="880">
        <v>11</v>
      </c>
      <c r="B232" s="204" t="s">
        <v>1919</v>
      </c>
      <c r="C232" s="962" t="s">
        <v>2361</v>
      </c>
      <c r="D232" s="580">
        <v>512533</v>
      </c>
      <c r="E232" s="580">
        <f t="shared" si="49"/>
        <v>179386.55</v>
      </c>
      <c r="F232" s="580">
        <f t="shared" si="50"/>
        <v>102506.6</v>
      </c>
      <c r="G232" s="580">
        <v>7568</v>
      </c>
      <c r="H232" s="580">
        <f t="shared" si="51"/>
        <v>25626.65</v>
      </c>
      <c r="I232" s="580">
        <f t="shared" si="52"/>
        <v>90542.33</v>
      </c>
      <c r="J232" s="580"/>
      <c r="K232" s="580"/>
      <c r="L232" s="580"/>
      <c r="M232" s="580">
        <v>480000</v>
      </c>
      <c r="N232" s="882"/>
    </row>
    <row r="233" spans="1:14" ht="25" customHeight="1" x14ac:dyDescent="0.4">
      <c r="A233" s="880">
        <v>12</v>
      </c>
      <c r="B233" s="204" t="s">
        <v>1920</v>
      </c>
      <c r="C233" s="962" t="s">
        <v>2361</v>
      </c>
      <c r="D233" s="580">
        <v>512533</v>
      </c>
      <c r="E233" s="580">
        <f t="shared" si="49"/>
        <v>179386.55</v>
      </c>
      <c r="F233" s="580">
        <f t="shared" si="50"/>
        <v>102506.6</v>
      </c>
      <c r="G233" s="580">
        <v>7569</v>
      </c>
      <c r="H233" s="580">
        <f t="shared" si="51"/>
        <v>25626.65</v>
      </c>
      <c r="I233" s="580">
        <f t="shared" si="52"/>
        <v>90542.33</v>
      </c>
      <c r="J233" s="580"/>
      <c r="K233" s="580"/>
      <c r="L233" s="580"/>
      <c r="M233" s="580">
        <v>480000</v>
      </c>
      <c r="N233" s="882"/>
    </row>
    <row r="234" spans="1:14" ht="25" customHeight="1" x14ac:dyDescent="0.4">
      <c r="A234" s="880">
        <v>13</v>
      </c>
      <c r="B234" s="204" t="s">
        <v>2701</v>
      </c>
      <c r="C234" s="962" t="s">
        <v>2361</v>
      </c>
      <c r="D234" s="580">
        <v>512533</v>
      </c>
      <c r="E234" s="580">
        <f t="shared" si="49"/>
        <v>179386.55</v>
      </c>
      <c r="F234" s="580">
        <f t="shared" si="50"/>
        <v>102506.6</v>
      </c>
      <c r="G234" s="580">
        <v>7570</v>
      </c>
      <c r="H234" s="580">
        <f t="shared" si="51"/>
        <v>25626.65</v>
      </c>
      <c r="I234" s="580">
        <f t="shared" si="52"/>
        <v>90542.33</v>
      </c>
      <c r="J234" s="580"/>
      <c r="K234" s="580"/>
      <c r="L234" s="580"/>
      <c r="M234" s="580">
        <v>480000</v>
      </c>
      <c r="N234" s="882"/>
    </row>
    <row r="235" spans="1:14" ht="25" customHeight="1" thickBot="1" x14ac:dyDescent="0.45">
      <c r="A235" s="1180">
        <v>14</v>
      </c>
      <c r="B235" s="887" t="s">
        <v>1922</v>
      </c>
      <c r="C235" s="963" t="s">
        <v>2361</v>
      </c>
      <c r="D235" s="883">
        <v>512533</v>
      </c>
      <c r="E235" s="883">
        <f t="shared" si="49"/>
        <v>179386.55</v>
      </c>
      <c r="F235" s="883">
        <f t="shared" si="50"/>
        <v>102506.6</v>
      </c>
      <c r="G235" s="883">
        <v>7571</v>
      </c>
      <c r="H235" s="883">
        <f t="shared" si="51"/>
        <v>25626.65</v>
      </c>
      <c r="I235" s="883">
        <f t="shared" si="52"/>
        <v>90542.33</v>
      </c>
      <c r="J235" s="883"/>
      <c r="K235" s="883"/>
      <c r="L235" s="883"/>
      <c r="M235" s="883">
        <v>480000</v>
      </c>
      <c r="N235" s="884"/>
    </row>
    <row r="236" spans="1:14" ht="25" customHeight="1" thickBot="1" x14ac:dyDescent="0.45">
      <c r="A236" s="1494" t="s">
        <v>2212</v>
      </c>
      <c r="B236" s="1495"/>
      <c r="C236" s="1116"/>
      <c r="D236" s="885">
        <f>SUM(D222:D235)</f>
        <v>6109180.5199999996</v>
      </c>
      <c r="E236" s="885">
        <f t="shared" ref="E236:N236" si="53">SUM(E222:E235)</f>
        <v>2138213.182</v>
      </c>
      <c r="F236" s="885">
        <f t="shared" si="53"/>
        <v>1221836.1040000001</v>
      </c>
      <c r="G236" s="885">
        <f t="shared" si="53"/>
        <v>105907</v>
      </c>
      <c r="H236" s="885">
        <f t="shared" si="53"/>
        <v>305459.02600000001</v>
      </c>
      <c r="I236" s="885">
        <f t="shared" si="53"/>
        <v>1132447.1859999998</v>
      </c>
      <c r="J236" s="885">
        <f t="shared" si="53"/>
        <v>0</v>
      </c>
      <c r="K236" s="885">
        <f t="shared" si="53"/>
        <v>0</v>
      </c>
      <c r="L236" s="885">
        <f t="shared" si="53"/>
        <v>0</v>
      </c>
      <c r="M236" s="885">
        <f t="shared" si="53"/>
        <v>6720000</v>
      </c>
      <c r="N236" s="896">
        <f t="shared" si="53"/>
        <v>0</v>
      </c>
    </row>
    <row r="237" spans="1:14" ht="25" customHeight="1" x14ac:dyDescent="0.4">
      <c r="A237" s="975">
        <v>15</v>
      </c>
      <c r="B237" s="897" t="s">
        <v>2603</v>
      </c>
      <c r="C237" s="897" t="s">
        <v>1913</v>
      </c>
      <c r="D237" s="898">
        <v>672590.99999999965</v>
      </c>
      <c r="E237" s="898">
        <f t="shared" si="49"/>
        <v>235406.84999999986</v>
      </c>
      <c r="F237" s="898">
        <f t="shared" ref="F237:F258" si="54">D237*20%</f>
        <v>134518.19999999992</v>
      </c>
      <c r="G237" s="898">
        <v>8640</v>
      </c>
      <c r="H237" s="898">
        <f t="shared" ref="H237:H258" si="55">D237*5%</f>
        <v>33629.549999999981</v>
      </c>
      <c r="I237" s="898">
        <f t="shared" ref="I237:I258" si="56">D237*5%+64915.68</f>
        <v>98545.229999999981</v>
      </c>
      <c r="J237" s="898"/>
      <c r="K237" s="898"/>
      <c r="L237" s="898"/>
      <c r="M237" s="580">
        <v>480000</v>
      </c>
      <c r="N237" s="898"/>
    </row>
    <row r="238" spans="1:14" ht="25" customHeight="1" x14ac:dyDescent="0.4">
      <c r="A238" s="890">
        <v>16</v>
      </c>
      <c r="B238" s="204" t="s">
        <v>2313</v>
      </c>
      <c r="C238" s="204" t="s">
        <v>1913</v>
      </c>
      <c r="D238" s="580">
        <v>672590.99999999965</v>
      </c>
      <c r="E238" s="898">
        <f t="shared" si="49"/>
        <v>235406.84999999986</v>
      </c>
      <c r="F238" s="898">
        <f t="shared" si="54"/>
        <v>134518.19999999992</v>
      </c>
      <c r="G238" s="898">
        <v>8640</v>
      </c>
      <c r="H238" s="898">
        <f t="shared" si="55"/>
        <v>33629.549999999981</v>
      </c>
      <c r="I238" s="898">
        <f t="shared" si="56"/>
        <v>98545.229999999981</v>
      </c>
      <c r="J238" s="580"/>
      <c r="K238" s="580"/>
      <c r="L238" s="580"/>
      <c r="M238" s="580">
        <v>480000</v>
      </c>
      <c r="N238" s="580"/>
    </row>
    <row r="239" spans="1:14" ht="25" customHeight="1" x14ac:dyDescent="0.4">
      <c r="A239" s="890">
        <v>17</v>
      </c>
      <c r="B239" s="204" t="s">
        <v>1908</v>
      </c>
      <c r="C239" s="204" t="s">
        <v>1913</v>
      </c>
      <c r="D239" s="580">
        <v>672590.99999999965</v>
      </c>
      <c r="E239" s="898">
        <f t="shared" si="49"/>
        <v>235406.84999999986</v>
      </c>
      <c r="F239" s="898">
        <f t="shared" si="54"/>
        <v>134518.19999999992</v>
      </c>
      <c r="G239" s="898">
        <v>8640</v>
      </c>
      <c r="H239" s="898">
        <f t="shared" si="55"/>
        <v>33629.549999999981</v>
      </c>
      <c r="I239" s="898">
        <f t="shared" si="56"/>
        <v>98545.229999999981</v>
      </c>
      <c r="J239" s="580"/>
      <c r="K239" s="580"/>
      <c r="L239" s="580"/>
      <c r="M239" s="580">
        <v>480000</v>
      </c>
      <c r="N239" s="580"/>
    </row>
    <row r="240" spans="1:14" ht="25" customHeight="1" x14ac:dyDescent="0.4">
      <c r="A240" s="890">
        <v>19</v>
      </c>
      <c r="B240" s="881" t="s">
        <v>2702</v>
      </c>
      <c r="C240" s="204" t="s">
        <v>1913</v>
      </c>
      <c r="D240" s="580">
        <v>672590.99999999965</v>
      </c>
      <c r="E240" s="898">
        <f t="shared" si="49"/>
        <v>235406.84999999986</v>
      </c>
      <c r="F240" s="898">
        <f t="shared" si="54"/>
        <v>134518.19999999992</v>
      </c>
      <c r="G240" s="898">
        <v>8640</v>
      </c>
      <c r="H240" s="898">
        <f t="shared" si="55"/>
        <v>33629.549999999981</v>
      </c>
      <c r="I240" s="898">
        <f t="shared" si="56"/>
        <v>98545.229999999981</v>
      </c>
      <c r="J240" s="580"/>
      <c r="K240" s="580"/>
      <c r="L240" s="580"/>
      <c r="M240" s="580">
        <v>480000</v>
      </c>
      <c r="N240" s="580"/>
    </row>
    <row r="241" spans="1:14" ht="25" customHeight="1" x14ac:dyDescent="0.4">
      <c r="A241" s="890">
        <v>20</v>
      </c>
      <c r="B241" s="881" t="s">
        <v>3237</v>
      </c>
      <c r="C241" s="204" t="s">
        <v>1913</v>
      </c>
      <c r="D241" s="580">
        <v>672590.99999999965</v>
      </c>
      <c r="E241" s="898">
        <f>D241*35%</f>
        <v>235406.84999999986</v>
      </c>
      <c r="F241" s="898">
        <f>D241*20%</f>
        <v>134518.19999999992</v>
      </c>
      <c r="G241" s="898">
        <v>8640</v>
      </c>
      <c r="H241" s="898">
        <f>D241*5%</f>
        <v>33629.549999999981</v>
      </c>
      <c r="I241" s="898">
        <f>D241*5%+64915.68</f>
        <v>98545.229999999981</v>
      </c>
      <c r="J241" s="580"/>
      <c r="K241" s="580"/>
      <c r="L241" s="580"/>
      <c r="M241" s="580">
        <v>480000</v>
      </c>
      <c r="N241" s="580"/>
    </row>
    <row r="242" spans="1:14" ht="25" customHeight="1" x14ac:dyDescent="0.4">
      <c r="A242" s="975">
        <v>21</v>
      </c>
      <c r="B242" s="204" t="s">
        <v>1926</v>
      </c>
      <c r="C242" s="204" t="s">
        <v>1928</v>
      </c>
      <c r="D242" s="580">
        <v>716580.35999999975</v>
      </c>
      <c r="E242" s="898">
        <f t="shared" si="49"/>
        <v>250803.1259999999</v>
      </c>
      <c r="F242" s="898">
        <f t="shared" si="54"/>
        <v>143316.07199999996</v>
      </c>
      <c r="G242" s="898">
        <v>9720</v>
      </c>
      <c r="H242" s="898">
        <f t="shared" si="55"/>
        <v>35829.017999999989</v>
      </c>
      <c r="I242" s="898">
        <f t="shared" si="56"/>
        <v>100744.69799999999</v>
      </c>
      <c r="J242" s="580"/>
      <c r="K242" s="580"/>
      <c r="L242" s="580"/>
      <c r="M242" s="580">
        <v>480000</v>
      </c>
      <c r="N242" s="580"/>
    </row>
    <row r="243" spans="1:14" ht="25" customHeight="1" x14ac:dyDescent="0.4">
      <c r="A243" s="890">
        <v>22</v>
      </c>
      <c r="B243" s="204" t="s">
        <v>1911</v>
      </c>
      <c r="C243" s="204" t="s">
        <v>1928</v>
      </c>
      <c r="D243" s="580">
        <v>716580.35999999975</v>
      </c>
      <c r="E243" s="898">
        <f t="shared" si="49"/>
        <v>250803.1259999999</v>
      </c>
      <c r="F243" s="898">
        <f t="shared" si="54"/>
        <v>143316.07199999996</v>
      </c>
      <c r="G243" s="898">
        <v>9720</v>
      </c>
      <c r="H243" s="898">
        <f t="shared" si="55"/>
        <v>35829.017999999989</v>
      </c>
      <c r="I243" s="898">
        <f t="shared" si="56"/>
        <v>100744.69799999999</v>
      </c>
      <c r="J243" s="580"/>
      <c r="K243" s="580"/>
      <c r="L243" s="580"/>
      <c r="M243" s="580">
        <v>480000</v>
      </c>
      <c r="N243" s="580"/>
    </row>
    <row r="244" spans="1:14" ht="25" customHeight="1" x14ac:dyDescent="0.4">
      <c r="A244" s="890">
        <v>23</v>
      </c>
      <c r="B244" s="204" t="s">
        <v>2703</v>
      </c>
      <c r="C244" s="204" t="s">
        <v>1928</v>
      </c>
      <c r="D244" s="580">
        <v>716580.35999999975</v>
      </c>
      <c r="E244" s="898">
        <f t="shared" si="49"/>
        <v>250803.1259999999</v>
      </c>
      <c r="F244" s="898">
        <f t="shared" si="54"/>
        <v>143316.07199999996</v>
      </c>
      <c r="G244" s="898">
        <v>9720</v>
      </c>
      <c r="H244" s="898">
        <f t="shared" si="55"/>
        <v>35829.017999999989</v>
      </c>
      <c r="I244" s="898">
        <f t="shared" si="56"/>
        <v>100744.69799999999</v>
      </c>
      <c r="J244" s="580"/>
      <c r="K244" s="580"/>
      <c r="L244" s="580"/>
      <c r="M244" s="580">
        <v>480000</v>
      </c>
      <c r="N244" s="580"/>
    </row>
    <row r="245" spans="1:14" ht="25" customHeight="1" x14ac:dyDescent="0.4">
      <c r="A245" s="975">
        <v>24</v>
      </c>
      <c r="B245" s="204" t="s">
        <v>2704</v>
      </c>
      <c r="C245" s="204" t="s">
        <v>1928</v>
      </c>
      <c r="D245" s="580">
        <v>716580.35999999975</v>
      </c>
      <c r="E245" s="898">
        <f t="shared" si="49"/>
        <v>250803.1259999999</v>
      </c>
      <c r="F245" s="898">
        <f t="shared" si="54"/>
        <v>143316.07199999996</v>
      </c>
      <c r="G245" s="898">
        <v>9720</v>
      </c>
      <c r="H245" s="898">
        <f t="shared" si="55"/>
        <v>35829.017999999989</v>
      </c>
      <c r="I245" s="898">
        <f t="shared" si="56"/>
        <v>100744.69799999999</v>
      </c>
      <c r="J245" s="580"/>
      <c r="K245" s="580"/>
      <c r="L245" s="580"/>
      <c r="M245" s="580">
        <v>480000</v>
      </c>
      <c r="N245" s="580"/>
    </row>
    <row r="246" spans="1:14" ht="25" customHeight="1" x14ac:dyDescent="0.4">
      <c r="A246" s="890">
        <v>25</v>
      </c>
      <c r="B246" s="204" t="s">
        <v>1914</v>
      </c>
      <c r="C246" s="204" t="s">
        <v>1928</v>
      </c>
      <c r="D246" s="580">
        <v>716580.35999999975</v>
      </c>
      <c r="E246" s="898">
        <f t="shared" si="49"/>
        <v>250803.1259999999</v>
      </c>
      <c r="F246" s="898">
        <f t="shared" si="54"/>
        <v>143316.07199999996</v>
      </c>
      <c r="G246" s="898">
        <v>9720</v>
      </c>
      <c r="H246" s="898">
        <f t="shared" si="55"/>
        <v>35829.017999999989</v>
      </c>
      <c r="I246" s="898">
        <f t="shared" si="56"/>
        <v>100744.69799999999</v>
      </c>
      <c r="J246" s="580"/>
      <c r="K246" s="580"/>
      <c r="L246" s="580"/>
      <c r="M246" s="580">
        <v>480000</v>
      </c>
      <c r="N246" s="580"/>
    </row>
    <row r="247" spans="1:14" ht="25" customHeight="1" x14ac:dyDescent="0.4">
      <c r="A247" s="890">
        <v>26</v>
      </c>
      <c r="B247" s="204" t="s">
        <v>1925</v>
      </c>
      <c r="C247" s="204" t="s">
        <v>1928</v>
      </c>
      <c r="D247" s="580">
        <v>716580.35999999975</v>
      </c>
      <c r="E247" s="898">
        <f t="shared" si="49"/>
        <v>250803.1259999999</v>
      </c>
      <c r="F247" s="898">
        <f t="shared" si="54"/>
        <v>143316.07199999996</v>
      </c>
      <c r="G247" s="898">
        <v>9720</v>
      </c>
      <c r="H247" s="898">
        <f t="shared" si="55"/>
        <v>35829.017999999989</v>
      </c>
      <c r="I247" s="898">
        <f t="shared" si="56"/>
        <v>100744.69799999999</v>
      </c>
      <c r="J247" s="580"/>
      <c r="K247" s="580"/>
      <c r="L247" s="580"/>
      <c r="M247" s="580">
        <v>480000</v>
      </c>
      <c r="N247" s="580"/>
    </row>
    <row r="248" spans="1:14" ht="25" customHeight="1" x14ac:dyDescent="0.4">
      <c r="A248" s="975">
        <v>27</v>
      </c>
      <c r="B248" s="204" t="s">
        <v>3238</v>
      </c>
      <c r="C248" s="204" t="s">
        <v>1928</v>
      </c>
      <c r="D248" s="580">
        <v>716580.35999999975</v>
      </c>
      <c r="E248" s="898">
        <f>D248*35%</f>
        <v>250803.1259999999</v>
      </c>
      <c r="F248" s="898">
        <f>D248*20%</f>
        <v>143316.07199999996</v>
      </c>
      <c r="G248" s="898">
        <v>9720</v>
      </c>
      <c r="H248" s="898">
        <f>D248*5%</f>
        <v>35829.017999999989</v>
      </c>
      <c r="I248" s="898">
        <f>D248*5%+64915.68</f>
        <v>100744.69799999999</v>
      </c>
      <c r="J248" s="580"/>
      <c r="K248" s="580"/>
      <c r="L248" s="580"/>
      <c r="M248" s="580">
        <v>480000</v>
      </c>
      <c r="N248" s="580"/>
    </row>
    <row r="249" spans="1:14" ht="25" customHeight="1" x14ac:dyDescent="0.4">
      <c r="A249" s="890">
        <v>28</v>
      </c>
      <c r="B249" s="204" t="s">
        <v>1924</v>
      </c>
      <c r="C249" s="204" t="s">
        <v>1929</v>
      </c>
      <c r="D249" s="580">
        <v>737853.59999999963</v>
      </c>
      <c r="E249" s="898">
        <f>D249*35%</f>
        <v>258248.75999999986</v>
      </c>
      <c r="F249" s="898">
        <f>D249*20%</f>
        <v>147570.71999999994</v>
      </c>
      <c r="G249" s="898">
        <v>9720</v>
      </c>
      <c r="H249" s="898">
        <f>D249*5%</f>
        <v>36892.679999999986</v>
      </c>
      <c r="I249" s="898">
        <f>D249*5%+64915.68</f>
        <v>101808.35999999999</v>
      </c>
      <c r="J249" s="580"/>
      <c r="K249" s="580"/>
      <c r="L249" s="580"/>
      <c r="M249" s="580">
        <v>480000</v>
      </c>
      <c r="N249" s="580"/>
    </row>
    <row r="250" spans="1:14" ht="25" customHeight="1" x14ac:dyDescent="0.4">
      <c r="A250" s="890">
        <v>29</v>
      </c>
      <c r="B250" s="204" t="s">
        <v>1909</v>
      </c>
      <c r="C250" s="204" t="s">
        <v>1929</v>
      </c>
      <c r="D250" s="580">
        <v>737853.59999999963</v>
      </c>
      <c r="E250" s="898">
        <f t="shared" si="49"/>
        <v>258248.75999999986</v>
      </c>
      <c r="F250" s="898">
        <f t="shared" si="54"/>
        <v>147570.71999999994</v>
      </c>
      <c r="G250" s="898">
        <v>9720</v>
      </c>
      <c r="H250" s="898">
        <f t="shared" si="55"/>
        <v>36892.679999999986</v>
      </c>
      <c r="I250" s="898">
        <f t="shared" si="56"/>
        <v>101808.35999999999</v>
      </c>
      <c r="J250" s="580"/>
      <c r="K250" s="580"/>
      <c r="L250" s="580"/>
      <c r="M250" s="580">
        <v>480000</v>
      </c>
      <c r="N250" s="580"/>
    </row>
    <row r="251" spans="1:14" ht="25" customHeight="1" x14ac:dyDescent="0.4">
      <c r="A251" s="975">
        <v>30</v>
      </c>
      <c r="B251" s="204" t="s">
        <v>2705</v>
      </c>
      <c r="C251" s="204" t="s">
        <v>1929</v>
      </c>
      <c r="D251" s="580">
        <v>737853.59999999963</v>
      </c>
      <c r="E251" s="898">
        <f t="shared" si="49"/>
        <v>258248.75999999986</v>
      </c>
      <c r="F251" s="898">
        <f t="shared" si="54"/>
        <v>147570.71999999994</v>
      </c>
      <c r="G251" s="898">
        <v>9720</v>
      </c>
      <c r="H251" s="898">
        <f t="shared" si="55"/>
        <v>36892.679999999986</v>
      </c>
      <c r="I251" s="898">
        <f t="shared" si="56"/>
        <v>101808.35999999999</v>
      </c>
      <c r="J251" s="580"/>
      <c r="K251" s="580"/>
      <c r="L251" s="580"/>
      <c r="M251" s="580">
        <v>480000</v>
      </c>
      <c r="N251" s="580"/>
    </row>
    <row r="252" spans="1:14" ht="25" customHeight="1" x14ac:dyDescent="0.4">
      <c r="A252" s="890">
        <v>31</v>
      </c>
      <c r="B252" s="204" t="s">
        <v>1905</v>
      </c>
      <c r="C252" s="204" t="s">
        <v>1929</v>
      </c>
      <c r="D252" s="580">
        <v>737853.59999999963</v>
      </c>
      <c r="E252" s="898">
        <f t="shared" si="49"/>
        <v>258248.75999999986</v>
      </c>
      <c r="F252" s="898">
        <f t="shared" si="54"/>
        <v>147570.71999999994</v>
      </c>
      <c r="G252" s="898">
        <v>9720</v>
      </c>
      <c r="H252" s="898">
        <f t="shared" si="55"/>
        <v>36892.679999999986</v>
      </c>
      <c r="I252" s="898">
        <f t="shared" si="56"/>
        <v>101808.35999999999</v>
      </c>
      <c r="J252" s="580"/>
      <c r="K252" s="580"/>
      <c r="L252" s="580"/>
      <c r="M252" s="580">
        <v>480000</v>
      </c>
      <c r="N252" s="580"/>
    </row>
    <row r="253" spans="1:14" ht="25" customHeight="1" x14ac:dyDescent="0.4">
      <c r="A253" s="890">
        <v>32</v>
      </c>
      <c r="B253" s="204" t="s">
        <v>1927</v>
      </c>
      <c r="C253" s="204" t="s">
        <v>1929</v>
      </c>
      <c r="D253" s="580"/>
      <c r="E253" s="898">
        <f t="shared" si="49"/>
        <v>0</v>
      </c>
      <c r="F253" s="898">
        <f t="shared" si="54"/>
        <v>0</v>
      </c>
      <c r="G253" s="898">
        <v>9720</v>
      </c>
      <c r="H253" s="898">
        <f t="shared" si="55"/>
        <v>0</v>
      </c>
      <c r="I253" s="898">
        <f t="shared" si="56"/>
        <v>64915.68</v>
      </c>
      <c r="J253" s="876"/>
      <c r="K253" s="1027"/>
      <c r="L253" s="580"/>
      <c r="M253" s="580">
        <v>480000</v>
      </c>
      <c r="N253" s="580"/>
    </row>
    <row r="254" spans="1:14" ht="25" customHeight="1" x14ac:dyDescent="0.4">
      <c r="A254" s="975">
        <v>33</v>
      </c>
      <c r="B254" s="204" t="s">
        <v>2706</v>
      </c>
      <c r="C254" s="204" t="s">
        <v>2604</v>
      </c>
      <c r="D254" s="580">
        <v>871789</v>
      </c>
      <c r="E254" s="898">
        <f>D254*35%</f>
        <v>305126.14999999997</v>
      </c>
      <c r="F254" s="898">
        <f>D254*20%</f>
        <v>174357.80000000002</v>
      </c>
      <c r="G254" s="898">
        <v>9720</v>
      </c>
      <c r="H254" s="898">
        <f>D254*5%</f>
        <v>43589.450000000004</v>
      </c>
      <c r="I254" s="898">
        <f>D254*5%+64915.68</f>
        <v>108505.13</v>
      </c>
      <c r="J254" s="876">
        <v>7560</v>
      </c>
      <c r="K254" s="877">
        <v>137628</v>
      </c>
      <c r="L254" s="580"/>
      <c r="M254" s="580">
        <v>480000</v>
      </c>
      <c r="N254" s="580"/>
    </row>
    <row r="255" spans="1:14" ht="25" customHeight="1" x14ac:dyDescent="0.4">
      <c r="A255" s="890">
        <v>34</v>
      </c>
      <c r="B255" s="204" t="s">
        <v>2707</v>
      </c>
      <c r="C255" s="204" t="s">
        <v>2604</v>
      </c>
      <c r="D255" s="580">
        <v>871789</v>
      </c>
      <c r="E255" s="898">
        <f>D255*35%</f>
        <v>305126.14999999997</v>
      </c>
      <c r="F255" s="898">
        <f>D255*20%</f>
        <v>174357.80000000002</v>
      </c>
      <c r="G255" s="898">
        <v>9720</v>
      </c>
      <c r="H255" s="898">
        <f>D255*5%</f>
        <v>43589.450000000004</v>
      </c>
      <c r="I255" s="898">
        <f>D255*5%+64915.68</f>
        <v>108505.13</v>
      </c>
      <c r="J255" s="876">
        <v>7560</v>
      </c>
      <c r="K255" s="877">
        <v>137628</v>
      </c>
      <c r="L255" s="580"/>
      <c r="M255" s="580">
        <v>480000</v>
      </c>
      <c r="N255" s="580"/>
    </row>
    <row r="256" spans="1:14" ht="25" customHeight="1" x14ac:dyDescent="0.4">
      <c r="A256" s="890"/>
      <c r="B256" s="204" t="s">
        <v>3239</v>
      </c>
      <c r="C256" s="204" t="s">
        <v>2604</v>
      </c>
      <c r="D256" s="580">
        <v>871789</v>
      </c>
      <c r="E256" s="898">
        <f t="shared" si="49"/>
        <v>305126.14999999997</v>
      </c>
      <c r="F256" s="898">
        <f t="shared" si="54"/>
        <v>174357.80000000002</v>
      </c>
      <c r="G256" s="898">
        <v>9720</v>
      </c>
      <c r="H256" s="898">
        <f t="shared" si="55"/>
        <v>43589.450000000004</v>
      </c>
      <c r="I256" s="898">
        <f t="shared" si="56"/>
        <v>108505.13</v>
      </c>
      <c r="J256" s="876">
        <v>7560</v>
      </c>
      <c r="K256" s="877">
        <v>137628</v>
      </c>
      <c r="L256" s="580"/>
      <c r="M256" s="580">
        <v>480000</v>
      </c>
      <c r="N256" s="580"/>
    </row>
    <row r="257" spans="1:14" ht="25" customHeight="1" x14ac:dyDescent="0.4">
      <c r="A257" s="873">
        <v>35</v>
      </c>
      <c r="B257" s="874" t="s">
        <v>2708</v>
      </c>
      <c r="C257" s="874" t="s">
        <v>2709</v>
      </c>
      <c r="D257" s="876">
        <v>2688367</v>
      </c>
      <c r="E257" s="898">
        <f t="shared" si="49"/>
        <v>940928.45</v>
      </c>
      <c r="F257" s="898">
        <f t="shared" si="54"/>
        <v>537673.4</v>
      </c>
      <c r="G257" s="898">
        <v>9720</v>
      </c>
      <c r="H257" s="898">
        <f t="shared" si="55"/>
        <v>134418.35</v>
      </c>
      <c r="I257" s="898">
        <f t="shared" si="56"/>
        <v>199334.03</v>
      </c>
      <c r="J257" s="876">
        <v>7560</v>
      </c>
      <c r="K257" s="877">
        <v>137628</v>
      </c>
      <c r="L257" s="876"/>
      <c r="M257" s="580">
        <v>480000</v>
      </c>
      <c r="N257" s="580"/>
    </row>
    <row r="258" spans="1:14" ht="25" customHeight="1" thickBot="1" x14ac:dyDescent="0.45">
      <c r="A258" s="873">
        <v>36</v>
      </c>
      <c r="B258" s="874" t="s">
        <v>3240</v>
      </c>
      <c r="C258" s="874" t="s">
        <v>2709</v>
      </c>
      <c r="D258" s="876">
        <v>2688367</v>
      </c>
      <c r="E258" s="898">
        <f t="shared" si="49"/>
        <v>940928.45</v>
      </c>
      <c r="F258" s="898">
        <f t="shared" si="54"/>
        <v>537673.4</v>
      </c>
      <c r="G258" s="898">
        <v>9720</v>
      </c>
      <c r="H258" s="898">
        <f t="shared" si="55"/>
        <v>134418.35</v>
      </c>
      <c r="I258" s="898">
        <f t="shared" si="56"/>
        <v>199334.03</v>
      </c>
      <c r="J258" s="876">
        <v>7560</v>
      </c>
      <c r="K258" s="877">
        <v>137628</v>
      </c>
      <c r="L258" s="876"/>
      <c r="M258" s="580">
        <v>480000</v>
      </c>
      <c r="N258" s="876"/>
    </row>
    <row r="259" spans="1:14" ht="25" customHeight="1" thickBot="1" x14ac:dyDescent="0.45">
      <c r="A259" s="1494" t="s">
        <v>1819</v>
      </c>
      <c r="B259" s="1495"/>
      <c r="C259" s="1055"/>
      <c r="D259" s="885">
        <f t="shared" ref="D259:N259" si="57">SUM(D237:D258)</f>
        <v>19322532.919999994</v>
      </c>
      <c r="E259" s="885">
        <f t="shared" si="57"/>
        <v>6762886.521999998</v>
      </c>
      <c r="F259" s="885">
        <f t="shared" si="57"/>
        <v>3864506.5839999979</v>
      </c>
      <c r="G259" s="885">
        <f t="shared" si="57"/>
        <v>208440</v>
      </c>
      <c r="H259" s="885">
        <f t="shared" si="57"/>
        <v>966126.64599999948</v>
      </c>
      <c r="I259" s="885">
        <f t="shared" si="57"/>
        <v>2394271.6059999987</v>
      </c>
      <c r="J259" s="885">
        <f t="shared" si="57"/>
        <v>37800</v>
      </c>
      <c r="K259" s="885">
        <f t="shared" si="57"/>
        <v>688140</v>
      </c>
      <c r="L259" s="885">
        <f t="shared" si="57"/>
        <v>0</v>
      </c>
      <c r="M259" s="885">
        <f t="shared" si="57"/>
        <v>10560000</v>
      </c>
      <c r="N259" s="885">
        <f t="shared" si="57"/>
        <v>0</v>
      </c>
    </row>
    <row r="260" spans="1:14" ht="25" customHeight="1" x14ac:dyDescent="0.4">
      <c r="A260" s="1531" t="s">
        <v>1930</v>
      </c>
      <c r="B260" s="1532"/>
      <c r="C260" s="1532"/>
      <c r="D260" s="1532"/>
      <c r="E260" s="1532"/>
      <c r="F260" s="1532"/>
      <c r="G260" s="1532"/>
      <c r="H260" s="1532"/>
      <c r="I260" s="1532"/>
      <c r="J260" s="1532"/>
      <c r="K260" s="1532"/>
      <c r="L260" s="1532"/>
      <c r="M260" s="897"/>
      <c r="N260" s="1088"/>
    </row>
    <row r="261" spans="1:14" ht="25" customHeight="1" x14ac:dyDescent="0.4">
      <c r="A261" s="890">
        <v>1</v>
      </c>
      <c r="B261" s="204" t="s">
        <v>1931</v>
      </c>
      <c r="C261" s="204" t="s">
        <v>2710</v>
      </c>
      <c r="D261" s="580">
        <v>358123</v>
      </c>
      <c r="E261" s="898">
        <f>D261*35%</f>
        <v>125343.04999999999</v>
      </c>
      <c r="F261" s="898">
        <f>D261*20%</f>
        <v>71624.600000000006</v>
      </c>
      <c r="G261" s="898">
        <v>7570</v>
      </c>
      <c r="H261" s="898">
        <f>D261*5%</f>
        <v>17906.150000000001</v>
      </c>
      <c r="I261" s="898">
        <f>D261*5%+64915.68</f>
        <v>82821.83</v>
      </c>
      <c r="J261" s="580"/>
      <c r="K261" s="580"/>
      <c r="L261" s="580"/>
      <c r="M261" s="580">
        <v>480000</v>
      </c>
      <c r="N261" s="580"/>
    </row>
    <row r="262" spans="1:14" ht="25" customHeight="1" x14ac:dyDescent="0.4">
      <c r="A262" s="890">
        <v>2</v>
      </c>
      <c r="B262" s="204" t="s">
        <v>1933</v>
      </c>
      <c r="C262" s="204" t="s">
        <v>1910</v>
      </c>
      <c r="D262" s="580">
        <v>652830</v>
      </c>
      <c r="E262" s="898">
        <f>D262*35%</f>
        <v>228490.5</v>
      </c>
      <c r="F262" s="898">
        <f>D262*20%</f>
        <v>130566</v>
      </c>
      <c r="G262" s="898">
        <v>8640</v>
      </c>
      <c r="H262" s="898">
        <f>D262*5%</f>
        <v>32641.5</v>
      </c>
      <c r="I262" s="898">
        <f>D262*5%+64915.68</f>
        <v>97557.18</v>
      </c>
      <c r="J262" s="580"/>
      <c r="K262" s="580"/>
      <c r="L262" s="580"/>
      <c r="M262" s="580">
        <v>480000</v>
      </c>
      <c r="N262" s="580"/>
    </row>
    <row r="263" spans="1:14" ht="25" customHeight="1" x14ac:dyDescent="0.4">
      <c r="A263" s="890">
        <v>3</v>
      </c>
      <c r="B263" s="204" t="s">
        <v>2605</v>
      </c>
      <c r="C263" s="204" t="s">
        <v>1910</v>
      </c>
      <c r="D263" s="580">
        <v>652830</v>
      </c>
      <c r="E263" s="898">
        <f>D263*35%</f>
        <v>228490.5</v>
      </c>
      <c r="F263" s="898">
        <f>D263*20%</f>
        <v>130566</v>
      </c>
      <c r="G263" s="898">
        <v>8640</v>
      </c>
      <c r="H263" s="898">
        <f>D263*5%</f>
        <v>32641.5</v>
      </c>
      <c r="I263" s="898">
        <f>D263*5%+64915.68</f>
        <v>97557.18</v>
      </c>
      <c r="J263" s="580"/>
      <c r="K263" s="580"/>
      <c r="L263" s="580"/>
      <c r="M263" s="580">
        <v>480000</v>
      </c>
      <c r="N263" s="580"/>
    </row>
    <row r="264" spans="1:14" ht="25" customHeight="1" thickBot="1" x14ac:dyDescent="0.45">
      <c r="A264" s="873">
        <v>4</v>
      </c>
      <c r="B264" s="874" t="s">
        <v>1934</v>
      </c>
      <c r="C264" s="874" t="s">
        <v>1910</v>
      </c>
      <c r="D264" s="876">
        <v>652830</v>
      </c>
      <c r="E264" s="898">
        <f>D264*35%</f>
        <v>228490.5</v>
      </c>
      <c r="F264" s="898">
        <f>D264*20%</f>
        <v>130566</v>
      </c>
      <c r="G264" s="898">
        <v>8640</v>
      </c>
      <c r="H264" s="898">
        <f>D264*5%</f>
        <v>32641.5</v>
      </c>
      <c r="I264" s="898">
        <f>D264*5%+64915.68</f>
        <v>97557.18</v>
      </c>
      <c r="J264" s="876"/>
      <c r="K264" s="876"/>
      <c r="L264" s="876"/>
      <c r="M264" s="580">
        <v>480000</v>
      </c>
      <c r="N264" s="876"/>
    </row>
    <row r="265" spans="1:14" ht="25" customHeight="1" thickBot="1" x14ac:dyDescent="0.45">
      <c r="A265" s="1494" t="s">
        <v>1904</v>
      </c>
      <c r="B265" s="1495"/>
      <c r="C265" s="974"/>
      <c r="D265" s="885">
        <f>SUM(D261:D264)</f>
        <v>2316613</v>
      </c>
      <c r="E265" s="885">
        <f t="shared" ref="E265:N265" si="58">SUM(E261:E264)</f>
        <v>810814.55</v>
      </c>
      <c r="F265" s="885">
        <f t="shared" si="58"/>
        <v>463322.6</v>
      </c>
      <c r="G265" s="885">
        <f t="shared" si="58"/>
        <v>33490</v>
      </c>
      <c r="H265" s="885">
        <f t="shared" si="58"/>
        <v>115830.65</v>
      </c>
      <c r="I265" s="885">
        <f t="shared" si="58"/>
        <v>375493.37</v>
      </c>
      <c r="J265" s="885">
        <f t="shared" si="58"/>
        <v>0</v>
      </c>
      <c r="K265" s="885">
        <f>SUM(K261:K264)</f>
        <v>0</v>
      </c>
      <c r="L265" s="885">
        <f>SUM(L261:L264)</f>
        <v>0</v>
      </c>
      <c r="M265" s="885">
        <f t="shared" si="58"/>
        <v>1920000</v>
      </c>
      <c r="N265" s="896">
        <f t="shared" si="58"/>
        <v>0</v>
      </c>
    </row>
    <row r="266" spans="1:14" ht="24.5" x14ac:dyDescent="0.7">
      <c r="A266" s="1526" t="s">
        <v>1822</v>
      </c>
      <c r="B266" s="1526"/>
      <c r="C266" s="1526"/>
      <c r="D266" s="1526"/>
      <c r="E266" s="1526"/>
      <c r="F266" s="1526"/>
      <c r="G266" s="1526"/>
      <c r="H266" s="1526"/>
      <c r="I266" s="1526"/>
      <c r="J266" s="1526"/>
      <c r="K266" s="1526"/>
      <c r="L266" s="1526"/>
      <c r="M266" s="1526"/>
      <c r="N266" s="1526"/>
    </row>
    <row r="267" spans="1:14" ht="18" x14ac:dyDescent="0.4">
      <c r="A267" s="1496" t="s">
        <v>2578</v>
      </c>
      <c r="B267" s="1496"/>
      <c r="C267" s="1496"/>
      <c r="D267" s="1496"/>
      <c r="E267" s="1496"/>
      <c r="F267" s="1496"/>
      <c r="G267" s="1496"/>
      <c r="H267" s="1496"/>
      <c r="I267" s="1496"/>
      <c r="J267" s="1496"/>
      <c r="K267" s="1496"/>
      <c r="L267" s="1496"/>
      <c r="M267" s="1496"/>
      <c r="N267" s="1496"/>
    </row>
    <row r="268" spans="1:14" ht="18" x14ac:dyDescent="0.4">
      <c r="A268" s="1488" t="s">
        <v>1936</v>
      </c>
      <c r="B268" s="1488"/>
      <c r="C268" s="1488"/>
      <c r="D268" s="1488"/>
      <c r="E268" s="1488"/>
      <c r="F268" s="1488"/>
      <c r="G268" s="1488"/>
      <c r="H268" s="1488"/>
      <c r="I268" s="1488"/>
      <c r="J268" s="1488"/>
      <c r="K268" s="1488"/>
      <c r="L268" s="1488"/>
      <c r="M268" s="1488"/>
      <c r="N268" s="1488"/>
    </row>
    <row r="269" spans="1:14" ht="19.5" customHeight="1" thickBot="1" x14ac:dyDescent="0.45">
      <c r="A269" s="1527" t="s">
        <v>3219</v>
      </c>
      <c r="B269" s="1499"/>
      <c r="C269" s="1499"/>
      <c r="D269" s="1499"/>
      <c r="E269" s="1499"/>
      <c r="F269" s="1499"/>
      <c r="G269" s="1499"/>
      <c r="H269" s="1499"/>
      <c r="I269" s="1499"/>
      <c r="J269" s="1499"/>
      <c r="K269" s="1499"/>
      <c r="L269" s="1499"/>
      <c r="M269" s="1499"/>
      <c r="N269" s="1528"/>
    </row>
    <row r="270" spans="1:14" ht="62.25" customHeight="1" thickBot="1" x14ac:dyDescent="0.5">
      <c r="A270" s="1093" t="s">
        <v>1805</v>
      </c>
      <c r="B270" s="1094" t="s">
        <v>1806</v>
      </c>
      <c r="C270" s="1094" t="s">
        <v>3118</v>
      </c>
      <c r="D270" s="946" t="s">
        <v>3102</v>
      </c>
      <c r="E270" s="946" t="s">
        <v>3103</v>
      </c>
      <c r="F270" s="946" t="s">
        <v>3104</v>
      </c>
      <c r="G270" s="946" t="s">
        <v>1937</v>
      </c>
      <c r="H270" s="946" t="s">
        <v>3105</v>
      </c>
      <c r="I270" s="946" t="s">
        <v>3106</v>
      </c>
      <c r="J270" s="947" t="s">
        <v>3143</v>
      </c>
      <c r="K270" s="947" t="s">
        <v>3144</v>
      </c>
      <c r="L270" s="947" t="s">
        <v>3209</v>
      </c>
      <c r="M270" s="947" t="s">
        <v>3211</v>
      </c>
      <c r="N270" s="948" t="s">
        <v>3123</v>
      </c>
    </row>
    <row r="271" spans="1:14" ht="25" customHeight="1" x14ac:dyDescent="0.45">
      <c r="A271" s="869">
        <v>1</v>
      </c>
      <c r="B271" s="544" t="s">
        <v>2713</v>
      </c>
      <c r="C271" s="870" t="s">
        <v>2272</v>
      </c>
      <c r="D271" s="871">
        <v>171463</v>
      </c>
      <c r="E271" s="871">
        <f>D271*35%</f>
        <v>60012.049999999996</v>
      </c>
      <c r="F271" s="871">
        <f>D271*20%</f>
        <v>34292.6</v>
      </c>
      <c r="G271" s="871">
        <v>5400</v>
      </c>
      <c r="H271" s="871">
        <f>D271*5%</f>
        <v>8573.15</v>
      </c>
      <c r="I271" s="871">
        <f>D271*5%+64915.68</f>
        <v>73488.83</v>
      </c>
      <c r="J271" s="871"/>
      <c r="K271" s="889"/>
      <c r="L271" s="889"/>
      <c r="M271" s="871">
        <v>480000</v>
      </c>
      <c r="N271" s="872"/>
    </row>
    <row r="272" spans="1:14" ht="25" customHeight="1" x14ac:dyDescent="0.45">
      <c r="A272" s="890">
        <v>2</v>
      </c>
      <c r="B272" s="204" t="s">
        <v>3242</v>
      </c>
      <c r="C272" s="968" t="s">
        <v>2272</v>
      </c>
      <c r="D272" s="580">
        <v>171463</v>
      </c>
      <c r="E272" s="580">
        <f>D272*35%</f>
        <v>60012.049999999996</v>
      </c>
      <c r="F272" s="580">
        <f>D272*20%</f>
        <v>34292.6</v>
      </c>
      <c r="G272" s="580">
        <v>5400</v>
      </c>
      <c r="H272" s="580">
        <f>D272*5%</f>
        <v>8573.15</v>
      </c>
      <c r="I272" s="580">
        <f>D272*5%+64915.68</f>
        <v>73488.83</v>
      </c>
      <c r="J272" s="580"/>
      <c r="K272" s="59"/>
      <c r="L272" s="59"/>
      <c r="M272" s="580">
        <v>480000</v>
      </c>
      <c r="N272" s="882"/>
    </row>
    <row r="273" spans="1:14" ht="25" customHeight="1" x14ac:dyDescent="0.45">
      <c r="A273" s="890">
        <v>3</v>
      </c>
      <c r="B273" s="204" t="s">
        <v>3149</v>
      </c>
      <c r="C273" s="1058" t="s">
        <v>3205</v>
      </c>
      <c r="D273" s="580">
        <v>138726</v>
      </c>
      <c r="E273" s="580">
        <f>D273*35%</f>
        <v>48554.1</v>
      </c>
      <c r="F273" s="580">
        <f>D273*20%</f>
        <v>27745.200000000001</v>
      </c>
      <c r="G273" s="580">
        <v>5400</v>
      </c>
      <c r="H273" s="580">
        <f>D273*5%</f>
        <v>6936.3</v>
      </c>
      <c r="I273" s="580">
        <f>D273*5%+64915.68</f>
        <v>71851.98</v>
      </c>
      <c r="J273" s="580"/>
      <c r="K273" s="59"/>
      <c r="L273" s="59"/>
      <c r="M273" s="580">
        <v>480000</v>
      </c>
      <c r="N273" s="882"/>
    </row>
    <row r="274" spans="1:14" ht="25" customHeight="1" x14ac:dyDescent="0.45">
      <c r="A274" s="890">
        <v>4</v>
      </c>
      <c r="B274" s="204" t="s">
        <v>3149</v>
      </c>
      <c r="C274" s="1058" t="s">
        <v>3205</v>
      </c>
      <c r="D274" s="580">
        <v>138726</v>
      </c>
      <c r="E274" s="580">
        <f>D274*35%</f>
        <v>48554.1</v>
      </c>
      <c r="F274" s="580">
        <f>D274*20%</f>
        <v>27745.200000000001</v>
      </c>
      <c r="G274" s="580">
        <v>5400</v>
      </c>
      <c r="H274" s="580">
        <f>D274*5%</f>
        <v>6936.3</v>
      </c>
      <c r="I274" s="580">
        <f>D274*5%+64915.68</f>
        <v>71851.98</v>
      </c>
      <c r="J274" s="580"/>
      <c r="K274" s="59"/>
      <c r="L274" s="59"/>
      <c r="M274" s="580">
        <v>480000</v>
      </c>
      <c r="N274" s="882"/>
    </row>
    <row r="275" spans="1:14" ht="25" customHeight="1" thickBot="1" x14ac:dyDescent="0.5">
      <c r="A275" s="886">
        <v>5</v>
      </c>
      <c r="B275" s="887" t="s">
        <v>3149</v>
      </c>
      <c r="C275" s="891" t="s">
        <v>3205</v>
      </c>
      <c r="D275" s="883">
        <v>138726</v>
      </c>
      <c r="E275" s="883">
        <f>D275*35%</f>
        <v>48554.1</v>
      </c>
      <c r="F275" s="883">
        <f>D275*20%</f>
        <v>27745.200000000001</v>
      </c>
      <c r="G275" s="883">
        <v>5400</v>
      </c>
      <c r="H275" s="883">
        <f>D275*5%</f>
        <v>6936.3</v>
      </c>
      <c r="I275" s="883">
        <f>D275*5%+64915.68</f>
        <v>71851.98</v>
      </c>
      <c r="J275" s="883"/>
      <c r="K275" s="960"/>
      <c r="L275" s="960"/>
      <c r="M275" s="883">
        <v>480000</v>
      </c>
      <c r="N275" s="884"/>
    </row>
    <row r="276" spans="1:14" ht="25" customHeight="1" thickBot="1" x14ac:dyDescent="0.45">
      <c r="A276" s="992"/>
      <c r="B276" s="1040" t="s">
        <v>1891</v>
      </c>
      <c r="C276" s="1023"/>
      <c r="D276" s="1041">
        <f t="shared" ref="D276:N276" si="59">SUM(D271:D275)</f>
        <v>759104</v>
      </c>
      <c r="E276" s="1041">
        <f t="shared" si="59"/>
        <v>265686.39999999997</v>
      </c>
      <c r="F276" s="1041">
        <f t="shared" si="59"/>
        <v>151820.79999999999</v>
      </c>
      <c r="G276" s="1041">
        <f t="shared" si="59"/>
        <v>27000</v>
      </c>
      <c r="H276" s="1041">
        <f t="shared" si="59"/>
        <v>37955.199999999997</v>
      </c>
      <c r="I276" s="1041">
        <f t="shared" si="59"/>
        <v>362533.6</v>
      </c>
      <c r="J276" s="1041">
        <f t="shared" si="59"/>
        <v>0</v>
      </c>
      <c r="K276" s="1041">
        <f t="shared" si="59"/>
        <v>0</v>
      </c>
      <c r="L276" s="1041">
        <f t="shared" si="59"/>
        <v>0</v>
      </c>
      <c r="M276" s="1041">
        <f t="shared" si="59"/>
        <v>2400000</v>
      </c>
      <c r="N276" s="1172">
        <f t="shared" si="59"/>
        <v>0</v>
      </c>
    </row>
    <row r="277" spans="1:14" ht="25" customHeight="1" x14ac:dyDescent="0.45">
      <c r="A277" s="869">
        <v>6</v>
      </c>
      <c r="B277" s="544" t="s">
        <v>1949</v>
      </c>
      <c r="C277" s="870" t="s">
        <v>1950</v>
      </c>
      <c r="D277" s="871">
        <v>313230.24</v>
      </c>
      <c r="E277" s="871">
        <f>D277*35%</f>
        <v>109630.58399999999</v>
      </c>
      <c r="F277" s="871">
        <f>D277*20%</f>
        <v>62646.048000000003</v>
      </c>
      <c r="G277" s="871">
        <v>7560</v>
      </c>
      <c r="H277" s="871">
        <f>D277*5%</f>
        <v>15661.512000000001</v>
      </c>
      <c r="I277" s="871">
        <f>D277*5%+24000</f>
        <v>39661.512000000002</v>
      </c>
      <c r="J277" s="871"/>
      <c r="K277" s="889"/>
      <c r="L277" s="889"/>
      <c r="M277" s="871">
        <v>480000</v>
      </c>
      <c r="N277" s="872"/>
    </row>
    <row r="278" spans="1:14" ht="25" customHeight="1" x14ac:dyDescent="0.45">
      <c r="A278" s="890">
        <v>7</v>
      </c>
      <c r="B278" s="204" t="s">
        <v>2714</v>
      </c>
      <c r="C278" s="968" t="s">
        <v>1895</v>
      </c>
      <c r="D278" s="580">
        <v>302309</v>
      </c>
      <c r="E278" s="580">
        <f>D278*35%</f>
        <v>105808.15</v>
      </c>
      <c r="F278" s="580">
        <f>D278*20%</f>
        <v>60461.8</v>
      </c>
      <c r="G278" s="580">
        <v>7560</v>
      </c>
      <c r="H278" s="580">
        <f>D278*5%</f>
        <v>15115.45</v>
      </c>
      <c r="I278" s="580">
        <f>D278*5%+24000</f>
        <v>39115.449999999997</v>
      </c>
      <c r="J278" s="580"/>
      <c r="K278" s="59"/>
      <c r="L278" s="59"/>
      <c r="M278" s="580">
        <v>480000</v>
      </c>
      <c r="N278" s="882"/>
    </row>
    <row r="279" spans="1:14" ht="25" customHeight="1" x14ac:dyDescent="0.45">
      <c r="A279" s="890">
        <v>8</v>
      </c>
      <c r="B279" s="204" t="s">
        <v>2302</v>
      </c>
      <c r="C279" s="968" t="s">
        <v>1895</v>
      </c>
      <c r="D279" s="580">
        <v>302309</v>
      </c>
      <c r="E279" s="580">
        <f>D279*35%</f>
        <v>105808.15</v>
      </c>
      <c r="F279" s="580">
        <f>D279*20%</f>
        <v>60461.8</v>
      </c>
      <c r="G279" s="580">
        <v>7560</v>
      </c>
      <c r="H279" s="580">
        <f>D279*5%</f>
        <v>15115.45</v>
      </c>
      <c r="I279" s="580">
        <f>D279*5%+24000</f>
        <v>39115.449999999997</v>
      </c>
      <c r="J279" s="580"/>
      <c r="K279" s="59"/>
      <c r="L279" s="59"/>
      <c r="M279" s="580">
        <v>480000</v>
      </c>
      <c r="N279" s="882"/>
    </row>
    <row r="280" spans="1:14" ht="25" customHeight="1" x14ac:dyDescent="0.45">
      <c r="A280" s="890">
        <v>9</v>
      </c>
      <c r="B280" s="204" t="s">
        <v>2715</v>
      </c>
      <c r="C280" s="968" t="s">
        <v>1900</v>
      </c>
      <c r="D280" s="580">
        <v>379039</v>
      </c>
      <c r="E280" s="580">
        <f>D280*35%</f>
        <v>132663.65</v>
      </c>
      <c r="F280" s="580">
        <f>D280*20%</f>
        <v>75807.8</v>
      </c>
      <c r="G280" s="580">
        <v>7560</v>
      </c>
      <c r="H280" s="580">
        <f>D280*5%</f>
        <v>18951.95</v>
      </c>
      <c r="I280" s="580">
        <f>D280*5%+24000</f>
        <v>42951.95</v>
      </c>
      <c r="J280" s="580"/>
      <c r="K280" s="59"/>
      <c r="L280" s="59"/>
      <c r="M280" s="580">
        <v>480000</v>
      </c>
      <c r="N280" s="882"/>
    </row>
    <row r="281" spans="1:14" ht="25" customHeight="1" x14ac:dyDescent="0.45">
      <c r="A281" s="890">
        <v>10</v>
      </c>
      <c r="B281" s="204" t="s">
        <v>1951</v>
      </c>
      <c r="C281" s="968" t="s">
        <v>1969</v>
      </c>
      <c r="D281" s="580"/>
      <c r="E281" s="580"/>
      <c r="F281" s="580"/>
      <c r="G281" s="580"/>
      <c r="H281" s="580"/>
      <c r="I281" s="580"/>
      <c r="J281" s="580"/>
      <c r="K281" s="59"/>
      <c r="L281" s="59"/>
      <c r="M281" s="1056"/>
      <c r="N281" s="882"/>
    </row>
    <row r="282" spans="1:14" ht="25" customHeight="1" x14ac:dyDescent="0.45">
      <c r="A282" s="890">
        <v>11</v>
      </c>
      <c r="B282" s="204" t="s">
        <v>1952</v>
      </c>
      <c r="C282" s="968" t="s">
        <v>1969</v>
      </c>
      <c r="D282" s="580"/>
      <c r="E282" s="580"/>
      <c r="F282" s="580"/>
      <c r="G282" s="580"/>
      <c r="H282" s="580"/>
      <c r="I282" s="580"/>
      <c r="J282" s="580"/>
      <c r="K282" s="59"/>
      <c r="L282" s="59"/>
      <c r="M282" s="1056"/>
      <c r="N282" s="882"/>
    </row>
    <row r="283" spans="1:14" ht="25" customHeight="1" x14ac:dyDescent="0.45">
      <c r="A283" s="890">
        <v>12</v>
      </c>
      <c r="B283" s="204" t="s">
        <v>1965</v>
      </c>
      <c r="C283" s="968" t="s">
        <v>1969</v>
      </c>
      <c r="D283" s="580"/>
      <c r="E283" s="580"/>
      <c r="F283" s="580"/>
      <c r="G283" s="580"/>
      <c r="H283" s="580"/>
      <c r="I283" s="580"/>
      <c r="J283" s="580"/>
      <c r="K283" s="59"/>
      <c r="L283" s="59"/>
      <c r="M283" s="1056"/>
      <c r="N283" s="882"/>
    </row>
    <row r="284" spans="1:14" ht="25" customHeight="1" x14ac:dyDescent="0.45">
      <c r="A284" s="890">
        <v>13</v>
      </c>
      <c r="B284" s="204" t="s">
        <v>2716</v>
      </c>
      <c r="C284" s="968" t="s">
        <v>1969</v>
      </c>
      <c r="D284" s="580"/>
      <c r="E284" s="580"/>
      <c r="F284" s="580"/>
      <c r="G284" s="580"/>
      <c r="H284" s="580"/>
      <c r="I284" s="580"/>
      <c r="J284" s="580"/>
      <c r="K284" s="59"/>
      <c r="L284" s="59"/>
      <c r="M284" s="1056"/>
      <c r="N284" s="882"/>
    </row>
    <row r="285" spans="1:14" ht="25" customHeight="1" x14ac:dyDescent="0.45">
      <c r="A285" s="890">
        <v>14</v>
      </c>
      <c r="B285" s="204" t="s">
        <v>2717</v>
      </c>
      <c r="C285" s="968" t="s">
        <v>1969</v>
      </c>
      <c r="D285" s="580"/>
      <c r="E285" s="580"/>
      <c r="F285" s="580"/>
      <c r="G285" s="580"/>
      <c r="H285" s="580"/>
      <c r="I285" s="580"/>
      <c r="J285" s="580"/>
      <c r="K285" s="59"/>
      <c r="L285" s="59"/>
      <c r="M285" s="1056"/>
      <c r="N285" s="882"/>
    </row>
    <row r="286" spans="1:14" ht="25" customHeight="1" thickBot="1" x14ac:dyDescent="0.5">
      <c r="A286" s="886">
        <v>15</v>
      </c>
      <c r="B286" s="887" t="s">
        <v>1962</v>
      </c>
      <c r="C286" s="888" t="s">
        <v>1969</v>
      </c>
      <c r="D286" s="883"/>
      <c r="E286" s="883"/>
      <c r="F286" s="883"/>
      <c r="G286" s="883"/>
      <c r="H286" s="883"/>
      <c r="I286" s="883"/>
      <c r="J286" s="883"/>
      <c r="K286" s="960"/>
      <c r="L286" s="960"/>
      <c r="M286" s="1069"/>
      <c r="N286" s="884"/>
    </row>
    <row r="287" spans="1:14" ht="25" customHeight="1" thickBot="1" x14ac:dyDescent="0.45">
      <c r="A287" s="1184"/>
      <c r="B287" s="1185" t="s">
        <v>1904</v>
      </c>
      <c r="C287" s="1186"/>
      <c r="D287" s="971">
        <f t="shared" ref="D287:N287" si="60">SUM(D277:D286)</f>
        <v>1296887.24</v>
      </c>
      <c r="E287" s="971">
        <f t="shared" si="60"/>
        <v>453910.53399999999</v>
      </c>
      <c r="F287" s="971">
        <f t="shared" si="60"/>
        <v>259377.44799999997</v>
      </c>
      <c r="G287" s="971">
        <f t="shared" si="60"/>
        <v>30240</v>
      </c>
      <c r="H287" s="971">
        <f t="shared" si="60"/>
        <v>64844.361999999994</v>
      </c>
      <c r="I287" s="971">
        <f t="shared" si="60"/>
        <v>160844.36199999999</v>
      </c>
      <c r="J287" s="971">
        <f t="shared" si="60"/>
        <v>0</v>
      </c>
      <c r="K287" s="971">
        <f t="shared" si="60"/>
        <v>0</v>
      </c>
      <c r="L287" s="971">
        <f t="shared" si="60"/>
        <v>0</v>
      </c>
      <c r="M287" s="971">
        <f t="shared" si="60"/>
        <v>1920000</v>
      </c>
      <c r="N287" s="1187">
        <f t="shared" si="60"/>
        <v>0</v>
      </c>
    </row>
    <row r="288" spans="1:14" ht="25" customHeight="1" x14ac:dyDescent="0.45">
      <c r="A288" s="869"/>
      <c r="B288" s="544" t="s">
        <v>3155</v>
      </c>
      <c r="C288" s="961" t="s">
        <v>1907</v>
      </c>
      <c r="D288" s="871">
        <v>613309.79999999981</v>
      </c>
      <c r="E288" s="871">
        <f t="shared" ref="E288:E295" si="61">D288*35%</f>
        <v>214658.42999999993</v>
      </c>
      <c r="F288" s="871">
        <f t="shared" ref="F288:F295" si="62">D288*20%</f>
        <v>122661.95999999996</v>
      </c>
      <c r="G288" s="871">
        <v>8640</v>
      </c>
      <c r="H288" s="871">
        <f t="shared" ref="H288:H295" si="63">D288*5%</f>
        <v>30665.489999999991</v>
      </c>
      <c r="I288" s="871">
        <f t="shared" ref="I288:I295" si="64">D288*5%+24000</f>
        <v>54665.489999999991</v>
      </c>
      <c r="J288" s="871"/>
      <c r="K288" s="889"/>
      <c r="L288" s="889"/>
      <c r="M288" s="871">
        <v>480000</v>
      </c>
      <c r="N288" s="872"/>
    </row>
    <row r="289" spans="1:14" ht="25" customHeight="1" x14ac:dyDescent="0.45">
      <c r="A289" s="890"/>
      <c r="B289" s="204" t="s">
        <v>3223</v>
      </c>
      <c r="C289" s="962" t="s">
        <v>1907</v>
      </c>
      <c r="D289" s="580">
        <v>613309.79999999981</v>
      </c>
      <c r="E289" s="580">
        <f t="shared" si="61"/>
        <v>214658.42999999993</v>
      </c>
      <c r="F289" s="580">
        <f t="shared" si="62"/>
        <v>122661.95999999996</v>
      </c>
      <c r="G289" s="580">
        <v>8640</v>
      </c>
      <c r="H289" s="580">
        <f t="shared" si="63"/>
        <v>30665.489999999991</v>
      </c>
      <c r="I289" s="580">
        <f t="shared" si="64"/>
        <v>54665.489999999991</v>
      </c>
      <c r="J289" s="1065"/>
      <c r="K289" s="1033"/>
      <c r="L289" s="1033"/>
      <c r="M289" s="580">
        <v>480000</v>
      </c>
      <c r="N289" s="882"/>
    </row>
    <row r="290" spans="1:14" ht="25" customHeight="1" x14ac:dyDescent="0.45">
      <c r="A290" s="890"/>
      <c r="B290" s="204" t="s">
        <v>3224</v>
      </c>
      <c r="C290" s="962" t="s">
        <v>1907</v>
      </c>
      <c r="D290" s="580">
        <v>613309.79999999981</v>
      </c>
      <c r="E290" s="580">
        <f t="shared" si="61"/>
        <v>214658.42999999993</v>
      </c>
      <c r="F290" s="580">
        <f t="shared" si="62"/>
        <v>122661.95999999996</v>
      </c>
      <c r="G290" s="580">
        <v>8640</v>
      </c>
      <c r="H290" s="580">
        <f t="shared" si="63"/>
        <v>30665.489999999991</v>
      </c>
      <c r="I290" s="580">
        <f t="shared" si="64"/>
        <v>54665.489999999991</v>
      </c>
      <c r="J290" s="1065"/>
      <c r="K290" s="1033"/>
      <c r="L290" s="1033"/>
      <c r="M290" s="580">
        <v>480000</v>
      </c>
      <c r="N290" s="882"/>
    </row>
    <row r="291" spans="1:14" ht="25" customHeight="1" x14ac:dyDescent="0.45">
      <c r="A291" s="890"/>
      <c r="B291" s="204" t="s">
        <v>3225</v>
      </c>
      <c r="C291" s="962" t="s">
        <v>1907</v>
      </c>
      <c r="D291" s="580">
        <v>613309.79999999981</v>
      </c>
      <c r="E291" s="580">
        <f t="shared" si="61"/>
        <v>214658.42999999993</v>
      </c>
      <c r="F291" s="580">
        <f t="shared" si="62"/>
        <v>122661.95999999996</v>
      </c>
      <c r="G291" s="580">
        <v>8640</v>
      </c>
      <c r="H291" s="580">
        <f t="shared" si="63"/>
        <v>30665.489999999991</v>
      </c>
      <c r="I291" s="580">
        <f t="shared" si="64"/>
        <v>54665.489999999991</v>
      </c>
      <c r="J291" s="1065"/>
      <c r="K291" s="1033"/>
      <c r="L291" s="1033"/>
      <c r="M291" s="580">
        <v>480000</v>
      </c>
      <c r="N291" s="882"/>
    </row>
    <row r="292" spans="1:14" ht="25" customHeight="1" x14ac:dyDescent="0.45">
      <c r="A292" s="890"/>
      <c r="B292" s="204" t="s">
        <v>3226</v>
      </c>
      <c r="C292" s="962" t="s">
        <v>1907</v>
      </c>
      <c r="D292" s="580">
        <v>613309.79999999981</v>
      </c>
      <c r="E292" s="580">
        <f t="shared" si="61"/>
        <v>214658.42999999993</v>
      </c>
      <c r="F292" s="580">
        <f t="shared" si="62"/>
        <v>122661.95999999996</v>
      </c>
      <c r="G292" s="580">
        <v>8640</v>
      </c>
      <c r="H292" s="580">
        <f t="shared" si="63"/>
        <v>30665.489999999991</v>
      </c>
      <c r="I292" s="580">
        <f t="shared" si="64"/>
        <v>54665.489999999991</v>
      </c>
      <c r="J292" s="1065"/>
      <c r="K292" s="1033"/>
      <c r="L292" s="1033"/>
      <c r="M292" s="580">
        <v>480000</v>
      </c>
      <c r="N292" s="882"/>
    </row>
    <row r="293" spans="1:14" ht="25" customHeight="1" x14ac:dyDescent="0.45">
      <c r="A293" s="890"/>
      <c r="B293" s="204" t="s">
        <v>3150</v>
      </c>
      <c r="C293" s="962" t="s">
        <v>1907</v>
      </c>
      <c r="D293" s="580">
        <v>613309.79999999981</v>
      </c>
      <c r="E293" s="580">
        <f t="shared" si="61"/>
        <v>214658.42999999993</v>
      </c>
      <c r="F293" s="580">
        <f t="shared" si="62"/>
        <v>122661.95999999996</v>
      </c>
      <c r="G293" s="580">
        <v>8640</v>
      </c>
      <c r="H293" s="580">
        <f t="shared" si="63"/>
        <v>30665.489999999991</v>
      </c>
      <c r="I293" s="580">
        <f t="shared" si="64"/>
        <v>54665.489999999991</v>
      </c>
      <c r="J293" s="1065"/>
      <c r="K293" s="1033"/>
      <c r="L293" s="1033"/>
      <c r="M293" s="580">
        <v>480000</v>
      </c>
      <c r="N293" s="882"/>
    </row>
    <row r="294" spans="1:14" ht="25" customHeight="1" x14ac:dyDescent="0.45">
      <c r="A294" s="890">
        <v>16</v>
      </c>
      <c r="B294" s="204" t="s">
        <v>2718</v>
      </c>
      <c r="C294" s="962" t="s">
        <v>1907</v>
      </c>
      <c r="D294" s="580">
        <v>613309</v>
      </c>
      <c r="E294" s="580">
        <f t="shared" si="61"/>
        <v>214658.15</v>
      </c>
      <c r="F294" s="580">
        <f t="shared" si="62"/>
        <v>122661.8</v>
      </c>
      <c r="G294" s="580">
        <v>8640</v>
      </c>
      <c r="H294" s="580">
        <f t="shared" si="63"/>
        <v>30665.45</v>
      </c>
      <c r="I294" s="580">
        <f t="shared" si="64"/>
        <v>54665.45</v>
      </c>
      <c r="J294" s="580"/>
      <c r="K294" s="59"/>
      <c r="L294" s="59"/>
      <c r="M294" s="580">
        <v>480000</v>
      </c>
      <c r="N294" s="882"/>
    </row>
    <row r="295" spans="1:14" ht="25" customHeight="1" x14ac:dyDescent="0.45">
      <c r="A295" s="890">
        <v>17</v>
      </c>
      <c r="B295" s="204" t="s">
        <v>1953</v>
      </c>
      <c r="C295" s="962" t="s">
        <v>2719</v>
      </c>
      <c r="D295" s="580">
        <v>652760</v>
      </c>
      <c r="E295" s="580">
        <f t="shared" si="61"/>
        <v>228466</v>
      </c>
      <c r="F295" s="580">
        <f t="shared" si="62"/>
        <v>130552</v>
      </c>
      <c r="G295" s="580">
        <v>9720</v>
      </c>
      <c r="H295" s="580">
        <f t="shared" si="63"/>
        <v>32638</v>
      </c>
      <c r="I295" s="580">
        <f t="shared" si="64"/>
        <v>56638</v>
      </c>
      <c r="J295" s="580"/>
      <c r="K295" s="59"/>
      <c r="L295" s="59"/>
      <c r="M295" s="580">
        <v>480000</v>
      </c>
      <c r="N295" s="882"/>
    </row>
    <row r="296" spans="1:14" ht="25" customHeight="1" x14ac:dyDescent="0.45">
      <c r="A296" s="890">
        <v>18</v>
      </c>
      <c r="B296" s="204" t="s">
        <v>1954</v>
      </c>
      <c r="C296" s="962" t="s">
        <v>2720</v>
      </c>
      <c r="D296" s="580"/>
      <c r="E296" s="580"/>
      <c r="F296" s="580"/>
      <c r="G296" s="580"/>
      <c r="H296" s="580"/>
      <c r="I296" s="580"/>
      <c r="J296" s="580"/>
      <c r="K296" s="59"/>
      <c r="L296" s="59"/>
      <c r="M296" s="1056"/>
      <c r="N296" s="882"/>
    </row>
    <row r="297" spans="1:14" ht="25" customHeight="1" thickBot="1" x14ac:dyDescent="0.45">
      <c r="A297" s="886"/>
      <c r="B297" s="887" t="s">
        <v>3244</v>
      </c>
      <c r="C297" s="963" t="s">
        <v>3208</v>
      </c>
      <c r="D297" s="883">
        <v>1056137.76</v>
      </c>
      <c r="E297" s="883">
        <f>D297*35%</f>
        <v>369648.21599999996</v>
      </c>
      <c r="F297" s="883">
        <f>D297*20%</f>
        <v>211227.55200000003</v>
      </c>
      <c r="G297" s="883">
        <v>9720</v>
      </c>
      <c r="H297" s="883">
        <f>D297*5%</f>
        <v>52806.888000000006</v>
      </c>
      <c r="I297" s="883">
        <f>D297*5%+24000</f>
        <v>76806.888000000006</v>
      </c>
      <c r="J297" s="883">
        <v>7560</v>
      </c>
      <c r="K297" s="883">
        <v>137628</v>
      </c>
      <c r="L297" s="883"/>
      <c r="M297" s="883">
        <v>480000</v>
      </c>
      <c r="N297" s="884"/>
    </row>
    <row r="298" spans="1:14" ht="25" customHeight="1" thickBot="1" x14ac:dyDescent="0.45">
      <c r="A298" s="964"/>
      <c r="B298" s="965" t="s">
        <v>1955</v>
      </c>
      <c r="C298" s="966"/>
      <c r="D298" s="977">
        <v>480000</v>
      </c>
      <c r="E298" s="967">
        <f t="shared" ref="E298:N298" si="65">SUM(E288:E297)</f>
        <v>2100722.9459999995</v>
      </c>
      <c r="F298" s="967">
        <f t="shared" si="65"/>
        <v>1200413.1119999997</v>
      </c>
      <c r="G298" s="967">
        <f t="shared" si="65"/>
        <v>79920</v>
      </c>
      <c r="H298" s="967">
        <f t="shared" si="65"/>
        <v>300103.27799999993</v>
      </c>
      <c r="I298" s="967">
        <f t="shared" si="65"/>
        <v>516103.27799999993</v>
      </c>
      <c r="J298" s="967">
        <f t="shared" si="65"/>
        <v>7560</v>
      </c>
      <c r="K298" s="967">
        <f t="shared" si="65"/>
        <v>137628</v>
      </c>
      <c r="L298" s="967">
        <f t="shared" si="65"/>
        <v>0</v>
      </c>
      <c r="M298" s="967">
        <f t="shared" si="65"/>
        <v>4320000</v>
      </c>
      <c r="N298" s="1183">
        <f t="shared" si="65"/>
        <v>0</v>
      </c>
    </row>
    <row r="299" spans="1:14" ht="25" customHeight="1" thickBot="1" x14ac:dyDescent="0.45">
      <c r="A299" s="1498" t="s">
        <v>378</v>
      </c>
      <c r="B299" s="1498"/>
      <c r="C299" s="1498"/>
      <c r="D299" s="1498"/>
      <c r="E299" s="1498"/>
      <c r="F299" s="1498"/>
      <c r="G299" s="1498"/>
      <c r="H299" s="1498"/>
      <c r="I299" s="1498"/>
      <c r="J299" s="1498"/>
      <c r="K299" s="1498"/>
      <c r="L299" s="1498"/>
      <c r="M299" s="1498"/>
      <c r="N299" s="1498"/>
    </row>
    <row r="300" spans="1:14" ht="61.5" customHeight="1" thickBot="1" x14ac:dyDescent="0.5">
      <c r="A300" s="1093" t="s">
        <v>1805</v>
      </c>
      <c r="B300" s="1094" t="s">
        <v>1806</v>
      </c>
      <c r="C300" s="1094" t="s">
        <v>3118</v>
      </c>
      <c r="D300" s="946" t="s">
        <v>3102</v>
      </c>
      <c r="E300" s="946" t="s">
        <v>3103</v>
      </c>
      <c r="F300" s="946" t="s">
        <v>3104</v>
      </c>
      <c r="G300" s="946" t="s">
        <v>1937</v>
      </c>
      <c r="H300" s="946" t="s">
        <v>3105</v>
      </c>
      <c r="I300" s="946" t="s">
        <v>3106</v>
      </c>
      <c r="J300" s="947" t="s">
        <v>3143</v>
      </c>
      <c r="K300" s="947" t="s">
        <v>3144</v>
      </c>
      <c r="L300" s="947" t="s">
        <v>3209</v>
      </c>
      <c r="M300" s="947" t="s">
        <v>3211</v>
      </c>
      <c r="N300" s="948" t="s">
        <v>3123</v>
      </c>
    </row>
    <row r="301" spans="1:14" ht="25" customHeight="1" x14ac:dyDescent="0.45">
      <c r="A301" s="869">
        <v>1</v>
      </c>
      <c r="B301" s="544" t="s">
        <v>1939</v>
      </c>
      <c r="C301" s="961" t="s">
        <v>1941</v>
      </c>
      <c r="D301" s="871">
        <v>209763</v>
      </c>
      <c r="E301" s="871">
        <f t="shared" ref="E301:E308" si="66">D301*35%</f>
        <v>73417.049999999988</v>
      </c>
      <c r="F301" s="871">
        <f t="shared" ref="F301:F308" si="67">D301*20%</f>
        <v>41952.600000000006</v>
      </c>
      <c r="G301" s="871">
        <v>5400</v>
      </c>
      <c r="H301" s="871">
        <f t="shared" ref="H301:H308" si="68">D301*5%</f>
        <v>10488.150000000001</v>
      </c>
      <c r="I301" s="871">
        <f t="shared" ref="I301:I308" si="69">D301*5%+64915.68</f>
        <v>75403.83</v>
      </c>
      <c r="J301" s="871"/>
      <c r="K301" s="889"/>
      <c r="L301" s="889"/>
      <c r="M301" s="871">
        <v>480000</v>
      </c>
      <c r="N301" s="872"/>
    </row>
    <row r="302" spans="1:14" ht="25" customHeight="1" x14ac:dyDescent="0.45">
      <c r="A302" s="890">
        <v>2</v>
      </c>
      <c r="B302" s="204" t="s">
        <v>1940</v>
      </c>
      <c r="C302" s="962" t="s">
        <v>1941</v>
      </c>
      <c r="D302" s="580">
        <v>209763</v>
      </c>
      <c r="E302" s="580">
        <f t="shared" si="66"/>
        <v>73417.049999999988</v>
      </c>
      <c r="F302" s="580">
        <f t="shared" si="67"/>
        <v>41952.600000000006</v>
      </c>
      <c r="G302" s="580">
        <v>5400</v>
      </c>
      <c r="H302" s="580">
        <f t="shared" si="68"/>
        <v>10488.150000000001</v>
      </c>
      <c r="I302" s="580">
        <f t="shared" si="69"/>
        <v>75403.83</v>
      </c>
      <c r="J302" s="580"/>
      <c r="K302" s="59"/>
      <c r="L302" s="59"/>
      <c r="M302" s="580">
        <v>480000</v>
      </c>
      <c r="N302" s="882"/>
    </row>
    <row r="303" spans="1:14" ht="25" customHeight="1" x14ac:dyDescent="0.45">
      <c r="A303" s="890">
        <v>3</v>
      </c>
      <c r="B303" s="204" t="s">
        <v>3149</v>
      </c>
      <c r="C303" s="962" t="s">
        <v>3204</v>
      </c>
      <c r="D303" s="580">
        <v>94264.92</v>
      </c>
      <c r="E303" s="580">
        <f t="shared" si="66"/>
        <v>32992.721999999994</v>
      </c>
      <c r="F303" s="580">
        <f t="shared" si="67"/>
        <v>18852.984</v>
      </c>
      <c r="G303" s="580">
        <v>5400</v>
      </c>
      <c r="H303" s="580">
        <f t="shared" si="68"/>
        <v>4713.2460000000001</v>
      </c>
      <c r="I303" s="580">
        <f t="shared" si="69"/>
        <v>69628.926000000007</v>
      </c>
      <c r="J303" s="580"/>
      <c r="K303" s="59"/>
      <c r="L303" s="59"/>
      <c r="M303" s="580">
        <v>480000</v>
      </c>
      <c r="N303" s="882"/>
    </row>
    <row r="304" spans="1:14" ht="25" customHeight="1" x14ac:dyDescent="0.45">
      <c r="A304" s="890">
        <v>4</v>
      </c>
      <c r="B304" s="204" t="s">
        <v>3149</v>
      </c>
      <c r="C304" s="962" t="s">
        <v>3204</v>
      </c>
      <c r="D304" s="580">
        <v>94264.92</v>
      </c>
      <c r="E304" s="580">
        <f t="shared" si="66"/>
        <v>32992.721999999994</v>
      </c>
      <c r="F304" s="580">
        <f t="shared" si="67"/>
        <v>18852.984</v>
      </c>
      <c r="G304" s="580">
        <v>5400</v>
      </c>
      <c r="H304" s="580">
        <f t="shared" si="68"/>
        <v>4713.2460000000001</v>
      </c>
      <c r="I304" s="580">
        <f t="shared" si="69"/>
        <v>69628.926000000007</v>
      </c>
      <c r="J304" s="580"/>
      <c r="K304" s="59"/>
      <c r="L304" s="59"/>
      <c r="M304" s="580">
        <v>480000</v>
      </c>
      <c r="N304" s="882"/>
    </row>
    <row r="305" spans="1:14" ht="25" customHeight="1" x14ac:dyDescent="0.45">
      <c r="A305" s="890">
        <v>5</v>
      </c>
      <c r="B305" s="204" t="s">
        <v>3149</v>
      </c>
      <c r="C305" s="962" t="s">
        <v>3204</v>
      </c>
      <c r="D305" s="580">
        <v>94264.92</v>
      </c>
      <c r="E305" s="580">
        <f t="shared" si="66"/>
        <v>32992.721999999994</v>
      </c>
      <c r="F305" s="580">
        <f t="shared" si="67"/>
        <v>18852.984</v>
      </c>
      <c r="G305" s="580">
        <v>5400</v>
      </c>
      <c r="H305" s="580">
        <f t="shared" si="68"/>
        <v>4713.2460000000001</v>
      </c>
      <c r="I305" s="580">
        <f t="shared" si="69"/>
        <v>69628.926000000007</v>
      </c>
      <c r="J305" s="580"/>
      <c r="K305" s="59"/>
      <c r="L305" s="59"/>
      <c r="M305" s="580">
        <v>480000</v>
      </c>
      <c r="N305" s="882"/>
    </row>
    <row r="306" spans="1:14" ht="25" customHeight="1" x14ac:dyDescent="0.45">
      <c r="A306" s="890">
        <v>6</v>
      </c>
      <c r="B306" s="204" t="s">
        <v>3149</v>
      </c>
      <c r="C306" s="962" t="s">
        <v>3205</v>
      </c>
      <c r="D306" s="580">
        <v>138726</v>
      </c>
      <c r="E306" s="580">
        <f t="shared" si="66"/>
        <v>48554.1</v>
      </c>
      <c r="F306" s="580">
        <f t="shared" si="67"/>
        <v>27745.200000000001</v>
      </c>
      <c r="G306" s="580">
        <v>5400</v>
      </c>
      <c r="H306" s="580">
        <f t="shared" si="68"/>
        <v>6936.3</v>
      </c>
      <c r="I306" s="580">
        <f t="shared" si="69"/>
        <v>71851.98</v>
      </c>
      <c r="J306" s="580"/>
      <c r="K306" s="59"/>
      <c r="L306" s="59"/>
      <c r="M306" s="580">
        <v>480000</v>
      </c>
      <c r="N306" s="882"/>
    </row>
    <row r="307" spans="1:14" ht="25" customHeight="1" x14ac:dyDescent="0.45">
      <c r="A307" s="890">
        <v>7</v>
      </c>
      <c r="B307" s="204" t="s">
        <v>3149</v>
      </c>
      <c r="C307" s="962" t="s">
        <v>3205</v>
      </c>
      <c r="D307" s="580">
        <v>138726</v>
      </c>
      <c r="E307" s="580">
        <f t="shared" si="66"/>
        <v>48554.1</v>
      </c>
      <c r="F307" s="580">
        <f t="shared" si="67"/>
        <v>27745.200000000001</v>
      </c>
      <c r="G307" s="580">
        <v>5400</v>
      </c>
      <c r="H307" s="580">
        <f t="shared" si="68"/>
        <v>6936.3</v>
      </c>
      <c r="I307" s="580">
        <f t="shared" si="69"/>
        <v>71851.98</v>
      </c>
      <c r="J307" s="580"/>
      <c r="K307" s="59"/>
      <c r="L307" s="59"/>
      <c r="M307" s="580">
        <v>480000</v>
      </c>
      <c r="N307" s="882"/>
    </row>
    <row r="308" spans="1:14" ht="25" customHeight="1" thickBot="1" x14ac:dyDescent="0.5">
      <c r="A308" s="886">
        <v>8</v>
      </c>
      <c r="B308" s="887" t="s">
        <v>3149</v>
      </c>
      <c r="C308" s="963" t="s">
        <v>3205</v>
      </c>
      <c r="D308" s="883">
        <v>138726</v>
      </c>
      <c r="E308" s="883">
        <f t="shared" si="66"/>
        <v>48554.1</v>
      </c>
      <c r="F308" s="883">
        <f t="shared" si="67"/>
        <v>27745.200000000001</v>
      </c>
      <c r="G308" s="883">
        <v>5400</v>
      </c>
      <c r="H308" s="883">
        <f t="shared" si="68"/>
        <v>6936.3</v>
      </c>
      <c r="I308" s="883">
        <f t="shared" si="69"/>
        <v>71851.98</v>
      </c>
      <c r="J308" s="883"/>
      <c r="K308" s="960"/>
      <c r="L308" s="960"/>
      <c r="M308" s="883">
        <v>480000</v>
      </c>
      <c r="N308" s="884"/>
    </row>
    <row r="309" spans="1:14" ht="25" customHeight="1" thickBot="1" x14ac:dyDescent="0.45">
      <c r="A309" s="1184"/>
      <c r="B309" s="1185" t="s">
        <v>2725</v>
      </c>
      <c r="C309" s="1186"/>
      <c r="D309" s="971">
        <f>SUM(D301:D308)</f>
        <v>1118498.76</v>
      </c>
      <c r="E309" s="971">
        <f t="shared" ref="E309:N309" si="70">SUM(E301:E308)</f>
        <v>391474.56599999993</v>
      </c>
      <c r="F309" s="971">
        <f t="shared" si="70"/>
        <v>223699.75200000004</v>
      </c>
      <c r="G309" s="971">
        <f t="shared" si="70"/>
        <v>43200</v>
      </c>
      <c r="H309" s="971">
        <f t="shared" si="70"/>
        <v>55924.938000000009</v>
      </c>
      <c r="I309" s="971">
        <f t="shared" si="70"/>
        <v>575250.37799999991</v>
      </c>
      <c r="J309" s="971">
        <f t="shared" si="70"/>
        <v>0</v>
      </c>
      <c r="K309" s="971">
        <f t="shared" si="70"/>
        <v>0</v>
      </c>
      <c r="L309" s="971">
        <f t="shared" si="70"/>
        <v>0</v>
      </c>
      <c r="M309" s="971">
        <f t="shared" si="70"/>
        <v>3840000</v>
      </c>
      <c r="N309" s="971">
        <f t="shared" si="70"/>
        <v>0</v>
      </c>
    </row>
    <row r="310" spans="1:14" ht="25" customHeight="1" x14ac:dyDescent="0.45">
      <c r="A310" s="869">
        <v>9</v>
      </c>
      <c r="B310" s="544" t="s">
        <v>3149</v>
      </c>
      <c r="C310" s="961" t="s">
        <v>3206</v>
      </c>
      <c r="D310" s="871">
        <v>220439.76</v>
      </c>
      <c r="E310" s="871">
        <f>D310*35%</f>
        <v>77153.915999999997</v>
      </c>
      <c r="F310" s="871">
        <f>D310*20%</f>
        <v>44087.952000000005</v>
      </c>
      <c r="G310" s="871">
        <v>7560</v>
      </c>
      <c r="H310" s="871">
        <f>D310*5%</f>
        <v>11021.988000000001</v>
      </c>
      <c r="I310" s="871">
        <f>D310*5%+24000</f>
        <v>35021.987999999998</v>
      </c>
      <c r="J310" s="871"/>
      <c r="K310" s="1039"/>
      <c r="L310" s="1039"/>
      <c r="M310" s="871">
        <v>480000</v>
      </c>
      <c r="N310" s="872"/>
    </row>
    <row r="311" spans="1:14" ht="25" customHeight="1" x14ac:dyDescent="0.45">
      <c r="A311" s="890">
        <v>10</v>
      </c>
      <c r="B311" s="204" t="s">
        <v>3149</v>
      </c>
      <c r="C311" s="962" t="s">
        <v>3206</v>
      </c>
      <c r="D311" s="580">
        <v>220439.76</v>
      </c>
      <c r="E311" s="580">
        <f>D311*35%</f>
        <v>77153.915999999997</v>
      </c>
      <c r="F311" s="580">
        <f>D311*20%</f>
        <v>44087.952000000005</v>
      </c>
      <c r="G311" s="580">
        <v>7560</v>
      </c>
      <c r="H311" s="580">
        <f>D311*5%</f>
        <v>11021.988000000001</v>
      </c>
      <c r="I311" s="580">
        <f>D311*5%+24000</f>
        <v>35021.987999999998</v>
      </c>
      <c r="J311" s="580"/>
      <c r="K311" s="1033"/>
      <c r="L311" s="1033"/>
      <c r="M311" s="580">
        <v>480000</v>
      </c>
      <c r="N311" s="882"/>
    </row>
    <row r="312" spans="1:14" ht="25" customHeight="1" x14ac:dyDescent="0.45">
      <c r="A312" s="890">
        <v>11</v>
      </c>
      <c r="B312" s="204" t="s">
        <v>3149</v>
      </c>
      <c r="C312" s="962" t="s">
        <v>3206</v>
      </c>
      <c r="D312" s="580">
        <v>220439.76</v>
      </c>
      <c r="E312" s="580">
        <f>D312*35%</f>
        <v>77153.915999999997</v>
      </c>
      <c r="F312" s="580">
        <f>D312*20%</f>
        <v>44087.952000000005</v>
      </c>
      <c r="G312" s="580">
        <v>7560</v>
      </c>
      <c r="H312" s="580">
        <f>D312*5%</f>
        <v>11021.988000000001</v>
      </c>
      <c r="I312" s="580">
        <f>D312*5%+24000</f>
        <v>35021.987999999998</v>
      </c>
      <c r="J312" s="580"/>
      <c r="K312" s="1033"/>
      <c r="L312" s="1033"/>
      <c r="M312" s="580">
        <v>480000</v>
      </c>
      <c r="N312" s="882"/>
    </row>
    <row r="313" spans="1:14" ht="25" customHeight="1" x14ac:dyDescent="0.45">
      <c r="A313" s="890">
        <v>12</v>
      </c>
      <c r="B313" s="204" t="s">
        <v>3243</v>
      </c>
      <c r="C313" s="962" t="s">
        <v>3206</v>
      </c>
      <c r="D313" s="580">
        <v>220439.76</v>
      </c>
      <c r="E313" s="580">
        <f>D313*35%</f>
        <v>77153.915999999997</v>
      </c>
      <c r="F313" s="580">
        <f>D313*20%</f>
        <v>44087.952000000005</v>
      </c>
      <c r="G313" s="580">
        <v>7560</v>
      </c>
      <c r="H313" s="580">
        <f>D313*5%</f>
        <v>11021.988000000001</v>
      </c>
      <c r="I313" s="580">
        <f>D313*5%+24000</f>
        <v>35021.987999999998</v>
      </c>
      <c r="J313" s="580"/>
      <c r="K313" s="1033"/>
      <c r="L313" s="1033"/>
      <c r="M313" s="580">
        <v>480000</v>
      </c>
      <c r="N313" s="882"/>
    </row>
    <row r="314" spans="1:14" ht="25" customHeight="1" x14ac:dyDescent="0.45">
      <c r="A314" s="890">
        <v>13</v>
      </c>
      <c r="B314" s="204" t="s">
        <v>1947</v>
      </c>
      <c r="C314" s="962" t="s">
        <v>2333</v>
      </c>
      <c r="D314" s="580">
        <v>351720</v>
      </c>
      <c r="E314" s="580">
        <f t="shared" ref="E314:E323" si="71">D314*35%</f>
        <v>123101.99999999999</v>
      </c>
      <c r="F314" s="580">
        <f t="shared" ref="F314:F323" si="72">D314*20%</f>
        <v>70344</v>
      </c>
      <c r="G314" s="580">
        <v>7560</v>
      </c>
      <c r="H314" s="580">
        <f t="shared" ref="H314:H323" si="73">D314*5%</f>
        <v>17586</v>
      </c>
      <c r="I314" s="580">
        <f t="shared" ref="I314:I323" si="74">D314*5%+24000</f>
        <v>41586</v>
      </c>
      <c r="J314" s="580"/>
      <c r="K314" s="59"/>
      <c r="L314" s="59"/>
      <c r="M314" s="580">
        <v>480000</v>
      </c>
      <c r="N314" s="882"/>
    </row>
    <row r="315" spans="1:14" ht="25" customHeight="1" x14ac:dyDescent="0.45">
      <c r="A315" s="890">
        <v>14</v>
      </c>
      <c r="B315" s="204" t="s">
        <v>1943</v>
      </c>
      <c r="C315" s="962" t="s">
        <v>2333</v>
      </c>
      <c r="D315" s="580">
        <v>351720</v>
      </c>
      <c r="E315" s="580">
        <f t="shared" si="71"/>
        <v>123101.99999999999</v>
      </c>
      <c r="F315" s="580">
        <f t="shared" si="72"/>
        <v>70344</v>
      </c>
      <c r="G315" s="580">
        <v>7560</v>
      </c>
      <c r="H315" s="580">
        <f t="shared" si="73"/>
        <v>17586</v>
      </c>
      <c r="I315" s="580">
        <f t="shared" si="74"/>
        <v>41586</v>
      </c>
      <c r="J315" s="580"/>
      <c r="K315" s="59"/>
      <c r="L315" s="59"/>
      <c r="M315" s="580">
        <v>480000</v>
      </c>
      <c r="N315" s="882"/>
    </row>
    <row r="316" spans="1:14" ht="25" customHeight="1" x14ac:dyDescent="0.45">
      <c r="A316" s="890">
        <v>15</v>
      </c>
      <c r="B316" s="204" t="s">
        <v>1938</v>
      </c>
      <c r="C316" s="962" t="s">
        <v>2333</v>
      </c>
      <c r="D316" s="580">
        <v>351720</v>
      </c>
      <c r="E316" s="580">
        <f t="shared" si="71"/>
        <v>123101.99999999999</v>
      </c>
      <c r="F316" s="580">
        <f t="shared" si="72"/>
        <v>70344</v>
      </c>
      <c r="G316" s="580">
        <v>7560</v>
      </c>
      <c r="H316" s="580">
        <f t="shared" si="73"/>
        <v>17586</v>
      </c>
      <c r="I316" s="580">
        <f t="shared" si="74"/>
        <v>41586</v>
      </c>
      <c r="J316" s="580"/>
      <c r="K316" s="59"/>
      <c r="L316" s="59"/>
      <c r="M316" s="580">
        <v>480000</v>
      </c>
      <c r="N316" s="882"/>
    </row>
    <row r="317" spans="1:14" ht="25" customHeight="1" x14ac:dyDescent="0.45">
      <c r="A317" s="890">
        <v>16</v>
      </c>
      <c r="B317" s="204" t="s">
        <v>1942</v>
      </c>
      <c r="C317" s="962" t="s">
        <v>2333</v>
      </c>
      <c r="D317" s="580">
        <v>351720</v>
      </c>
      <c r="E317" s="580">
        <f t="shared" si="71"/>
        <v>123101.99999999999</v>
      </c>
      <c r="F317" s="580">
        <f t="shared" si="72"/>
        <v>70344</v>
      </c>
      <c r="G317" s="580">
        <v>7560</v>
      </c>
      <c r="H317" s="580">
        <f t="shared" si="73"/>
        <v>17586</v>
      </c>
      <c r="I317" s="580">
        <f t="shared" si="74"/>
        <v>41586</v>
      </c>
      <c r="J317" s="580"/>
      <c r="K317" s="59"/>
      <c r="L317" s="59"/>
      <c r="M317" s="580">
        <v>480000</v>
      </c>
      <c r="N317" s="882"/>
    </row>
    <row r="318" spans="1:14" ht="25" customHeight="1" x14ac:dyDescent="0.45">
      <c r="A318" s="890">
        <v>17</v>
      </c>
      <c r="B318" s="204" t="s">
        <v>3149</v>
      </c>
      <c r="C318" s="962" t="s">
        <v>3207</v>
      </c>
      <c r="D318" s="580">
        <v>275294.52</v>
      </c>
      <c r="E318" s="580">
        <f t="shared" si="71"/>
        <v>96353.081999999995</v>
      </c>
      <c r="F318" s="580">
        <f>D318*20%</f>
        <v>55058.90400000001</v>
      </c>
      <c r="G318" s="580">
        <v>7560</v>
      </c>
      <c r="H318" s="580">
        <f>D318*5%</f>
        <v>13764.726000000002</v>
      </c>
      <c r="I318" s="580">
        <f>D318*5%+24000</f>
        <v>37764.726000000002</v>
      </c>
      <c r="J318" s="580"/>
      <c r="K318" s="59"/>
      <c r="L318" s="59"/>
      <c r="M318" s="580">
        <v>480000</v>
      </c>
      <c r="N318" s="882"/>
    </row>
    <row r="319" spans="1:14" ht="25" customHeight="1" x14ac:dyDescent="0.45">
      <c r="A319" s="890">
        <v>18</v>
      </c>
      <c r="B319" s="204" t="s">
        <v>3149</v>
      </c>
      <c r="C319" s="962" t="s">
        <v>3207</v>
      </c>
      <c r="D319" s="580">
        <v>275294.52</v>
      </c>
      <c r="E319" s="580">
        <f t="shared" si="71"/>
        <v>96353.081999999995</v>
      </c>
      <c r="F319" s="580">
        <f>D319*20%</f>
        <v>55058.90400000001</v>
      </c>
      <c r="G319" s="580">
        <v>7560</v>
      </c>
      <c r="H319" s="580">
        <f>D319*5%</f>
        <v>13764.726000000002</v>
      </c>
      <c r="I319" s="580">
        <f>D319*5%+24000</f>
        <v>37764.726000000002</v>
      </c>
      <c r="J319" s="580"/>
      <c r="K319" s="59"/>
      <c r="L319" s="59"/>
      <c r="M319" s="580">
        <v>480000</v>
      </c>
      <c r="N319" s="882"/>
    </row>
    <row r="320" spans="1:14" ht="25" customHeight="1" x14ac:dyDescent="0.45">
      <c r="A320" s="890">
        <v>19</v>
      </c>
      <c r="B320" s="204" t="s">
        <v>3149</v>
      </c>
      <c r="C320" s="962" t="s">
        <v>3207</v>
      </c>
      <c r="D320" s="580">
        <v>275294.52</v>
      </c>
      <c r="E320" s="580">
        <f t="shared" si="71"/>
        <v>96353.081999999995</v>
      </c>
      <c r="F320" s="580">
        <f>D320*20%</f>
        <v>55058.90400000001</v>
      </c>
      <c r="G320" s="580">
        <v>7560</v>
      </c>
      <c r="H320" s="580">
        <f>D320*5%</f>
        <v>13764.726000000002</v>
      </c>
      <c r="I320" s="580">
        <f>D320*5%+24000</f>
        <v>37764.726000000002</v>
      </c>
      <c r="J320" s="580"/>
      <c r="K320" s="59"/>
      <c r="L320" s="59"/>
      <c r="M320" s="580">
        <v>480000</v>
      </c>
      <c r="N320" s="882"/>
    </row>
    <row r="321" spans="1:14" ht="25" customHeight="1" x14ac:dyDescent="0.45">
      <c r="A321" s="890">
        <v>20</v>
      </c>
      <c r="B321" s="204" t="s">
        <v>1961</v>
      </c>
      <c r="C321" s="962" t="s">
        <v>2711</v>
      </c>
      <c r="D321" s="580">
        <v>358143</v>
      </c>
      <c r="E321" s="580">
        <f t="shared" si="71"/>
        <v>125350.04999999999</v>
      </c>
      <c r="F321" s="580">
        <f t="shared" si="72"/>
        <v>71628.600000000006</v>
      </c>
      <c r="G321" s="580">
        <v>7560</v>
      </c>
      <c r="H321" s="580">
        <f t="shared" si="73"/>
        <v>17907.150000000001</v>
      </c>
      <c r="I321" s="580">
        <f t="shared" si="74"/>
        <v>41907.15</v>
      </c>
      <c r="J321" s="580"/>
      <c r="K321" s="59"/>
      <c r="L321" s="59"/>
      <c r="M321" s="580">
        <v>480000</v>
      </c>
      <c r="N321" s="882"/>
    </row>
    <row r="322" spans="1:14" ht="25" customHeight="1" x14ac:dyDescent="0.45">
      <c r="A322" s="890">
        <v>21</v>
      </c>
      <c r="B322" s="204" t="s">
        <v>1944</v>
      </c>
      <c r="C322" s="962" t="s">
        <v>2711</v>
      </c>
      <c r="D322" s="580">
        <v>358143</v>
      </c>
      <c r="E322" s="580">
        <f t="shared" si="71"/>
        <v>125350.04999999999</v>
      </c>
      <c r="F322" s="580">
        <f t="shared" si="72"/>
        <v>71628.600000000006</v>
      </c>
      <c r="G322" s="580">
        <v>7560</v>
      </c>
      <c r="H322" s="580">
        <f t="shared" si="73"/>
        <v>17907.150000000001</v>
      </c>
      <c r="I322" s="580">
        <f t="shared" si="74"/>
        <v>41907.15</v>
      </c>
      <c r="J322" s="580"/>
      <c r="K322" s="59"/>
      <c r="L322" s="59"/>
      <c r="M322" s="580">
        <v>480000</v>
      </c>
      <c r="N322" s="882"/>
    </row>
    <row r="323" spans="1:14" ht="25" customHeight="1" thickBot="1" x14ac:dyDescent="0.5">
      <c r="A323" s="886">
        <v>22</v>
      </c>
      <c r="B323" s="887" t="s">
        <v>1945</v>
      </c>
      <c r="C323" s="963" t="s">
        <v>2711</v>
      </c>
      <c r="D323" s="883">
        <v>358143</v>
      </c>
      <c r="E323" s="883">
        <f t="shared" si="71"/>
        <v>125350.04999999999</v>
      </c>
      <c r="F323" s="883">
        <f t="shared" si="72"/>
        <v>71628.600000000006</v>
      </c>
      <c r="G323" s="883">
        <v>7560</v>
      </c>
      <c r="H323" s="883">
        <f t="shared" si="73"/>
        <v>17907.150000000001</v>
      </c>
      <c r="I323" s="883">
        <f t="shared" si="74"/>
        <v>41907.15</v>
      </c>
      <c r="J323" s="883"/>
      <c r="K323" s="960"/>
      <c r="L323" s="960"/>
      <c r="M323" s="883">
        <v>480000</v>
      </c>
      <c r="N323" s="884"/>
    </row>
    <row r="324" spans="1:14" ht="25" customHeight="1" thickBot="1" x14ac:dyDescent="0.45">
      <c r="A324" s="978"/>
      <c r="B324" s="1181" t="s">
        <v>2212</v>
      </c>
      <c r="C324" s="980"/>
      <c r="D324" s="1182">
        <f>SUM(D310:D323)</f>
        <v>4188951.6</v>
      </c>
      <c r="E324" s="1182">
        <f t="shared" ref="E324:N324" si="75">SUM(E310:E323)</f>
        <v>1466133.06</v>
      </c>
      <c r="F324" s="1182">
        <f t="shared" si="75"/>
        <v>837790.32</v>
      </c>
      <c r="G324" s="1182">
        <f t="shared" si="75"/>
        <v>105840</v>
      </c>
      <c r="H324" s="1182">
        <f t="shared" si="75"/>
        <v>209447.58</v>
      </c>
      <c r="I324" s="1182">
        <f t="shared" si="75"/>
        <v>545447.58000000007</v>
      </c>
      <c r="J324" s="1182">
        <f t="shared" si="75"/>
        <v>0</v>
      </c>
      <c r="K324" s="1182">
        <f t="shared" si="75"/>
        <v>0</v>
      </c>
      <c r="L324" s="1182">
        <f t="shared" si="75"/>
        <v>0</v>
      </c>
      <c r="M324" s="1182">
        <f t="shared" si="75"/>
        <v>6720000</v>
      </c>
      <c r="N324" s="1182">
        <f t="shared" si="75"/>
        <v>0</v>
      </c>
    </row>
    <row r="325" spans="1:14" ht="25" customHeight="1" x14ac:dyDescent="0.45">
      <c r="A325" s="869">
        <v>23</v>
      </c>
      <c r="B325" s="544" t="s">
        <v>1963</v>
      </c>
      <c r="C325" s="961" t="s">
        <v>2606</v>
      </c>
      <c r="D325" s="871">
        <v>613309</v>
      </c>
      <c r="E325" s="871">
        <f>D325*35%</f>
        <v>214658.15</v>
      </c>
      <c r="F325" s="871">
        <f>D325*20%</f>
        <v>122661.8</v>
      </c>
      <c r="G325" s="871">
        <v>8640</v>
      </c>
      <c r="H325" s="871">
        <f>D325*5%</f>
        <v>30665.45</v>
      </c>
      <c r="I325" s="871">
        <f>D325*5%+24000</f>
        <v>54665.45</v>
      </c>
      <c r="J325" s="871"/>
      <c r="K325" s="889"/>
      <c r="L325" s="889"/>
      <c r="M325" s="871">
        <v>480000</v>
      </c>
      <c r="N325" s="872"/>
    </row>
    <row r="326" spans="1:14" ht="25" customHeight="1" x14ac:dyDescent="0.45">
      <c r="A326" s="890">
        <v>24</v>
      </c>
      <c r="B326" s="204" t="s">
        <v>1946</v>
      </c>
      <c r="C326" s="962" t="s">
        <v>2606</v>
      </c>
      <c r="D326" s="580">
        <v>613309</v>
      </c>
      <c r="E326" s="580">
        <f>D326*35%</f>
        <v>214658.15</v>
      </c>
      <c r="F326" s="580">
        <f>D326*20%</f>
        <v>122661.8</v>
      </c>
      <c r="G326" s="580">
        <v>8640</v>
      </c>
      <c r="H326" s="580">
        <f>D326*5%</f>
        <v>30665.45</v>
      </c>
      <c r="I326" s="580">
        <f>D326*5%+24000</f>
        <v>54665.45</v>
      </c>
      <c r="J326" s="580"/>
      <c r="K326" s="59"/>
      <c r="L326" s="59"/>
      <c r="M326" s="580">
        <v>480000</v>
      </c>
      <c r="N326" s="882"/>
    </row>
    <row r="327" spans="1:14" ht="25" customHeight="1" x14ac:dyDescent="0.45">
      <c r="A327" s="890">
        <v>25</v>
      </c>
      <c r="B327" s="204" t="s">
        <v>2712</v>
      </c>
      <c r="C327" s="962" t="s">
        <v>2606</v>
      </c>
      <c r="D327" s="580">
        <v>613309</v>
      </c>
      <c r="E327" s="580">
        <f>D327*35%</f>
        <v>214658.15</v>
      </c>
      <c r="F327" s="580">
        <f>D327*20%</f>
        <v>122661.8</v>
      </c>
      <c r="G327" s="580">
        <v>8640</v>
      </c>
      <c r="H327" s="580">
        <f>D327*5%</f>
        <v>30665.45</v>
      </c>
      <c r="I327" s="580">
        <f>D327*5%+24000</f>
        <v>54665.45</v>
      </c>
      <c r="J327" s="580"/>
      <c r="K327" s="59"/>
      <c r="L327" s="59"/>
      <c r="M327" s="580">
        <v>480000</v>
      </c>
      <c r="N327" s="882"/>
    </row>
    <row r="328" spans="1:14" ht="25" customHeight="1" x14ac:dyDescent="0.45">
      <c r="A328" s="890">
        <v>26</v>
      </c>
      <c r="B328" s="204" t="s">
        <v>2607</v>
      </c>
      <c r="C328" s="962" t="s">
        <v>2580</v>
      </c>
      <c r="D328" s="580"/>
      <c r="E328" s="580"/>
      <c r="F328" s="580"/>
      <c r="G328" s="580"/>
      <c r="H328" s="580"/>
      <c r="I328" s="580"/>
      <c r="J328" s="580"/>
      <c r="K328" s="59"/>
      <c r="L328" s="59"/>
      <c r="M328" s="580">
        <v>480000</v>
      </c>
      <c r="N328" s="882"/>
    </row>
    <row r="329" spans="1:14" ht="25" customHeight="1" x14ac:dyDescent="0.4">
      <c r="A329" s="890">
        <v>27</v>
      </c>
      <c r="B329" s="204" t="s">
        <v>3241</v>
      </c>
      <c r="C329" s="962" t="s">
        <v>3208</v>
      </c>
      <c r="D329" s="580">
        <v>1056137.76</v>
      </c>
      <c r="E329" s="580">
        <f>D329*35%</f>
        <v>369648.21599999996</v>
      </c>
      <c r="F329" s="580">
        <f>D329*20%</f>
        <v>211227.55200000003</v>
      </c>
      <c r="G329" s="580">
        <v>9720</v>
      </c>
      <c r="H329" s="580">
        <f>D329*5%</f>
        <v>52806.888000000006</v>
      </c>
      <c r="I329" s="580">
        <f>D329*5%+24000</f>
        <v>76806.888000000006</v>
      </c>
      <c r="J329" s="580">
        <v>7560</v>
      </c>
      <c r="K329" s="580">
        <v>137628</v>
      </c>
      <c r="L329" s="580"/>
      <c r="M329" s="580">
        <v>480000</v>
      </c>
      <c r="N329" s="882"/>
    </row>
    <row r="330" spans="1:14" ht="25" customHeight="1" thickBot="1" x14ac:dyDescent="0.45">
      <c r="A330" s="886"/>
      <c r="B330" s="887" t="s">
        <v>3162</v>
      </c>
      <c r="C330" s="963" t="s">
        <v>3208</v>
      </c>
      <c r="D330" s="883">
        <v>1056137.76</v>
      </c>
      <c r="E330" s="883">
        <f>D330*35%</f>
        <v>369648.21599999996</v>
      </c>
      <c r="F330" s="883">
        <f>D330*20%</f>
        <v>211227.55200000003</v>
      </c>
      <c r="G330" s="883">
        <v>9720</v>
      </c>
      <c r="H330" s="883">
        <f>D330*5%</f>
        <v>52806.888000000006</v>
      </c>
      <c r="I330" s="883">
        <f>D330*5%+24000</f>
        <v>76806.888000000006</v>
      </c>
      <c r="J330" s="883">
        <v>7560</v>
      </c>
      <c r="K330" s="883">
        <v>137628</v>
      </c>
      <c r="L330" s="883"/>
      <c r="M330" s="883">
        <v>480000</v>
      </c>
      <c r="N330" s="884"/>
    </row>
    <row r="331" spans="1:14" ht="25" customHeight="1" thickBot="1" x14ac:dyDescent="0.45">
      <c r="A331" s="964"/>
      <c r="B331" s="965" t="s">
        <v>1819</v>
      </c>
      <c r="C331" s="966"/>
      <c r="D331" s="967">
        <f>SUM(D325:D330)</f>
        <v>3952202.5199999996</v>
      </c>
      <c r="E331" s="967">
        <f t="shared" ref="E331:N331" si="76">SUM(E325:E330)</f>
        <v>1383270.882</v>
      </c>
      <c r="F331" s="967">
        <f t="shared" si="76"/>
        <v>790440.50400000007</v>
      </c>
      <c r="G331" s="967">
        <f t="shared" si="76"/>
        <v>45360</v>
      </c>
      <c r="H331" s="967">
        <f t="shared" si="76"/>
        <v>197610.12600000002</v>
      </c>
      <c r="I331" s="967">
        <f t="shared" si="76"/>
        <v>317610.12599999999</v>
      </c>
      <c r="J331" s="967">
        <f t="shared" si="76"/>
        <v>15120</v>
      </c>
      <c r="K331" s="1189">
        <f t="shared" si="76"/>
        <v>275256</v>
      </c>
      <c r="L331" s="1189">
        <f t="shared" si="76"/>
        <v>0</v>
      </c>
      <c r="M331" s="1189">
        <f t="shared" si="76"/>
        <v>2880000</v>
      </c>
      <c r="N331" s="1189">
        <f t="shared" si="76"/>
        <v>0</v>
      </c>
    </row>
    <row r="332" spans="1:14" ht="25" customHeight="1" thickBot="1" x14ac:dyDescent="0.45">
      <c r="A332" s="1523" t="s">
        <v>1956</v>
      </c>
      <c r="B332" s="1524"/>
      <c r="C332" s="1524"/>
      <c r="D332" s="1524"/>
      <c r="E332" s="1524"/>
      <c r="F332" s="1524"/>
      <c r="G332" s="1524"/>
      <c r="H332" s="1524"/>
      <c r="I332" s="1524"/>
      <c r="J332" s="1524"/>
      <c r="K332" s="1524"/>
      <c r="L332" s="1524"/>
      <c r="M332" s="1524"/>
      <c r="N332" s="1525"/>
    </row>
    <row r="333" spans="1:14" ht="25" customHeight="1" thickBot="1" x14ac:dyDescent="0.5">
      <c r="A333" s="992">
        <v>1</v>
      </c>
      <c r="B333" s="1022" t="s">
        <v>1958</v>
      </c>
      <c r="C333" s="1023" t="s">
        <v>1941</v>
      </c>
      <c r="D333" s="1024"/>
      <c r="E333" s="1024"/>
      <c r="F333" s="1024"/>
      <c r="G333" s="1024"/>
      <c r="H333" s="1024"/>
      <c r="I333" s="1024"/>
      <c r="J333" s="1024"/>
      <c r="K333" s="1042"/>
      <c r="L333" s="1042"/>
      <c r="M333" s="1095"/>
      <c r="N333" s="1096">
        <f>D333*10%</f>
        <v>0</v>
      </c>
    </row>
    <row r="334" spans="1:14" ht="25" customHeight="1" thickBot="1" x14ac:dyDescent="0.45">
      <c r="A334" s="901"/>
      <c r="B334" s="1020" t="s">
        <v>1891</v>
      </c>
      <c r="C334" s="943"/>
      <c r="D334" s="868">
        <f t="shared" ref="D334:N334" si="77">SUM(D333:D333)</f>
        <v>0</v>
      </c>
      <c r="E334" s="868">
        <f t="shared" si="77"/>
        <v>0</v>
      </c>
      <c r="F334" s="868">
        <f t="shared" si="77"/>
        <v>0</v>
      </c>
      <c r="G334" s="868">
        <f t="shared" si="77"/>
        <v>0</v>
      </c>
      <c r="H334" s="868">
        <f t="shared" si="77"/>
        <v>0</v>
      </c>
      <c r="I334" s="868">
        <f t="shared" si="77"/>
        <v>0</v>
      </c>
      <c r="J334" s="868">
        <f t="shared" si="77"/>
        <v>0</v>
      </c>
      <c r="K334" s="868">
        <f t="shared" si="77"/>
        <v>0</v>
      </c>
      <c r="L334" s="868">
        <f t="shared" si="77"/>
        <v>0</v>
      </c>
      <c r="M334" s="868">
        <f t="shared" si="77"/>
        <v>0</v>
      </c>
      <c r="N334" s="868">
        <f t="shared" si="77"/>
        <v>0</v>
      </c>
    </row>
    <row r="335" spans="1:14" ht="25" customHeight="1" x14ac:dyDescent="0.45">
      <c r="A335" s="869"/>
      <c r="B335" s="544" t="s">
        <v>3141</v>
      </c>
      <c r="C335" s="961" t="s">
        <v>2608</v>
      </c>
      <c r="D335" s="871">
        <v>268835</v>
      </c>
      <c r="E335" s="871">
        <f t="shared" ref="E335:E340" si="78">D335*35%</f>
        <v>94092.25</v>
      </c>
      <c r="F335" s="871">
        <f t="shared" ref="F335:F340" si="79">D335*20%</f>
        <v>53767</v>
      </c>
      <c r="G335" s="871">
        <v>7560</v>
      </c>
      <c r="H335" s="871">
        <f t="shared" ref="H335:H340" si="80">D335*5%</f>
        <v>13441.75</v>
      </c>
      <c r="I335" s="871">
        <f t="shared" ref="I335:I340" si="81">D335*5%+24000</f>
        <v>37441.75</v>
      </c>
      <c r="J335" s="871"/>
      <c r="K335" s="889"/>
      <c r="L335" s="889"/>
      <c r="M335" s="580">
        <v>480000</v>
      </c>
      <c r="N335" s="882"/>
    </row>
    <row r="336" spans="1:14" ht="25" customHeight="1" x14ac:dyDescent="0.45">
      <c r="A336" s="890">
        <v>2</v>
      </c>
      <c r="B336" s="204" t="s">
        <v>2721</v>
      </c>
      <c r="C336" s="962" t="s">
        <v>2608</v>
      </c>
      <c r="D336" s="580">
        <v>268835</v>
      </c>
      <c r="E336" s="580">
        <f t="shared" si="78"/>
        <v>94092.25</v>
      </c>
      <c r="F336" s="580">
        <f t="shared" si="79"/>
        <v>53767</v>
      </c>
      <c r="G336" s="580">
        <v>7560</v>
      </c>
      <c r="H336" s="580">
        <f t="shared" si="80"/>
        <v>13441.75</v>
      </c>
      <c r="I336" s="580">
        <f t="shared" si="81"/>
        <v>37441.75</v>
      </c>
      <c r="J336" s="580"/>
      <c r="K336" s="59"/>
      <c r="L336" s="59"/>
      <c r="M336" s="580">
        <v>480000</v>
      </c>
      <c r="N336" s="882"/>
    </row>
    <row r="337" spans="1:14" ht="25" customHeight="1" x14ac:dyDescent="0.45">
      <c r="A337" s="890">
        <v>3</v>
      </c>
      <c r="B337" s="204" t="s">
        <v>2722</v>
      </c>
      <c r="C337" s="962" t="s">
        <v>1895</v>
      </c>
      <c r="D337" s="580">
        <v>302904</v>
      </c>
      <c r="E337" s="580">
        <f t="shared" si="78"/>
        <v>106016.4</v>
      </c>
      <c r="F337" s="580">
        <f t="shared" si="79"/>
        <v>60580.800000000003</v>
      </c>
      <c r="G337" s="580">
        <v>7560</v>
      </c>
      <c r="H337" s="580">
        <f t="shared" si="80"/>
        <v>15145.2</v>
      </c>
      <c r="I337" s="580">
        <f t="shared" si="81"/>
        <v>39145.199999999997</v>
      </c>
      <c r="J337" s="580"/>
      <c r="K337" s="59"/>
      <c r="L337" s="59"/>
      <c r="M337" s="580">
        <v>480000</v>
      </c>
      <c r="N337" s="882"/>
    </row>
    <row r="338" spans="1:14" ht="25" customHeight="1" x14ac:dyDescent="0.45">
      <c r="A338" s="890">
        <v>4</v>
      </c>
      <c r="B338" s="204" t="s">
        <v>1949</v>
      </c>
      <c r="C338" s="962" t="s">
        <v>1895</v>
      </c>
      <c r="D338" s="580">
        <v>302904</v>
      </c>
      <c r="E338" s="580">
        <f t="shared" si="78"/>
        <v>106016.4</v>
      </c>
      <c r="F338" s="580">
        <f t="shared" si="79"/>
        <v>60580.800000000003</v>
      </c>
      <c r="G338" s="580">
        <v>7560</v>
      </c>
      <c r="H338" s="580">
        <f t="shared" si="80"/>
        <v>15145.2</v>
      </c>
      <c r="I338" s="580">
        <f t="shared" si="81"/>
        <v>39145.199999999997</v>
      </c>
      <c r="J338" s="580"/>
      <c r="K338" s="59"/>
      <c r="L338" s="59"/>
      <c r="M338" s="580">
        <v>480000</v>
      </c>
      <c r="N338" s="882"/>
    </row>
    <row r="339" spans="1:14" ht="25" customHeight="1" x14ac:dyDescent="0.45">
      <c r="A339" s="890">
        <v>5</v>
      </c>
      <c r="B339" s="204" t="s">
        <v>1957</v>
      </c>
      <c r="C339" s="962" t="s">
        <v>2361</v>
      </c>
      <c r="D339" s="580">
        <v>476932</v>
      </c>
      <c r="E339" s="580">
        <f t="shared" si="78"/>
        <v>166926.19999999998</v>
      </c>
      <c r="F339" s="580">
        <f t="shared" si="79"/>
        <v>95386.400000000009</v>
      </c>
      <c r="G339" s="580">
        <v>7560</v>
      </c>
      <c r="H339" s="580">
        <f t="shared" si="80"/>
        <v>23846.600000000002</v>
      </c>
      <c r="I339" s="580">
        <f t="shared" si="81"/>
        <v>47846.600000000006</v>
      </c>
      <c r="J339" s="580"/>
      <c r="K339" s="59"/>
      <c r="L339" s="59"/>
      <c r="M339" s="580">
        <v>480000</v>
      </c>
      <c r="N339" s="882"/>
    </row>
    <row r="340" spans="1:14" ht="25" customHeight="1" thickBot="1" x14ac:dyDescent="0.5">
      <c r="A340" s="886">
        <v>6</v>
      </c>
      <c r="B340" s="887" t="s">
        <v>2723</v>
      </c>
      <c r="C340" s="963" t="s">
        <v>2361</v>
      </c>
      <c r="D340" s="883">
        <v>476932</v>
      </c>
      <c r="E340" s="883">
        <f t="shared" si="78"/>
        <v>166926.19999999998</v>
      </c>
      <c r="F340" s="883">
        <f t="shared" si="79"/>
        <v>95386.400000000009</v>
      </c>
      <c r="G340" s="883">
        <v>7560</v>
      </c>
      <c r="H340" s="883">
        <f t="shared" si="80"/>
        <v>23846.600000000002</v>
      </c>
      <c r="I340" s="883">
        <f t="shared" si="81"/>
        <v>47846.600000000006</v>
      </c>
      <c r="J340" s="883"/>
      <c r="K340" s="960"/>
      <c r="L340" s="960"/>
      <c r="M340" s="580">
        <v>480000</v>
      </c>
      <c r="N340" s="884"/>
    </row>
    <row r="341" spans="1:14" ht="25" customHeight="1" thickBot="1" x14ac:dyDescent="0.45">
      <c r="A341" s="893"/>
      <c r="B341" s="974" t="s">
        <v>2212</v>
      </c>
      <c r="C341" s="1021"/>
      <c r="D341" s="885">
        <f>SUM(D335:D340)</f>
        <v>2097342</v>
      </c>
      <c r="E341" s="885">
        <f t="shared" ref="E341:N341" si="82">SUM(E335:E340)</f>
        <v>734069.7</v>
      </c>
      <c r="F341" s="885">
        <f t="shared" si="82"/>
        <v>419468.4</v>
      </c>
      <c r="G341" s="885">
        <f t="shared" si="82"/>
        <v>45360</v>
      </c>
      <c r="H341" s="885">
        <f t="shared" si="82"/>
        <v>104867.1</v>
      </c>
      <c r="I341" s="885">
        <f t="shared" si="82"/>
        <v>248867.1</v>
      </c>
      <c r="J341" s="885">
        <f t="shared" si="82"/>
        <v>0</v>
      </c>
      <c r="K341" s="885">
        <f t="shared" si="82"/>
        <v>0</v>
      </c>
      <c r="L341" s="885">
        <f t="shared" si="82"/>
        <v>0</v>
      </c>
      <c r="M341" s="885">
        <f t="shared" si="82"/>
        <v>2880000</v>
      </c>
      <c r="N341" s="885">
        <f t="shared" si="82"/>
        <v>0</v>
      </c>
    </row>
    <row r="342" spans="1:14" ht="25" customHeight="1" x14ac:dyDescent="0.45">
      <c r="A342" s="869">
        <v>7</v>
      </c>
      <c r="B342" s="544" t="s">
        <v>2724</v>
      </c>
      <c r="C342" s="961" t="s">
        <v>1879</v>
      </c>
      <c r="D342" s="871"/>
      <c r="E342" s="871"/>
      <c r="F342" s="871"/>
      <c r="G342" s="871"/>
      <c r="H342" s="871"/>
      <c r="I342" s="871"/>
      <c r="J342" s="871"/>
      <c r="K342" s="1062"/>
      <c r="L342" s="889"/>
      <c r="M342" s="1092"/>
      <c r="N342" s="872">
        <f>D342*10%</f>
        <v>0</v>
      </c>
    </row>
    <row r="343" spans="1:14" ht="25" customHeight="1" x14ac:dyDescent="0.45">
      <c r="A343" s="890">
        <v>8</v>
      </c>
      <c r="B343" s="204" t="s">
        <v>1959</v>
      </c>
      <c r="C343" s="962" t="s">
        <v>1879</v>
      </c>
      <c r="D343" s="580"/>
      <c r="E343" s="580"/>
      <c r="F343" s="580"/>
      <c r="G343" s="580"/>
      <c r="H343" s="580"/>
      <c r="I343" s="580"/>
      <c r="J343" s="580"/>
      <c r="K343" s="1063"/>
      <c r="L343" s="59"/>
      <c r="M343" s="1056"/>
      <c r="N343" s="882">
        <f>D343*10%</f>
        <v>0</v>
      </c>
    </row>
    <row r="344" spans="1:14" ht="25" customHeight="1" x14ac:dyDescent="0.4">
      <c r="A344" s="890"/>
      <c r="B344" s="204" t="s">
        <v>3147</v>
      </c>
      <c r="C344" s="962" t="s">
        <v>3208</v>
      </c>
      <c r="D344" s="580">
        <v>1056137.76</v>
      </c>
      <c r="E344" s="580">
        <f>D344*35%</f>
        <v>369648.21599999996</v>
      </c>
      <c r="F344" s="580">
        <f>D344*20%</f>
        <v>211227.55200000003</v>
      </c>
      <c r="G344" s="580">
        <v>9720</v>
      </c>
      <c r="H344" s="580">
        <f>D344*5%</f>
        <v>52806.888000000006</v>
      </c>
      <c r="I344" s="580">
        <f>D344*5%+24000</f>
        <v>76806.888000000006</v>
      </c>
      <c r="J344" s="1029">
        <v>7560</v>
      </c>
      <c r="K344" s="580">
        <v>137628</v>
      </c>
      <c r="L344" s="580"/>
      <c r="M344" s="580">
        <v>480000</v>
      </c>
      <c r="N344" s="882"/>
    </row>
    <row r="345" spans="1:14" ht="25" customHeight="1" thickBot="1" x14ac:dyDescent="0.45">
      <c r="A345" s="886"/>
      <c r="B345" s="887" t="s">
        <v>3154</v>
      </c>
      <c r="C345" s="963" t="s">
        <v>3208</v>
      </c>
      <c r="D345" s="883">
        <v>1056137.76</v>
      </c>
      <c r="E345" s="883">
        <f>D345*35%</f>
        <v>369648.21599999996</v>
      </c>
      <c r="F345" s="883">
        <f>D345*20%</f>
        <v>211227.55200000003</v>
      </c>
      <c r="G345" s="883">
        <v>9720</v>
      </c>
      <c r="H345" s="883">
        <f>D345*5%</f>
        <v>52806.888000000006</v>
      </c>
      <c r="I345" s="883">
        <f>D345*5%+24000</f>
        <v>76806.888000000006</v>
      </c>
      <c r="J345" s="1031">
        <v>7560</v>
      </c>
      <c r="K345" s="883">
        <v>137628</v>
      </c>
      <c r="L345" s="883"/>
      <c r="M345" s="580">
        <v>480000</v>
      </c>
      <c r="N345" s="884"/>
    </row>
    <row r="346" spans="1:14" ht="25" customHeight="1" thickBot="1" x14ac:dyDescent="0.45">
      <c r="A346" s="901"/>
      <c r="B346" s="1020" t="s">
        <v>1819</v>
      </c>
      <c r="C346" s="943"/>
      <c r="D346" s="868">
        <f>SUM(D342:D345)</f>
        <v>2112275.52</v>
      </c>
      <c r="E346" s="868">
        <f t="shared" ref="E346:N346" si="83">SUM(E342:E345)</f>
        <v>739296.43199999991</v>
      </c>
      <c r="F346" s="868">
        <f t="shared" si="83"/>
        <v>422455.10400000005</v>
      </c>
      <c r="G346" s="868">
        <f t="shared" si="83"/>
        <v>19440</v>
      </c>
      <c r="H346" s="868">
        <f t="shared" si="83"/>
        <v>105613.77600000001</v>
      </c>
      <c r="I346" s="868">
        <f t="shared" si="83"/>
        <v>153613.77600000001</v>
      </c>
      <c r="J346" s="868">
        <f t="shared" si="83"/>
        <v>15120</v>
      </c>
      <c r="K346" s="1028">
        <f t="shared" si="83"/>
        <v>275256</v>
      </c>
      <c r="L346" s="868">
        <f t="shared" si="83"/>
        <v>0</v>
      </c>
      <c r="M346" s="868">
        <f t="shared" si="83"/>
        <v>960000</v>
      </c>
      <c r="N346" s="868">
        <f t="shared" si="83"/>
        <v>0</v>
      </c>
    </row>
    <row r="347" spans="1:14" ht="25" customHeight="1" thickBot="1" x14ac:dyDescent="0.45">
      <c r="A347" s="1523" t="s">
        <v>379</v>
      </c>
      <c r="B347" s="1524"/>
      <c r="C347" s="1524"/>
      <c r="D347" s="1524"/>
      <c r="E347" s="1524"/>
      <c r="F347" s="1524"/>
      <c r="G347" s="1524"/>
      <c r="H347" s="1524"/>
      <c r="I347" s="1524"/>
      <c r="J347" s="1524"/>
      <c r="K347" s="1524"/>
      <c r="L347" s="1524"/>
      <c r="M347" s="1524"/>
      <c r="N347" s="1525"/>
    </row>
    <row r="348" spans="1:14" ht="25" customHeight="1" x14ac:dyDescent="0.45">
      <c r="A348" s="985">
        <v>1</v>
      </c>
      <c r="B348" s="879" t="s">
        <v>3149</v>
      </c>
      <c r="C348" s="961" t="s">
        <v>3204</v>
      </c>
      <c r="D348" s="871">
        <v>94264.92</v>
      </c>
      <c r="E348" s="871">
        <f>D348*35%</f>
        <v>32992.721999999994</v>
      </c>
      <c r="F348" s="871">
        <f>D348*20%</f>
        <v>18852.984</v>
      </c>
      <c r="G348" s="871">
        <v>5400</v>
      </c>
      <c r="H348" s="871">
        <f>D348*5%</f>
        <v>4713.2460000000001</v>
      </c>
      <c r="I348" s="871">
        <f>D348*5%+64915.68</f>
        <v>69628.926000000007</v>
      </c>
      <c r="J348" s="871"/>
      <c r="K348" s="889"/>
      <c r="L348" s="889"/>
      <c r="M348" s="871">
        <v>480000</v>
      </c>
      <c r="N348" s="872"/>
    </row>
    <row r="349" spans="1:14" ht="25" customHeight="1" x14ac:dyDescent="0.45">
      <c r="A349" s="917">
        <v>2</v>
      </c>
      <c r="B349" s="881" t="s">
        <v>3149</v>
      </c>
      <c r="C349" s="962" t="s">
        <v>3204</v>
      </c>
      <c r="D349" s="580">
        <v>94264.92</v>
      </c>
      <c r="E349" s="580">
        <f>D349*35%</f>
        <v>32992.721999999994</v>
      </c>
      <c r="F349" s="580">
        <f>D349*20%</f>
        <v>18852.984</v>
      </c>
      <c r="G349" s="580">
        <v>5400</v>
      </c>
      <c r="H349" s="580">
        <f>D349*5%</f>
        <v>4713.2460000000001</v>
      </c>
      <c r="I349" s="580">
        <f>D349*5%+64915.68</f>
        <v>69628.926000000007</v>
      </c>
      <c r="J349" s="580"/>
      <c r="K349" s="59"/>
      <c r="L349" s="59"/>
      <c r="M349" s="580">
        <v>480000</v>
      </c>
      <c r="N349" s="882"/>
    </row>
    <row r="350" spans="1:14" ht="25" customHeight="1" thickBot="1" x14ac:dyDescent="0.5">
      <c r="A350" s="1097">
        <v>3</v>
      </c>
      <c r="B350" s="1098" t="s">
        <v>3149</v>
      </c>
      <c r="C350" s="963" t="s">
        <v>3204</v>
      </c>
      <c r="D350" s="883">
        <v>94264.92</v>
      </c>
      <c r="E350" s="883">
        <f>D350*35%</f>
        <v>32992.721999999994</v>
      </c>
      <c r="F350" s="883">
        <f>D350*20%</f>
        <v>18852.984</v>
      </c>
      <c r="G350" s="883">
        <v>5400</v>
      </c>
      <c r="H350" s="883">
        <f>D350*5%</f>
        <v>4713.2460000000001</v>
      </c>
      <c r="I350" s="883">
        <f>D350*5%+64915.68</f>
        <v>69628.926000000007</v>
      </c>
      <c r="J350" s="883"/>
      <c r="K350" s="960"/>
      <c r="L350" s="960"/>
      <c r="M350" s="883">
        <v>480000</v>
      </c>
      <c r="N350" s="884"/>
    </row>
    <row r="351" spans="1:14" ht="25" customHeight="1" thickBot="1" x14ac:dyDescent="0.45">
      <c r="A351" s="1025"/>
      <c r="B351" s="974" t="s">
        <v>2725</v>
      </c>
      <c r="C351" s="1026"/>
      <c r="D351" s="885">
        <f t="shared" ref="D351:N351" si="84">SUM(D348:D350)</f>
        <v>282794.76</v>
      </c>
      <c r="E351" s="885">
        <f t="shared" si="84"/>
        <v>98978.165999999983</v>
      </c>
      <c r="F351" s="885">
        <f t="shared" si="84"/>
        <v>56558.952000000005</v>
      </c>
      <c r="G351" s="885">
        <f t="shared" si="84"/>
        <v>16200</v>
      </c>
      <c r="H351" s="885">
        <f t="shared" si="84"/>
        <v>14139.738000000001</v>
      </c>
      <c r="I351" s="885">
        <f t="shared" si="84"/>
        <v>208886.77800000002</v>
      </c>
      <c r="J351" s="885">
        <f t="shared" si="84"/>
        <v>0</v>
      </c>
      <c r="K351" s="885">
        <f t="shared" si="84"/>
        <v>0</v>
      </c>
      <c r="L351" s="885">
        <f t="shared" si="84"/>
        <v>0</v>
      </c>
      <c r="M351" s="885">
        <f t="shared" si="84"/>
        <v>1440000</v>
      </c>
      <c r="N351" s="885">
        <f t="shared" si="84"/>
        <v>0</v>
      </c>
    </row>
    <row r="352" spans="1:14" ht="25" customHeight="1" x14ac:dyDescent="0.45">
      <c r="A352" s="1099">
        <v>4</v>
      </c>
      <c r="B352" s="1022" t="s">
        <v>1960</v>
      </c>
      <c r="C352" s="1023" t="s">
        <v>2608</v>
      </c>
      <c r="D352" s="1024">
        <v>268835</v>
      </c>
      <c r="E352" s="1024">
        <f>D352*35%</f>
        <v>94092.25</v>
      </c>
      <c r="F352" s="1024">
        <f>D352*20%</f>
        <v>53767</v>
      </c>
      <c r="G352" s="1024">
        <v>7560</v>
      </c>
      <c r="H352" s="1024">
        <f>D352*5%</f>
        <v>13441.75</v>
      </c>
      <c r="I352" s="1024">
        <f>D352*5%+24000</f>
        <v>37441.75</v>
      </c>
      <c r="J352" s="1032"/>
      <c r="K352" s="1100"/>
      <c r="L352" s="1101"/>
      <c r="M352" s="580">
        <v>480000</v>
      </c>
      <c r="N352" s="872"/>
    </row>
    <row r="353" spans="1:14" ht="25" customHeight="1" thickBot="1" x14ac:dyDescent="0.5">
      <c r="A353" s="1034">
        <v>5</v>
      </c>
      <c r="B353" s="1035" t="s">
        <v>1961</v>
      </c>
      <c r="C353" s="1036" t="s">
        <v>1895</v>
      </c>
      <c r="D353" s="1037">
        <v>302904</v>
      </c>
      <c r="E353" s="1037">
        <f>D353*35%</f>
        <v>106016.4</v>
      </c>
      <c r="F353" s="1037">
        <f>D353*20%</f>
        <v>60580.800000000003</v>
      </c>
      <c r="G353" s="1037">
        <v>7560</v>
      </c>
      <c r="H353" s="1037">
        <f>D353*5%</f>
        <v>15145.2</v>
      </c>
      <c r="I353" s="1037">
        <f>D353*5%+24000</f>
        <v>39145.199999999997</v>
      </c>
      <c r="J353" s="1102"/>
      <c r="K353" s="1064"/>
      <c r="L353" s="960"/>
      <c r="M353" s="580">
        <v>480000</v>
      </c>
      <c r="N353" s="884"/>
    </row>
    <row r="354" spans="1:14" ht="25" customHeight="1" thickBot="1" x14ac:dyDescent="0.45">
      <c r="A354" s="901"/>
      <c r="B354" s="1020" t="s">
        <v>2212</v>
      </c>
      <c r="C354" s="943"/>
      <c r="D354" s="868">
        <f>SUM(D352:D353)</f>
        <v>571739</v>
      </c>
      <c r="E354" s="868">
        <f t="shared" ref="E354:N354" si="85">SUM(E352:E353)</f>
        <v>200108.65</v>
      </c>
      <c r="F354" s="868">
        <f t="shared" si="85"/>
        <v>114347.8</v>
      </c>
      <c r="G354" s="868">
        <f t="shared" si="85"/>
        <v>15120</v>
      </c>
      <c r="H354" s="868">
        <f t="shared" si="85"/>
        <v>28586.95</v>
      </c>
      <c r="I354" s="868">
        <f t="shared" si="85"/>
        <v>76586.95</v>
      </c>
      <c r="J354" s="868">
        <f t="shared" si="85"/>
        <v>0</v>
      </c>
      <c r="K354" s="868">
        <f t="shared" si="85"/>
        <v>0</v>
      </c>
      <c r="L354" s="868">
        <f t="shared" si="85"/>
        <v>0</v>
      </c>
      <c r="M354" s="868">
        <f t="shared" si="85"/>
        <v>960000</v>
      </c>
      <c r="N354" s="868">
        <f t="shared" si="85"/>
        <v>0</v>
      </c>
    </row>
    <row r="355" spans="1:14" ht="25" customHeight="1" thickBot="1" x14ac:dyDescent="0.45">
      <c r="A355" s="1523" t="s">
        <v>380</v>
      </c>
      <c r="B355" s="1524"/>
      <c r="C355" s="1524"/>
      <c r="D355" s="1524"/>
      <c r="E355" s="1524"/>
      <c r="F355" s="1524"/>
      <c r="G355" s="1524"/>
      <c r="H355" s="1524"/>
      <c r="I355" s="1524"/>
      <c r="J355" s="1524"/>
      <c r="K355" s="1524"/>
      <c r="L355" s="1524"/>
      <c r="M355" s="1524"/>
      <c r="N355" s="1525"/>
    </row>
    <row r="356" spans="1:14" ht="25" customHeight="1" x14ac:dyDescent="0.45">
      <c r="A356" s="869">
        <v>1</v>
      </c>
      <c r="B356" s="544" t="s">
        <v>1964</v>
      </c>
      <c r="C356" s="961" t="s">
        <v>2361</v>
      </c>
      <c r="D356" s="871">
        <v>476932.55999999994</v>
      </c>
      <c r="E356" s="871">
        <f>D356*35%</f>
        <v>166926.39599999998</v>
      </c>
      <c r="F356" s="871">
        <f>D356*20%</f>
        <v>95386.511999999988</v>
      </c>
      <c r="G356" s="871">
        <v>7560</v>
      </c>
      <c r="H356" s="871">
        <f>D356*5%</f>
        <v>23846.627999999997</v>
      </c>
      <c r="I356" s="871">
        <f>D356*5%+24000</f>
        <v>47846.627999999997</v>
      </c>
      <c r="J356" s="871"/>
      <c r="K356" s="1062"/>
      <c r="L356" s="889"/>
      <c r="M356" s="871">
        <v>480000</v>
      </c>
      <c r="N356" s="872"/>
    </row>
    <row r="357" spans="1:14" ht="25" customHeight="1" x14ac:dyDescent="0.45">
      <c r="A357" s="890">
        <v>2</v>
      </c>
      <c r="B357" s="204" t="s">
        <v>1967</v>
      </c>
      <c r="C357" s="962" t="s">
        <v>2361</v>
      </c>
      <c r="D357" s="580">
        <v>476932.55999999994</v>
      </c>
      <c r="E357" s="580">
        <f>D357*35%</f>
        <v>166926.39599999998</v>
      </c>
      <c r="F357" s="580">
        <f>D357*20%</f>
        <v>95386.511999999988</v>
      </c>
      <c r="G357" s="580">
        <v>7560</v>
      </c>
      <c r="H357" s="580">
        <f>D357*5%</f>
        <v>23846.627999999997</v>
      </c>
      <c r="I357" s="580">
        <f>D357*5%+24000</f>
        <v>47846.627999999997</v>
      </c>
      <c r="J357" s="580"/>
      <c r="K357" s="1063"/>
      <c r="L357" s="59"/>
      <c r="M357" s="580">
        <v>480000</v>
      </c>
      <c r="N357" s="882"/>
    </row>
    <row r="358" spans="1:14" ht="25" customHeight="1" x14ac:dyDescent="0.45">
      <c r="A358" s="890">
        <v>3</v>
      </c>
      <c r="B358" s="204" t="s">
        <v>1968</v>
      </c>
      <c r="C358" s="962" t="s">
        <v>2609</v>
      </c>
      <c r="D358" s="580">
        <v>672590.99999999965</v>
      </c>
      <c r="E358" s="580">
        <f>D358*35%</f>
        <v>235406.84999999986</v>
      </c>
      <c r="F358" s="580">
        <f>D358*20%</f>
        <v>134518.19999999992</v>
      </c>
      <c r="G358" s="580">
        <v>8640</v>
      </c>
      <c r="H358" s="580">
        <f>D358*5%</f>
        <v>33629.549999999981</v>
      </c>
      <c r="I358" s="580">
        <f>D358*5%+24000</f>
        <v>57629.549999999981</v>
      </c>
      <c r="J358" s="580"/>
      <c r="K358" s="1063"/>
      <c r="L358" s="59"/>
      <c r="M358" s="580">
        <v>480000</v>
      </c>
      <c r="N358" s="882"/>
    </row>
    <row r="359" spans="1:14" ht="25" customHeight="1" thickBot="1" x14ac:dyDescent="0.45">
      <c r="A359" s="886"/>
      <c r="B359" s="887" t="s">
        <v>3139</v>
      </c>
      <c r="C359" s="963" t="s">
        <v>1879</v>
      </c>
      <c r="D359" s="883">
        <v>871787.04</v>
      </c>
      <c r="E359" s="883">
        <f>D359*35%</f>
        <v>305125.46399999998</v>
      </c>
      <c r="F359" s="883">
        <f>D359*20%</f>
        <v>174357.40800000002</v>
      </c>
      <c r="G359" s="883">
        <v>9720</v>
      </c>
      <c r="H359" s="883">
        <f>D359*5%</f>
        <v>43589.352000000006</v>
      </c>
      <c r="I359" s="883">
        <f>D359*5%+24000</f>
        <v>67589.352000000014</v>
      </c>
      <c r="J359" s="1031">
        <v>7560</v>
      </c>
      <c r="K359" s="883">
        <v>137628</v>
      </c>
      <c r="L359" s="883"/>
      <c r="M359" s="883">
        <v>480000</v>
      </c>
      <c r="N359" s="884"/>
    </row>
    <row r="360" spans="1:14" ht="25" customHeight="1" thickBot="1" x14ac:dyDescent="0.45">
      <c r="A360" s="1043"/>
      <c r="B360" s="1043" t="s">
        <v>1904</v>
      </c>
      <c r="C360" s="1044"/>
      <c r="D360" s="1000">
        <f>SUM(D356:D359)</f>
        <v>2498243.1599999997</v>
      </c>
      <c r="E360" s="1000">
        <f t="shared" ref="E360:N360" si="86">SUM(E356:E359)</f>
        <v>874385.10599999968</v>
      </c>
      <c r="F360" s="1000">
        <f t="shared" si="86"/>
        <v>499648.63199999998</v>
      </c>
      <c r="G360" s="1000">
        <f t="shared" si="86"/>
        <v>33480</v>
      </c>
      <c r="H360" s="1000">
        <f t="shared" si="86"/>
        <v>124912.158</v>
      </c>
      <c r="I360" s="1000">
        <f t="shared" si="86"/>
        <v>220912.158</v>
      </c>
      <c r="J360" s="1000">
        <f t="shared" si="86"/>
        <v>7560</v>
      </c>
      <c r="K360" s="1000">
        <f t="shared" si="86"/>
        <v>137628</v>
      </c>
      <c r="L360" s="1000">
        <f t="shared" si="86"/>
        <v>0</v>
      </c>
      <c r="M360" s="1000">
        <f t="shared" si="86"/>
        <v>1920000</v>
      </c>
      <c r="N360" s="1000">
        <f t="shared" si="86"/>
        <v>0</v>
      </c>
    </row>
    <row r="361" spans="1:14" ht="25" customHeight="1" x14ac:dyDescent="0.4">
      <c r="A361" s="1523" t="s">
        <v>3218</v>
      </c>
      <c r="B361" s="1524"/>
      <c r="C361" s="1524"/>
      <c r="D361" s="1524"/>
      <c r="E361" s="1524"/>
      <c r="F361" s="1524"/>
      <c r="G361" s="1524"/>
      <c r="H361" s="1524"/>
      <c r="I361" s="1524"/>
      <c r="J361" s="1524"/>
      <c r="K361" s="1524"/>
      <c r="L361" s="1524"/>
      <c r="M361" s="1524"/>
      <c r="N361" s="1525"/>
    </row>
    <row r="362" spans="1:14" ht="25" customHeight="1" x14ac:dyDescent="0.45">
      <c r="A362" s="890">
        <v>2</v>
      </c>
      <c r="B362" s="204" t="s">
        <v>1971</v>
      </c>
      <c r="C362" s="962" t="s">
        <v>1900</v>
      </c>
      <c r="D362" s="580">
        <v>379039</v>
      </c>
      <c r="E362" s="580">
        <f>D362*35%</f>
        <v>132663.65</v>
      </c>
      <c r="F362" s="580">
        <f>D362*20%</f>
        <v>75807.8</v>
      </c>
      <c r="G362" s="580">
        <v>7560</v>
      </c>
      <c r="H362" s="580">
        <f>D362*5%</f>
        <v>18951.95</v>
      </c>
      <c r="I362" s="580">
        <f>D362*5%+24000</f>
        <v>42951.95</v>
      </c>
      <c r="J362" s="1029"/>
      <c r="K362" s="1063"/>
      <c r="L362" s="59"/>
      <c r="M362" s="580">
        <v>480000</v>
      </c>
      <c r="N362" s="882"/>
    </row>
    <row r="363" spans="1:14" ht="25" customHeight="1" thickBot="1" x14ac:dyDescent="0.5">
      <c r="A363" s="886">
        <v>3</v>
      </c>
      <c r="B363" s="887" t="s">
        <v>1972</v>
      </c>
      <c r="C363" s="963" t="s">
        <v>1907</v>
      </c>
      <c r="D363" s="883">
        <v>613309</v>
      </c>
      <c r="E363" s="883">
        <f>D363*35%</f>
        <v>214658.15</v>
      </c>
      <c r="F363" s="883">
        <f>D363*20%</f>
        <v>122661.8</v>
      </c>
      <c r="G363" s="883">
        <v>8640</v>
      </c>
      <c r="H363" s="883">
        <f>D363*5%</f>
        <v>30665.45</v>
      </c>
      <c r="I363" s="883">
        <f>D363*5%+24000</f>
        <v>54665.45</v>
      </c>
      <c r="J363" s="1031"/>
      <c r="K363" s="1064"/>
      <c r="L363" s="960"/>
      <c r="M363" s="883">
        <v>480000</v>
      </c>
      <c r="N363" s="884"/>
    </row>
    <row r="364" spans="1:14" ht="25" customHeight="1" thickBot="1" x14ac:dyDescent="0.45">
      <c r="A364" s="901"/>
      <c r="B364" s="1020" t="s">
        <v>1904</v>
      </c>
      <c r="C364" s="943"/>
      <c r="D364" s="868">
        <f t="shared" ref="D364:N364" si="87">SUM(D362:D363)</f>
        <v>992348</v>
      </c>
      <c r="E364" s="868">
        <f t="shared" si="87"/>
        <v>347321.8</v>
      </c>
      <c r="F364" s="868">
        <f t="shared" si="87"/>
        <v>198469.6</v>
      </c>
      <c r="G364" s="868">
        <f t="shared" si="87"/>
        <v>16200</v>
      </c>
      <c r="H364" s="868">
        <f t="shared" si="87"/>
        <v>49617.4</v>
      </c>
      <c r="I364" s="868">
        <f t="shared" si="87"/>
        <v>97617.4</v>
      </c>
      <c r="J364" s="868">
        <f t="shared" si="87"/>
        <v>0</v>
      </c>
      <c r="K364" s="868">
        <f t="shared" si="87"/>
        <v>0</v>
      </c>
      <c r="L364" s="868">
        <f t="shared" si="87"/>
        <v>0</v>
      </c>
      <c r="M364" s="868">
        <f t="shared" si="87"/>
        <v>960000</v>
      </c>
      <c r="N364" s="868">
        <f t="shared" si="87"/>
        <v>0</v>
      </c>
    </row>
    <row r="365" spans="1:14" ht="25" customHeight="1" thickBot="1" x14ac:dyDescent="0.45">
      <c r="A365" s="1523" t="s">
        <v>3310</v>
      </c>
      <c r="B365" s="1524"/>
      <c r="C365" s="1524"/>
      <c r="D365" s="1524"/>
      <c r="E365" s="1524"/>
      <c r="F365" s="1524"/>
      <c r="G365" s="1524"/>
      <c r="H365" s="1524"/>
      <c r="I365" s="1524"/>
      <c r="J365" s="1524"/>
      <c r="K365" s="1524"/>
      <c r="L365" s="1524"/>
      <c r="M365" s="1524"/>
      <c r="N365" s="1525"/>
    </row>
    <row r="366" spans="1:14" ht="25" customHeight="1" thickBot="1" x14ac:dyDescent="0.5">
      <c r="A366" s="869">
        <v>1</v>
      </c>
      <c r="B366" s="544" t="s">
        <v>1970</v>
      </c>
      <c r="C366" s="961" t="s">
        <v>2610</v>
      </c>
      <c r="D366" s="871">
        <v>235904</v>
      </c>
      <c r="E366" s="871">
        <f>D366*35%</f>
        <v>82566.399999999994</v>
      </c>
      <c r="F366" s="871">
        <f>D366*20%</f>
        <v>47180.800000000003</v>
      </c>
      <c r="G366" s="871">
        <v>5400</v>
      </c>
      <c r="H366" s="871">
        <f>D366*5%</f>
        <v>11795.2</v>
      </c>
      <c r="I366" s="871">
        <f>D366*5%+64915.68</f>
        <v>76710.880000000005</v>
      </c>
      <c r="J366" s="1030"/>
      <c r="K366" s="1062"/>
      <c r="L366" s="889"/>
      <c r="M366" s="871">
        <v>480000</v>
      </c>
      <c r="N366" s="872"/>
    </row>
    <row r="367" spans="1:14" ht="25" customHeight="1" thickBot="1" x14ac:dyDescent="0.45">
      <c r="A367" s="901"/>
      <c r="B367" s="1020" t="s">
        <v>1904</v>
      </c>
      <c r="C367" s="943"/>
      <c r="D367" s="868">
        <f t="shared" ref="D367:N367" si="88">SUM(D366:D366)</f>
        <v>235904</v>
      </c>
      <c r="E367" s="868">
        <f t="shared" si="88"/>
        <v>82566.399999999994</v>
      </c>
      <c r="F367" s="868">
        <f t="shared" si="88"/>
        <v>47180.800000000003</v>
      </c>
      <c r="G367" s="868">
        <f t="shared" si="88"/>
        <v>5400</v>
      </c>
      <c r="H367" s="868">
        <f t="shared" si="88"/>
        <v>11795.2</v>
      </c>
      <c r="I367" s="868">
        <f t="shared" si="88"/>
        <v>76710.880000000005</v>
      </c>
      <c r="J367" s="868">
        <f t="shared" si="88"/>
        <v>0</v>
      </c>
      <c r="K367" s="868">
        <f t="shared" si="88"/>
        <v>0</v>
      </c>
      <c r="L367" s="868">
        <f t="shared" si="88"/>
        <v>0</v>
      </c>
      <c r="M367" s="868">
        <f t="shared" si="88"/>
        <v>480000</v>
      </c>
      <c r="N367" s="868">
        <f t="shared" si="88"/>
        <v>0</v>
      </c>
    </row>
    <row r="368" spans="1:14" ht="24.5" x14ac:dyDescent="0.7">
      <c r="A368" s="1522" t="s">
        <v>1792</v>
      </c>
      <c r="B368" s="1522"/>
      <c r="C368" s="1522"/>
      <c r="D368" s="1522"/>
      <c r="E368" s="1522"/>
      <c r="F368" s="1522"/>
      <c r="G368" s="1522"/>
      <c r="H368" s="1522"/>
      <c r="I368" s="1522"/>
      <c r="J368" s="1522"/>
      <c r="K368" s="1522"/>
      <c r="L368" s="1522"/>
      <c r="M368" s="1522"/>
      <c r="N368" s="1522"/>
    </row>
    <row r="369" spans="1:14" ht="18" x14ac:dyDescent="0.4">
      <c r="A369" s="1488" t="s">
        <v>3120</v>
      </c>
      <c r="B369" s="1488"/>
      <c r="C369" s="1488"/>
      <c r="D369" s="1488"/>
      <c r="E369" s="1488"/>
      <c r="F369" s="1488"/>
      <c r="G369" s="1488"/>
      <c r="H369" s="1488"/>
      <c r="I369" s="1488"/>
      <c r="J369" s="1488"/>
      <c r="K369" s="1488"/>
      <c r="L369" s="1488"/>
      <c r="M369" s="1488"/>
      <c r="N369" s="1488"/>
    </row>
    <row r="370" spans="1:14" ht="19" thickBot="1" x14ac:dyDescent="0.5">
      <c r="A370" s="1497" t="s">
        <v>3119</v>
      </c>
      <c r="B370" s="1497"/>
      <c r="C370" s="1497"/>
      <c r="D370" s="1497"/>
      <c r="E370" s="1497"/>
      <c r="F370" s="1497"/>
      <c r="G370" s="1497"/>
      <c r="H370" s="1497"/>
      <c r="I370" s="1497"/>
      <c r="J370" s="1497"/>
      <c r="K370" s="1497"/>
      <c r="L370" s="1497"/>
      <c r="M370" s="1497"/>
      <c r="N370" s="1497"/>
    </row>
    <row r="371" spans="1:14" ht="56.25" customHeight="1" x14ac:dyDescent="0.45">
      <c r="A371" s="1066" t="s">
        <v>1794</v>
      </c>
      <c r="B371" s="1066" t="s">
        <v>1795</v>
      </c>
      <c r="C371" s="1066" t="s">
        <v>3250</v>
      </c>
      <c r="D371" s="1066" t="s">
        <v>3108</v>
      </c>
      <c r="E371" s="1066" t="s">
        <v>3121</v>
      </c>
      <c r="F371" s="1066" t="s">
        <v>1975</v>
      </c>
      <c r="G371" s="1066" t="s">
        <v>1974</v>
      </c>
      <c r="H371" s="1066"/>
      <c r="I371" s="1056"/>
      <c r="J371" s="1056"/>
      <c r="K371" s="1056"/>
      <c r="L371" s="1056"/>
      <c r="M371" s="1045" t="s">
        <v>3211</v>
      </c>
      <c r="N371" s="1056"/>
    </row>
    <row r="372" spans="1:14" ht="25" customHeight="1" x14ac:dyDescent="0.4">
      <c r="A372" s="936">
        <v>1</v>
      </c>
      <c r="B372" s="1003" t="s">
        <v>2726</v>
      </c>
      <c r="C372" s="1004" t="s">
        <v>2403</v>
      </c>
      <c r="D372" s="1005">
        <v>317242.44</v>
      </c>
      <c r="E372" s="1005">
        <v>56400</v>
      </c>
      <c r="F372" s="936"/>
      <c r="G372" s="936"/>
      <c r="H372" s="1005"/>
      <c r="I372" s="1056"/>
      <c r="J372" s="1056"/>
      <c r="K372" s="1056"/>
      <c r="L372" s="1056"/>
      <c r="M372" s="580">
        <v>480000</v>
      </c>
      <c r="N372" s="1056"/>
    </row>
    <row r="373" spans="1:14" ht="25" customHeight="1" x14ac:dyDescent="0.4">
      <c r="A373" s="936">
        <v>2</v>
      </c>
      <c r="B373" s="1003" t="s">
        <v>2727</v>
      </c>
      <c r="C373" s="1004" t="s">
        <v>2403</v>
      </c>
      <c r="D373" s="1005">
        <v>317242.44</v>
      </c>
      <c r="E373" s="1005">
        <v>56400</v>
      </c>
      <c r="F373" s="936"/>
      <c r="G373" s="936"/>
      <c r="H373" s="1005"/>
      <c r="I373" s="1056"/>
      <c r="J373" s="1056"/>
      <c r="K373" s="1056"/>
      <c r="L373" s="1056"/>
      <c r="M373" s="580">
        <v>480000</v>
      </c>
      <c r="N373" s="1056"/>
    </row>
    <row r="374" spans="1:14" ht="25" customHeight="1" x14ac:dyDescent="0.4">
      <c r="A374" s="936">
        <v>3</v>
      </c>
      <c r="B374" s="1003" t="s">
        <v>2728</v>
      </c>
      <c r="C374" s="1004" t="s">
        <v>2403</v>
      </c>
      <c r="D374" s="1005">
        <v>317242.44</v>
      </c>
      <c r="E374" s="1005">
        <v>56400</v>
      </c>
      <c r="F374" s="936"/>
      <c r="G374" s="936"/>
      <c r="H374" s="1005"/>
      <c r="I374" s="1056"/>
      <c r="J374" s="1056"/>
      <c r="K374" s="1056"/>
      <c r="L374" s="1056"/>
      <c r="M374" s="580">
        <v>480000</v>
      </c>
      <c r="N374" s="1056"/>
    </row>
    <row r="375" spans="1:14" ht="25" customHeight="1" x14ac:dyDescent="0.4">
      <c r="A375" s="936">
        <v>4</v>
      </c>
      <c r="B375" s="1003" t="s">
        <v>2368</v>
      </c>
      <c r="C375" s="1004" t="s">
        <v>2403</v>
      </c>
      <c r="D375" s="1005">
        <v>317242.44</v>
      </c>
      <c r="E375" s="1005">
        <v>56400</v>
      </c>
      <c r="F375" s="936"/>
      <c r="G375" s="936"/>
      <c r="H375" s="1005"/>
      <c r="I375" s="1056"/>
      <c r="J375" s="1056"/>
      <c r="K375" s="1056"/>
      <c r="L375" s="1056"/>
      <c r="M375" s="580">
        <v>480000</v>
      </c>
      <c r="N375" s="1056"/>
    </row>
    <row r="376" spans="1:14" ht="25" customHeight="1" x14ac:dyDescent="0.4">
      <c r="A376" s="936">
        <v>5</v>
      </c>
      <c r="B376" s="1003" t="s">
        <v>1968</v>
      </c>
      <c r="C376" s="1004" t="s">
        <v>2403</v>
      </c>
      <c r="D376" s="1005">
        <v>317242.44</v>
      </c>
      <c r="E376" s="1005">
        <v>56400</v>
      </c>
      <c r="F376" s="936"/>
      <c r="G376" s="936"/>
      <c r="H376" s="1005"/>
      <c r="I376" s="1056"/>
      <c r="J376" s="1056"/>
      <c r="K376" s="1056"/>
      <c r="L376" s="1056"/>
      <c r="M376" s="580">
        <v>480000</v>
      </c>
      <c r="N376" s="1056"/>
    </row>
    <row r="377" spans="1:14" ht="25" customHeight="1" x14ac:dyDescent="0.4">
      <c r="A377" s="936">
        <v>6</v>
      </c>
      <c r="B377" s="1003" t="s">
        <v>2729</v>
      </c>
      <c r="C377" s="1004" t="s">
        <v>2403</v>
      </c>
      <c r="D377" s="1005">
        <v>317242.44</v>
      </c>
      <c r="E377" s="1005">
        <v>56400</v>
      </c>
      <c r="F377" s="936"/>
      <c r="G377" s="936"/>
      <c r="H377" s="1005"/>
      <c r="I377" s="1056"/>
      <c r="J377" s="1056"/>
      <c r="K377" s="1056"/>
      <c r="L377" s="1056"/>
      <c r="M377" s="580">
        <v>480000</v>
      </c>
      <c r="N377" s="1056"/>
    </row>
    <row r="378" spans="1:14" ht="25" customHeight="1" x14ac:dyDescent="0.4">
      <c r="A378" s="936">
        <v>7</v>
      </c>
      <c r="B378" s="1003" t="s">
        <v>2730</v>
      </c>
      <c r="C378" s="1004" t="s">
        <v>2403</v>
      </c>
      <c r="D378" s="1005">
        <v>317242.44</v>
      </c>
      <c r="E378" s="1005">
        <v>56400</v>
      </c>
      <c r="F378" s="936"/>
      <c r="G378" s="936"/>
      <c r="H378" s="1005"/>
      <c r="I378" s="1056"/>
      <c r="J378" s="1056"/>
      <c r="K378" s="1056"/>
      <c r="L378" s="1056"/>
      <c r="M378" s="580">
        <v>480000</v>
      </c>
      <c r="N378" s="1056"/>
    </row>
    <row r="379" spans="1:14" ht="25" customHeight="1" x14ac:dyDescent="0.4">
      <c r="A379" s="936">
        <v>8</v>
      </c>
      <c r="B379" s="1003" t="s">
        <v>2731</v>
      </c>
      <c r="C379" s="1004" t="s">
        <v>2403</v>
      </c>
      <c r="D379" s="1005">
        <v>317242.44</v>
      </c>
      <c r="E379" s="1005">
        <v>56400</v>
      </c>
      <c r="F379" s="936"/>
      <c r="G379" s="936"/>
      <c r="H379" s="1005"/>
      <c r="I379" s="1056"/>
      <c r="J379" s="1056"/>
      <c r="K379" s="1056"/>
      <c r="L379" s="1056"/>
      <c r="M379" s="580">
        <v>480000</v>
      </c>
      <c r="N379" s="1056"/>
    </row>
    <row r="380" spans="1:14" ht="25" customHeight="1" x14ac:dyDescent="0.4">
      <c r="A380" s="936">
        <v>9</v>
      </c>
      <c r="B380" s="1003" t="s">
        <v>2732</v>
      </c>
      <c r="C380" s="1004" t="s">
        <v>2403</v>
      </c>
      <c r="D380" s="1005">
        <v>317242.44</v>
      </c>
      <c r="E380" s="1005">
        <v>56400</v>
      </c>
      <c r="F380" s="936"/>
      <c r="G380" s="936"/>
      <c r="H380" s="1005"/>
      <c r="I380" s="1056"/>
      <c r="J380" s="1056"/>
      <c r="K380" s="1056"/>
      <c r="L380" s="1056"/>
      <c r="M380" s="580">
        <v>480000</v>
      </c>
      <c r="N380" s="1056"/>
    </row>
    <row r="381" spans="1:14" ht="25" customHeight="1" x14ac:dyDescent="0.4">
      <c r="A381" s="936">
        <v>10</v>
      </c>
      <c r="B381" s="1003" t="s">
        <v>2733</v>
      </c>
      <c r="C381" s="1004" t="s">
        <v>2403</v>
      </c>
      <c r="D381" s="1005">
        <v>317242.44</v>
      </c>
      <c r="E381" s="1005">
        <v>56400</v>
      </c>
      <c r="F381" s="936"/>
      <c r="G381" s="936"/>
      <c r="H381" s="1005"/>
      <c r="I381" s="1056"/>
      <c r="J381" s="1056"/>
      <c r="K381" s="1056"/>
      <c r="L381" s="1056"/>
      <c r="M381" s="580">
        <v>480000</v>
      </c>
      <c r="N381" s="1056"/>
    </row>
    <row r="382" spans="1:14" ht="25" customHeight="1" x14ac:dyDescent="0.4">
      <c r="A382" s="936">
        <v>11</v>
      </c>
      <c r="B382" s="1003" t="s">
        <v>2734</v>
      </c>
      <c r="C382" s="1004" t="s">
        <v>2403</v>
      </c>
      <c r="D382" s="1005">
        <v>317242.44</v>
      </c>
      <c r="E382" s="1005">
        <v>56400</v>
      </c>
      <c r="F382" s="936"/>
      <c r="G382" s="936"/>
      <c r="H382" s="1005"/>
      <c r="I382" s="1056"/>
      <c r="J382" s="1056"/>
      <c r="K382" s="1056"/>
      <c r="L382" s="1056"/>
      <c r="M382" s="580">
        <v>480000</v>
      </c>
      <c r="N382" s="1056"/>
    </row>
    <row r="383" spans="1:14" ht="25" customHeight="1" x14ac:dyDescent="0.4">
      <c r="A383" s="936">
        <v>12</v>
      </c>
      <c r="B383" s="1003" t="s">
        <v>2735</v>
      </c>
      <c r="C383" s="1004" t="s">
        <v>2403</v>
      </c>
      <c r="D383" s="1005">
        <v>317242.44</v>
      </c>
      <c r="E383" s="1005">
        <v>56400</v>
      </c>
      <c r="F383" s="936"/>
      <c r="G383" s="936"/>
      <c r="H383" s="1005"/>
      <c r="I383" s="1056"/>
      <c r="J383" s="1056"/>
      <c r="K383" s="1056"/>
      <c r="L383" s="1056"/>
      <c r="M383" s="580">
        <v>480000</v>
      </c>
      <c r="N383" s="1056"/>
    </row>
    <row r="384" spans="1:14" ht="25" customHeight="1" x14ac:dyDescent="0.4">
      <c r="A384" s="936">
        <v>13</v>
      </c>
      <c r="B384" s="1003" t="s">
        <v>2736</v>
      </c>
      <c r="C384" s="1004" t="s">
        <v>2403</v>
      </c>
      <c r="D384" s="1005">
        <v>317242.44</v>
      </c>
      <c r="E384" s="1005">
        <v>56400</v>
      </c>
      <c r="F384" s="936"/>
      <c r="G384" s="936"/>
      <c r="H384" s="1005"/>
      <c r="I384" s="1056"/>
      <c r="J384" s="1056"/>
      <c r="K384" s="1056"/>
      <c r="L384" s="1056"/>
      <c r="M384" s="580">
        <v>480000</v>
      </c>
      <c r="N384" s="1056"/>
    </row>
    <row r="385" spans="1:14" ht="25" customHeight="1" x14ac:dyDescent="0.4">
      <c r="A385" s="936">
        <v>14</v>
      </c>
      <c r="B385" s="1003" t="s">
        <v>2737</v>
      </c>
      <c r="C385" s="1004" t="s">
        <v>2403</v>
      </c>
      <c r="D385" s="1005">
        <v>317242.44</v>
      </c>
      <c r="E385" s="1005">
        <v>56400</v>
      </c>
      <c r="F385" s="936"/>
      <c r="G385" s="936"/>
      <c r="H385" s="1005"/>
      <c r="I385" s="1056"/>
      <c r="J385" s="1056"/>
      <c r="K385" s="1056"/>
      <c r="L385" s="1056"/>
      <c r="M385" s="580">
        <v>480000</v>
      </c>
      <c r="N385" s="1056"/>
    </row>
    <row r="386" spans="1:14" ht="25" customHeight="1" x14ac:dyDescent="0.4">
      <c r="A386" s="936">
        <v>15</v>
      </c>
      <c r="B386" s="1003" t="s">
        <v>2738</v>
      </c>
      <c r="C386" s="1004" t="s">
        <v>2403</v>
      </c>
      <c r="D386" s="1005">
        <v>317242.44</v>
      </c>
      <c r="E386" s="1005">
        <v>56400</v>
      </c>
      <c r="F386" s="936"/>
      <c r="G386" s="936"/>
      <c r="H386" s="1005"/>
      <c r="I386" s="1056"/>
      <c r="J386" s="1056"/>
      <c r="K386" s="1056"/>
      <c r="L386" s="1056"/>
      <c r="M386" s="580">
        <v>480000</v>
      </c>
      <c r="N386" s="1056"/>
    </row>
    <row r="387" spans="1:14" ht="25" customHeight="1" x14ac:dyDescent="0.4">
      <c r="A387" s="936">
        <v>16</v>
      </c>
      <c r="B387" s="1003" t="s">
        <v>2402</v>
      </c>
      <c r="C387" s="1004" t="s">
        <v>2404</v>
      </c>
      <c r="D387" s="1005">
        <v>337908.36</v>
      </c>
      <c r="E387" s="1005">
        <v>56400</v>
      </c>
      <c r="F387" s="936"/>
      <c r="G387" s="936"/>
      <c r="H387" s="1005"/>
      <c r="I387" s="1056"/>
      <c r="J387" s="1056"/>
      <c r="K387" s="1056"/>
      <c r="L387" s="1056"/>
      <c r="M387" s="580">
        <v>480000</v>
      </c>
      <c r="N387" s="1056"/>
    </row>
    <row r="388" spans="1:14" ht="25" customHeight="1" x14ac:dyDescent="0.4">
      <c r="A388" s="936">
        <v>17</v>
      </c>
      <c r="B388" s="1003" t="s">
        <v>1976</v>
      </c>
      <c r="C388" s="1004" t="s">
        <v>2404</v>
      </c>
      <c r="D388" s="1005">
        <v>337908.36</v>
      </c>
      <c r="E388" s="1005">
        <v>56400</v>
      </c>
      <c r="F388" s="936"/>
      <c r="G388" s="936"/>
      <c r="H388" s="1005"/>
      <c r="I388" s="1056"/>
      <c r="J388" s="1056"/>
      <c r="K388" s="1056"/>
      <c r="L388" s="1056"/>
      <c r="M388" s="580">
        <v>480000</v>
      </c>
      <c r="N388" s="1056"/>
    </row>
    <row r="389" spans="1:14" ht="25" customHeight="1" x14ac:dyDescent="0.4">
      <c r="A389" s="936">
        <v>18</v>
      </c>
      <c r="B389" s="1003" t="s">
        <v>1977</v>
      </c>
      <c r="C389" s="1004" t="s">
        <v>2404</v>
      </c>
      <c r="D389" s="1005">
        <v>337908.36</v>
      </c>
      <c r="E389" s="1005">
        <v>56400</v>
      </c>
      <c r="F389" s="936"/>
      <c r="G389" s="936"/>
      <c r="H389" s="1005"/>
      <c r="I389" s="1056"/>
      <c r="J389" s="1056"/>
      <c r="K389" s="1056"/>
      <c r="L389" s="1056"/>
      <c r="M389" s="580">
        <v>480000</v>
      </c>
      <c r="N389" s="1056"/>
    </row>
    <row r="390" spans="1:14" ht="25" customHeight="1" x14ac:dyDescent="0.4">
      <c r="A390" s="936">
        <v>19</v>
      </c>
      <c r="B390" s="1003" t="s">
        <v>1978</v>
      </c>
      <c r="C390" s="1006" t="s">
        <v>2405</v>
      </c>
      <c r="D390" s="1005">
        <v>363251.76</v>
      </c>
      <c r="E390" s="1005">
        <v>56400</v>
      </c>
      <c r="F390" s="936"/>
      <c r="G390" s="936"/>
      <c r="H390" s="1005"/>
      <c r="I390" s="1056"/>
      <c r="J390" s="1056"/>
      <c r="K390" s="1056"/>
      <c r="L390" s="1056"/>
      <c r="M390" s="580">
        <v>480000</v>
      </c>
      <c r="N390" s="1056"/>
    </row>
    <row r="391" spans="1:14" ht="25" customHeight="1" x14ac:dyDescent="0.4">
      <c r="A391" s="936">
        <v>20</v>
      </c>
      <c r="B391" s="1003" t="s">
        <v>2406</v>
      </c>
      <c r="C391" s="1006" t="s">
        <v>2405</v>
      </c>
      <c r="D391" s="1005">
        <v>363251.76</v>
      </c>
      <c r="E391" s="1005">
        <v>56400</v>
      </c>
      <c r="F391" s="936"/>
      <c r="G391" s="936"/>
      <c r="H391" s="1005"/>
      <c r="I391" s="1056"/>
      <c r="J391" s="1056"/>
      <c r="K391" s="1056"/>
      <c r="L391" s="1056"/>
      <c r="M391" s="580">
        <v>480000</v>
      </c>
      <c r="N391" s="1056"/>
    </row>
    <row r="392" spans="1:14" ht="25" customHeight="1" x14ac:dyDescent="0.4">
      <c r="A392" s="936">
        <v>21</v>
      </c>
      <c r="B392" s="1003" t="s">
        <v>2407</v>
      </c>
      <c r="C392" s="1006" t="s">
        <v>2405</v>
      </c>
      <c r="D392" s="1005">
        <v>363251.76</v>
      </c>
      <c r="E392" s="1005">
        <v>56400</v>
      </c>
      <c r="F392" s="936"/>
      <c r="G392" s="936"/>
      <c r="H392" s="1005"/>
      <c r="I392" s="1056"/>
      <c r="J392" s="1056"/>
      <c r="K392" s="1056"/>
      <c r="L392" s="1056"/>
      <c r="M392" s="580">
        <v>480000</v>
      </c>
      <c r="N392" s="1056"/>
    </row>
    <row r="393" spans="1:14" ht="25" customHeight="1" x14ac:dyDescent="0.4">
      <c r="A393" s="936">
        <v>22</v>
      </c>
      <c r="B393" s="1003" t="s">
        <v>2408</v>
      </c>
      <c r="C393" s="1006" t="s">
        <v>2405</v>
      </c>
      <c r="D393" s="1005">
        <v>363251.76</v>
      </c>
      <c r="E393" s="1005">
        <v>56400</v>
      </c>
      <c r="F393" s="936"/>
      <c r="G393" s="936"/>
      <c r="H393" s="1005"/>
      <c r="I393" s="1056"/>
      <c r="J393" s="1056"/>
      <c r="K393" s="1056"/>
      <c r="L393" s="1056"/>
      <c r="M393" s="580">
        <v>480000</v>
      </c>
      <c r="N393" s="1056"/>
    </row>
    <row r="394" spans="1:14" ht="25" customHeight="1" x14ac:dyDescent="0.4">
      <c r="A394" s="936">
        <v>23</v>
      </c>
      <c r="B394" s="1007" t="s">
        <v>2409</v>
      </c>
      <c r="C394" s="1006" t="s">
        <v>2405</v>
      </c>
      <c r="D394" s="1005">
        <v>363251.76</v>
      </c>
      <c r="E394" s="1005">
        <v>56400</v>
      </c>
      <c r="F394" s="936"/>
      <c r="G394" s="936"/>
      <c r="H394" s="1005"/>
      <c r="I394" s="1056"/>
      <c r="J394" s="1056"/>
      <c r="K394" s="1056"/>
      <c r="L394" s="1056"/>
      <c r="M394" s="580">
        <v>480000</v>
      </c>
      <c r="N394" s="1056"/>
    </row>
    <row r="395" spans="1:14" ht="25" customHeight="1" x14ac:dyDescent="0.4">
      <c r="A395" s="936">
        <v>24</v>
      </c>
      <c r="B395" s="1003" t="s">
        <v>2410</v>
      </c>
      <c r="C395" s="1006" t="s">
        <v>2405</v>
      </c>
      <c r="D395" s="1005">
        <v>363251.76</v>
      </c>
      <c r="E395" s="1005">
        <v>56400</v>
      </c>
      <c r="F395" s="936"/>
      <c r="G395" s="936"/>
      <c r="H395" s="1005"/>
      <c r="I395" s="1056"/>
      <c r="J395" s="1056"/>
      <c r="K395" s="1056"/>
      <c r="L395" s="1056"/>
      <c r="M395" s="580">
        <v>480000</v>
      </c>
      <c r="N395" s="1056"/>
    </row>
    <row r="396" spans="1:14" ht="25" customHeight="1" x14ac:dyDescent="0.4">
      <c r="A396" s="936">
        <v>25</v>
      </c>
      <c r="B396" s="1003" t="s">
        <v>2413</v>
      </c>
      <c r="C396" s="1006" t="s">
        <v>2405</v>
      </c>
      <c r="D396" s="1005">
        <v>363251.76</v>
      </c>
      <c r="E396" s="1005">
        <v>56400</v>
      </c>
      <c r="F396" s="936"/>
      <c r="G396" s="936"/>
      <c r="H396" s="1005"/>
      <c r="I396" s="1056"/>
      <c r="J396" s="1056"/>
      <c r="K396" s="1056"/>
      <c r="L396" s="1056"/>
      <c r="M396" s="580">
        <v>480000</v>
      </c>
      <c r="N396" s="1056"/>
    </row>
    <row r="397" spans="1:14" ht="25" customHeight="1" x14ac:dyDescent="0.4">
      <c r="A397" s="936">
        <v>26</v>
      </c>
      <c r="B397" s="1003" t="s">
        <v>2414</v>
      </c>
      <c r="C397" s="1006" t="s">
        <v>2405</v>
      </c>
      <c r="D397" s="1005">
        <v>363251.76</v>
      </c>
      <c r="E397" s="1005">
        <v>56400</v>
      </c>
      <c r="F397" s="936"/>
      <c r="G397" s="936"/>
      <c r="H397" s="1005"/>
      <c r="I397" s="1056"/>
      <c r="J397" s="1056"/>
      <c r="K397" s="1056"/>
      <c r="L397" s="1056"/>
      <c r="M397" s="580">
        <v>480000</v>
      </c>
      <c r="N397" s="1056"/>
    </row>
    <row r="398" spans="1:14" ht="25" customHeight="1" x14ac:dyDescent="0.4">
      <c r="A398" s="936">
        <v>27</v>
      </c>
      <c r="B398" s="1003" t="s">
        <v>2411</v>
      </c>
      <c r="C398" s="1006" t="s">
        <v>2405</v>
      </c>
      <c r="D398" s="1005">
        <v>363251.76</v>
      </c>
      <c r="E398" s="1005">
        <v>56400</v>
      </c>
      <c r="F398" s="936"/>
      <c r="G398" s="936"/>
      <c r="H398" s="1005"/>
      <c r="I398" s="1056"/>
      <c r="J398" s="1056"/>
      <c r="K398" s="1056"/>
      <c r="L398" s="1056"/>
      <c r="M398" s="580">
        <v>480000</v>
      </c>
      <c r="N398" s="1056"/>
    </row>
    <row r="399" spans="1:14" ht="25" customHeight="1" x14ac:dyDescent="0.4">
      <c r="A399" s="936">
        <v>28</v>
      </c>
      <c r="B399" s="1003" t="s">
        <v>2412</v>
      </c>
      <c r="C399" s="1006" t="s">
        <v>2405</v>
      </c>
      <c r="D399" s="1005">
        <v>363251.76</v>
      </c>
      <c r="E399" s="1005">
        <v>56400</v>
      </c>
      <c r="F399" s="936"/>
      <c r="G399" s="936"/>
      <c r="H399" s="1005"/>
      <c r="I399" s="1056"/>
      <c r="J399" s="1056"/>
      <c r="K399" s="1056"/>
      <c r="L399" s="1056"/>
      <c r="M399" s="580">
        <v>480000</v>
      </c>
      <c r="N399" s="1056"/>
    </row>
    <row r="400" spans="1:14" ht="25" customHeight="1" x14ac:dyDescent="0.4">
      <c r="A400" s="936">
        <v>29</v>
      </c>
      <c r="B400" s="1003" t="s">
        <v>2739</v>
      </c>
      <c r="C400" s="1006" t="s">
        <v>2405</v>
      </c>
      <c r="D400" s="1005">
        <v>363251.76</v>
      </c>
      <c r="E400" s="1005">
        <v>56400</v>
      </c>
      <c r="F400" s="936"/>
      <c r="G400" s="936"/>
      <c r="H400" s="1005"/>
      <c r="I400" s="1056"/>
      <c r="J400" s="1056"/>
      <c r="K400" s="1056"/>
      <c r="L400" s="1056"/>
      <c r="M400" s="580">
        <v>480000</v>
      </c>
      <c r="N400" s="1056"/>
    </row>
    <row r="401" spans="1:14" ht="25" customHeight="1" x14ac:dyDescent="0.4">
      <c r="A401" s="936">
        <v>30</v>
      </c>
      <c r="B401" s="1003" t="s">
        <v>2740</v>
      </c>
      <c r="C401" s="1006" t="s">
        <v>2405</v>
      </c>
      <c r="D401" s="1005">
        <v>363251.76</v>
      </c>
      <c r="E401" s="1005">
        <v>56400</v>
      </c>
      <c r="F401" s="936"/>
      <c r="G401" s="936"/>
      <c r="H401" s="1005"/>
      <c r="I401" s="1056"/>
      <c r="J401" s="1056"/>
      <c r="K401" s="1056"/>
      <c r="L401" s="1056"/>
      <c r="M401" s="580">
        <v>480000</v>
      </c>
      <c r="N401" s="1056"/>
    </row>
    <row r="402" spans="1:14" ht="25" customHeight="1" x14ac:dyDescent="0.4">
      <c r="A402" s="936">
        <v>31</v>
      </c>
      <c r="B402" s="1003" t="s">
        <v>2741</v>
      </c>
      <c r="C402" s="1006" t="s">
        <v>2405</v>
      </c>
      <c r="D402" s="1005">
        <v>363251.76</v>
      </c>
      <c r="E402" s="1005">
        <v>56400</v>
      </c>
      <c r="F402" s="936"/>
      <c r="G402" s="936"/>
      <c r="H402" s="1005"/>
      <c r="I402" s="1056"/>
      <c r="J402" s="1056"/>
      <c r="K402" s="1056"/>
      <c r="L402" s="1056"/>
      <c r="M402" s="580">
        <v>480000</v>
      </c>
      <c r="N402" s="1056"/>
    </row>
    <row r="403" spans="1:14" ht="25" customHeight="1" x14ac:dyDescent="0.4">
      <c r="A403" s="936">
        <v>32</v>
      </c>
      <c r="B403" s="1003" t="s">
        <v>2742</v>
      </c>
      <c r="C403" s="1006" t="s">
        <v>2405</v>
      </c>
      <c r="D403" s="1005">
        <v>363251.76</v>
      </c>
      <c r="E403" s="1005">
        <v>56400</v>
      </c>
      <c r="F403" s="936"/>
      <c r="G403" s="936"/>
      <c r="H403" s="1005"/>
      <c r="I403" s="1056"/>
      <c r="J403" s="1056"/>
      <c r="K403" s="1056"/>
      <c r="L403" s="1056"/>
      <c r="M403" s="580">
        <v>480000</v>
      </c>
      <c r="N403" s="1056"/>
    </row>
    <row r="404" spans="1:14" ht="25" customHeight="1" x14ac:dyDescent="0.4">
      <c r="A404" s="936">
        <v>33</v>
      </c>
      <c r="B404" s="1003" t="s">
        <v>1983</v>
      </c>
      <c r="C404" s="1004" t="s">
        <v>2415</v>
      </c>
      <c r="D404" s="1005">
        <v>368398.2</v>
      </c>
      <c r="E404" s="1005">
        <v>56400</v>
      </c>
      <c r="F404" s="936"/>
      <c r="G404" s="936"/>
      <c r="H404" s="1005"/>
      <c r="I404" s="1056"/>
      <c r="J404" s="1056"/>
      <c r="K404" s="1056"/>
      <c r="L404" s="1056"/>
      <c r="M404" s="580">
        <v>480000</v>
      </c>
      <c r="N404" s="1056"/>
    </row>
    <row r="405" spans="1:14" ht="25" customHeight="1" x14ac:dyDescent="0.4">
      <c r="A405" s="936">
        <v>34</v>
      </c>
      <c r="B405" s="1003" t="s">
        <v>2416</v>
      </c>
      <c r="C405" s="1004" t="s">
        <v>2415</v>
      </c>
      <c r="D405" s="1005">
        <v>368398.2</v>
      </c>
      <c r="E405" s="1005">
        <v>56400</v>
      </c>
      <c r="F405" s="936"/>
      <c r="G405" s="936"/>
      <c r="H405" s="1005"/>
      <c r="I405" s="1056"/>
      <c r="J405" s="1056"/>
      <c r="K405" s="1056"/>
      <c r="L405" s="1056"/>
      <c r="M405" s="580">
        <v>480000</v>
      </c>
      <c r="N405" s="1056"/>
    </row>
    <row r="406" spans="1:14" ht="25" customHeight="1" x14ac:dyDescent="0.4">
      <c r="A406" s="936">
        <v>35</v>
      </c>
      <c r="B406" s="1003" t="s">
        <v>2421</v>
      </c>
      <c r="C406" s="1004" t="s">
        <v>2415</v>
      </c>
      <c r="D406" s="1005">
        <v>368398.2</v>
      </c>
      <c r="E406" s="1005">
        <v>56400</v>
      </c>
      <c r="F406" s="936"/>
      <c r="G406" s="936"/>
      <c r="H406" s="1005"/>
      <c r="I406" s="1056"/>
      <c r="J406" s="1056"/>
      <c r="K406" s="1056"/>
      <c r="L406" s="1056"/>
      <c r="M406" s="580">
        <v>480000</v>
      </c>
      <c r="N406" s="1056"/>
    </row>
    <row r="407" spans="1:14" ht="25" customHeight="1" x14ac:dyDescent="0.4">
      <c r="A407" s="936">
        <v>36</v>
      </c>
      <c r="B407" s="1003" t="s">
        <v>2422</v>
      </c>
      <c r="C407" s="1004" t="s">
        <v>2415</v>
      </c>
      <c r="D407" s="1005">
        <v>368398.2</v>
      </c>
      <c r="E407" s="1005">
        <v>56400</v>
      </c>
      <c r="F407" s="936"/>
      <c r="G407" s="936"/>
      <c r="H407" s="1005"/>
      <c r="I407" s="1056"/>
      <c r="J407" s="1056"/>
      <c r="K407" s="1056"/>
      <c r="L407" s="1056"/>
      <c r="M407" s="580">
        <v>480000</v>
      </c>
      <c r="N407" s="1056"/>
    </row>
    <row r="408" spans="1:14" ht="25" customHeight="1" x14ac:dyDescent="0.4">
      <c r="A408" s="936">
        <v>37</v>
      </c>
      <c r="B408" s="1003" t="s">
        <v>2743</v>
      </c>
      <c r="C408" s="1004" t="s">
        <v>2415</v>
      </c>
      <c r="D408" s="1005">
        <v>368398.2</v>
      </c>
      <c r="E408" s="1005">
        <v>56400</v>
      </c>
      <c r="F408" s="936"/>
      <c r="G408" s="936"/>
      <c r="H408" s="1005"/>
      <c r="I408" s="1056"/>
      <c r="J408" s="1056"/>
      <c r="K408" s="1056"/>
      <c r="L408" s="1056"/>
      <c r="M408" s="580">
        <v>480000</v>
      </c>
      <c r="N408" s="1056"/>
    </row>
    <row r="409" spans="1:14" ht="25" customHeight="1" x14ac:dyDescent="0.4">
      <c r="A409" s="936">
        <v>38</v>
      </c>
      <c r="B409" s="1003" t="s">
        <v>2744</v>
      </c>
      <c r="C409" s="1004" t="s">
        <v>2415</v>
      </c>
      <c r="D409" s="1005">
        <v>368398.2</v>
      </c>
      <c r="E409" s="1005">
        <v>56400</v>
      </c>
      <c r="F409" s="936"/>
      <c r="G409" s="936"/>
      <c r="H409" s="1005"/>
      <c r="I409" s="1056"/>
      <c r="J409" s="1056"/>
      <c r="K409" s="1056"/>
      <c r="L409" s="1056"/>
      <c r="M409" s="580">
        <v>480000</v>
      </c>
      <c r="N409" s="1056"/>
    </row>
    <row r="410" spans="1:14" ht="25" customHeight="1" x14ac:dyDescent="0.4">
      <c r="A410" s="936">
        <v>39</v>
      </c>
      <c r="B410" s="1003" t="s">
        <v>2423</v>
      </c>
      <c r="C410" s="1004" t="s">
        <v>2415</v>
      </c>
      <c r="D410" s="1005">
        <v>368398.2</v>
      </c>
      <c r="E410" s="1005">
        <v>56400</v>
      </c>
      <c r="F410" s="936"/>
      <c r="G410" s="936"/>
      <c r="H410" s="1005"/>
      <c r="I410" s="1056"/>
      <c r="J410" s="1056"/>
      <c r="K410" s="1056"/>
      <c r="L410" s="1056"/>
      <c r="M410" s="580">
        <v>480000</v>
      </c>
      <c r="N410" s="1056"/>
    </row>
    <row r="411" spans="1:14" ht="25" customHeight="1" x14ac:dyDescent="0.4">
      <c r="A411" s="936">
        <v>40</v>
      </c>
      <c r="B411" s="1003" t="s">
        <v>1984</v>
      </c>
      <c r="C411" s="1004" t="s">
        <v>2415</v>
      </c>
      <c r="D411" s="1005">
        <v>368398.2</v>
      </c>
      <c r="E411" s="1005">
        <v>56400</v>
      </c>
      <c r="F411" s="936"/>
      <c r="G411" s="936"/>
      <c r="H411" s="1005"/>
      <c r="I411" s="1056"/>
      <c r="J411" s="1056"/>
      <c r="K411" s="1056"/>
      <c r="L411" s="1056"/>
      <c r="M411" s="580">
        <v>480000</v>
      </c>
      <c r="N411" s="1056"/>
    </row>
    <row r="412" spans="1:14" ht="25" customHeight="1" x14ac:dyDescent="0.4">
      <c r="A412" s="936">
        <v>41</v>
      </c>
      <c r="B412" s="1003" t="s">
        <v>1988</v>
      </c>
      <c r="C412" s="1004" t="s">
        <v>2415</v>
      </c>
      <c r="D412" s="1005">
        <v>368398.2</v>
      </c>
      <c r="E412" s="1005">
        <v>56400</v>
      </c>
      <c r="F412" s="936"/>
      <c r="G412" s="936"/>
      <c r="H412" s="1005"/>
      <c r="I412" s="1056"/>
      <c r="J412" s="1056"/>
      <c r="K412" s="1056"/>
      <c r="L412" s="1056"/>
      <c r="M412" s="580">
        <v>480000</v>
      </c>
      <c r="N412" s="1056"/>
    </row>
    <row r="413" spans="1:14" ht="25" customHeight="1" x14ac:dyDescent="0.4">
      <c r="A413" s="936">
        <v>42</v>
      </c>
      <c r="B413" s="1003" t="s">
        <v>1989</v>
      </c>
      <c r="C413" s="1004" t="s">
        <v>2415</v>
      </c>
      <c r="D413" s="1005">
        <v>368398.2</v>
      </c>
      <c r="E413" s="1005">
        <v>56400</v>
      </c>
      <c r="F413" s="936"/>
      <c r="G413" s="936"/>
      <c r="H413" s="1005"/>
      <c r="I413" s="1056"/>
      <c r="J413" s="1056"/>
      <c r="K413" s="1056"/>
      <c r="L413" s="1056"/>
      <c r="M413" s="580">
        <v>480000</v>
      </c>
      <c r="N413" s="1056"/>
    </row>
    <row r="414" spans="1:14" ht="25" customHeight="1" x14ac:dyDescent="0.4">
      <c r="A414" s="936">
        <v>43</v>
      </c>
      <c r="B414" s="1003" t="s">
        <v>1990</v>
      </c>
      <c r="C414" s="1004" t="s">
        <v>2415</v>
      </c>
      <c r="D414" s="1005">
        <v>368398.2</v>
      </c>
      <c r="E414" s="1005">
        <v>56400</v>
      </c>
      <c r="F414" s="936"/>
      <c r="G414" s="936"/>
      <c r="H414" s="1005"/>
      <c r="I414" s="1056"/>
      <c r="J414" s="1056"/>
      <c r="K414" s="1056"/>
      <c r="L414" s="1056"/>
      <c r="M414" s="580">
        <v>480000</v>
      </c>
      <c r="N414" s="1056"/>
    </row>
    <row r="415" spans="1:14" ht="25" customHeight="1" x14ac:dyDescent="0.4">
      <c r="A415" s="936">
        <v>44</v>
      </c>
      <c r="B415" s="1003" t="s">
        <v>1992</v>
      </c>
      <c r="C415" s="1004" t="s">
        <v>2415</v>
      </c>
      <c r="D415" s="1005">
        <v>368398.2</v>
      </c>
      <c r="E415" s="1005">
        <v>56400</v>
      </c>
      <c r="F415" s="936"/>
      <c r="G415" s="936"/>
      <c r="H415" s="1005"/>
      <c r="I415" s="1056"/>
      <c r="J415" s="1056"/>
      <c r="K415" s="1056"/>
      <c r="L415" s="1056"/>
      <c r="M415" s="580">
        <v>480000</v>
      </c>
      <c r="N415" s="1056"/>
    </row>
    <row r="416" spans="1:14" ht="25" customHeight="1" x14ac:dyDescent="0.4">
      <c r="A416" s="936">
        <v>45</v>
      </c>
      <c r="B416" s="1003" t="s">
        <v>1994</v>
      </c>
      <c r="C416" s="1004" t="s">
        <v>2415</v>
      </c>
      <c r="D416" s="1005">
        <v>368398.2</v>
      </c>
      <c r="E416" s="1005">
        <v>56400</v>
      </c>
      <c r="F416" s="936"/>
      <c r="G416" s="936"/>
      <c r="H416" s="1005"/>
      <c r="I416" s="1056"/>
      <c r="J416" s="1056"/>
      <c r="K416" s="1056"/>
      <c r="L416" s="1056"/>
      <c r="M416" s="580">
        <v>480000</v>
      </c>
      <c r="N416" s="1056"/>
    </row>
    <row r="417" spans="1:14" ht="25" customHeight="1" x14ac:dyDescent="0.4">
      <c r="A417" s="936">
        <v>46</v>
      </c>
      <c r="B417" s="1003" t="s">
        <v>1995</v>
      </c>
      <c r="C417" s="1004" t="s">
        <v>2415</v>
      </c>
      <c r="D417" s="1005">
        <v>368398.2</v>
      </c>
      <c r="E417" s="1005">
        <v>56400</v>
      </c>
      <c r="F417" s="936"/>
      <c r="G417" s="936"/>
      <c r="H417" s="1005"/>
      <c r="I417" s="1056"/>
      <c r="J417" s="1056"/>
      <c r="K417" s="1056"/>
      <c r="L417" s="1056"/>
      <c r="M417" s="580">
        <v>480000</v>
      </c>
      <c r="N417" s="1056"/>
    </row>
    <row r="418" spans="1:14" ht="25" customHeight="1" x14ac:dyDescent="0.4">
      <c r="A418" s="936">
        <v>47</v>
      </c>
      <c r="B418" s="1003" t="s">
        <v>1996</v>
      </c>
      <c r="C418" s="1004" t="s">
        <v>2415</v>
      </c>
      <c r="D418" s="1005">
        <v>368398.2</v>
      </c>
      <c r="E418" s="1005">
        <v>56400</v>
      </c>
      <c r="F418" s="936"/>
      <c r="G418" s="936"/>
      <c r="H418" s="1005"/>
      <c r="I418" s="1056"/>
      <c r="J418" s="1056"/>
      <c r="K418" s="1056"/>
      <c r="L418" s="1056"/>
      <c r="M418" s="580">
        <v>480000</v>
      </c>
      <c r="N418" s="1056"/>
    </row>
    <row r="419" spans="1:14" ht="25" customHeight="1" x14ac:dyDescent="0.4">
      <c r="A419" s="936">
        <v>48</v>
      </c>
      <c r="B419" s="1003" t="s">
        <v>2000</v>
      </c>
      <c r="C419" s="1004" t="s">
        <v>2415</v>
      </c>
      <c r="D419" s="1005">
        <v>368398.2</v>
      </c>
      <c r="E419" s="1005">
        <v>56400</v>
      </c>
      <c r="F419" s="936"/>
      <c r="G419" s="936"/>
      <c r="H419" s="1005"/>
      <c r="I419" s="1056"/>
      <c r="J419" s="1056"/>
      <c r="K419" s="1056"/>
      <c r="L419" s="1056"/>
      <c r="M419" s="580">
        <v>480000</v>
      </c>
      <c r="N419" s="1056"/>
    </row>
    <row r="420" spans="1:14" ht="25" customHeight="1" x14ac:dyDescent="0.4">
      <c r="A420" s="936">
        <v>49</v>
      </c>
      <c r="B420" s="1003" t="s">
        <v>2424</v>
      </c>
      <c r="C420" s="1004" t="s">
        <v>2415</v>
      </c>
      <c r="D420" s="1005">
        <v>368398.2</v>
      </c>
      <c r="E420" s="1005">
        <v>56400</v>
      </c>
      <c r="F420" s="936"/>
      <c r="G420" s="936"/>
      <c r="H420" s="1005"/>
      <c r="I420" s="1056"/>
      <c r="J420" s="1056"/>
      <c r="K420" s="1056"/>
      <c r="L420" s="1056"/>
      <c r="M420" s="580">
        <v>480000</v>
      </c>
      <c r="N420" s="1056"/>
    </row>
    <row r="421" spans="1:14" ht="25" customHeight="1" x14ac:dyDescent="0.4">
      <c r="A421" s="936">
        <v>50</v>
      </c>
      <c r="B421" s="1003" t="s">
        <v>2001</v>
      </c>
      <c r="C421" s="1004" t="s">
        <v>2415</v>
      </c>
      <c r="D421" s="1005">
        <v>368398.2</v>
      </c>
      <c r="E421" s="1005">
        <v>56400</v>
      </c>
      <c r="F421" s="936"/>
      <c r="G421" s="936"/>
      <c r="H421" s="1005"/>
      <c r="I421" s="1056"/>
      <c r="J421" s="1056"/>
      <c r="K421" s="1056"/>
      <c r="L421" s="1056"/>
      <c r="M421" s="580">
        <v>480000</v>
      </c>
      <c r="N421" s="1056"/>
    </row>
    <row r="422" spans="1:14" ht="25" customHeight="1" x14ac:dyDescent="0.4">
      <c r="A422" s="936">
        <v>51</v>
      </c>
      <c r="B422" s="1003" t="s">
        <v>2425</v>
      </c>
      <c r="C422" s="1004" t="s">
        <v>2415</v>
      </c>
      <c r="D422" s="1005">
        <v>368398.2</v>
      </c>
      <c r="E422" s="1005">
        <v>56400</v>
      </c>
      <c r="F422" s="936"/>
      <c r="G422" s="936"/>
      <c r="H422" s="1005"/>
      <c r="I422" s="1056"/>
      <c r="J422" s="1056"/>
      <c r="K422" s="1056"/>
      <c r="L422" s="1056"/>
      <c r="M422" s="580">
        <v>480000</v>
      </c>
      <c r="N422" s="1056"/>
    </row>
    <row r="423" spans="1:14" ht="25" customHeight="1" x14ac:dyDescent="0.4">
      <c r="A423" s="936">
        <v>52</v>
      </c>
      <c r="B423" s="1003" t="s">
        <v>2426</v>
      </c>
      <c r="C423" s="1004" t="s">
        <v>2415</v>
      </c>
      <c r="D423" s="1005">
        <v>368398.2</v>
      </c>
      <c r="E423" s="1005">
        <v>56400</v>
      </c>
      <c r="F423" s="936"/>
      <c r="G423" s="936"/>
      <c r="H423" s="1005"/>
      <c r="I423" s="1056"/>
      <c r="J423" s="1056"/>
      <c r="K423" s="1056"/>
      <c r="L423" s="1056"/>
      <c r="M423" s="580">
        <v>480000</v>
      </c>
      <c r="N423" s="1056"/>
    </row>
    <row r="424" spans="1:14" ht="25" customHeight="1" x14ac:dyDescent="0.4">
      <c r="A424" s="936">
        <v>53</v>
      </c>
      <c r="B424" s="1003" t="s">
        <v>2004</v>
      </c>
      <c r="C424" s="1004" t="s">
        <v>2415</v>
      </c>
      <c r="D424" s="1005">
        <v>368398.2</v>
      </c>
      <c r="E424" s="1005">
        <v>56400</v>
      </c>
      <c r="F424" s="936"/>
      <c r="G424" s="936"/>
      <c r="H424" s="1005"/>
      <c r="I424" s="1056"/>
      <c r="J424" s="1056"/>
      <c r="K424" s="1056"/>
      <c r="L424" s="1056"/>
      <c r="M424" s="580">
        <v>480000</v>
      </c>
      <c r="N424" s="1056"/>
    </row>
    <row r="425" spans="1:14" ht="25" customHeight="1" x14ac:dyDescent="0.4">
      <c r="A425" s="936">
        <v>54</v>
      </c>
      <c r="B425" s="1003" t="s">
        <v>2009</v>
      </c>
      <c r="C425" s="1004" t="s">
        <v>2415</v>
      </c>
      <c r="D425" s="1005">
        <v>368398.2</v>
      </c>
      <c r="E425" s="1005">
        <v>56400</v>
      </c>
      <c r="F425" s="936"/>
      <c r="G425" s="936"/>
      <c r="H425" s="1005"/>
      <c r="I425" s="1056"/>
      <c r="J425" s="1056"/>
      <c r="K425" s="1056"/>
      <c r="L425" s="1056"/>
      <c r="M425" s="580">
        <v>480000</v>
      </c>
      <c r="N425" s="1056"/>
    </row>
    <row r="426" spans="1:14" ht="25" customHeight="1" x14ac:dyDescent="0.4">
      <c r="A426" s="936">
        <v>55</v>
      </c>
      <c r="B426" s="1003" t="s">
        <v>2427</v>
      </c>
      <c r="C426" s="1004" t="s">
        <v>2415</v>
      </c>
      <c r="D426" s="1005">
        <v>368398.2</v>
      </c>
      <c r="E426" s="1005">
        <v>56400</v>
      </c>
      <c r="F426" s="936"/>
      <c r="G426" s="936"/>
      <c r="H426" s="1005"/>
      <c r="I426" s="1056"/>
      <c r="J426" s="1056"/>
      <c r="K426" s="1056"/>
      <c r="L426" s="1056"/>
      <c r="M426" s="580">
        <v>480000</v>
      </c>
      <c r="N426" s="1056"/>
    </row>
    <row r="427" spans="1:14" ht="25" customHeight="1" x14ac:dyDescent="0.4">
      <c r="A427" s="936">
        <v>56</v>
      </c>
      <c r="B427" s="1003" t="s">
        <v>2428</v>
      </c>
      <c r="C427" s="1004" t="s">
        <v>2415</v>
      </c>
      <c r="D427" s="1005">
        <v>368398.2</v>
      </c>
      <c r="E427" s="1005">
        <v>56400</v>
      </c>
      <c r="F427" s="936"/>
      <c r="G427" s="936"/>
      <c r="H427" s="1005"/>
      <c r="I427" s="1056"/>
      <c r="J427" s="1056"/>
      <c r="K427" s="1056"/>
      <c r="L427" s="1056"/>
      <c r="M427" s="580">
        <v>480000</v>
      </c>
      <c r="N427" s="1056"/>
    </row>
    <row r="428" spans="1:14" ht="25" customHeight="1" x14ac:dyDescent="0.4">
      <c r="A428" s="936">
        <v>57</v>
      </c>
      <c r="B428" s="1003" t="s">
        <v>2429</v>
      </c>
      <c r="C428" s="1004" t="s">
        <v>2415</v>
      </c>
      <c r="D428" s="1005">
        <v>368398.2</v>
      </c>
      <c r="E428" s="1005">
        <v>56400</v>
      </c>
      <c r="F428" s="936"/>
      <c r="G428" s="936"/>
      <c r="H428" s="1005"/>
      <c r="I428" s="1056"/>
      <c r="J428" s="1056"/>
      <c r="K428" s="1056"/>
      <c r="L428" s="1056"/>
      <c r="M428" s="580">
        <v>480000</v>
      </c>
      <c r="N428" s="1056"/>
    </row>
    <row r="429" spans="1:14" ht="25" customHeight="1" x14ac:dyDescent="0.4">
      <c r="A429" s="936">
        <v>58</v>
      </c>
      <c r="B429" s="1003" t="s">
        <v>2430</v>
      </c>
      <c r="C429" s="1004" t="s">
        <v>2415</v>
      </c>
      <c r="D429" s="1005">
        <v>368398.2</v>
      </c>
      <c r="E429" s="1005">
        <v>56400</v>
      </c>
      <c r="F429" s="936"/>
      <c r="G429" s="936"/>
      <c r="H429" s="1005"/>
      <c r="I429" s="1056"/>
      <c r="J429" s="1056"/>
      <c r="K429" s="1056"/>
      <c r="L429" s="1056"/>
      <c r="M429" s="580">
        <v>480000</v>
      </c>
      <c r="N429" s="1056"/>
    </row>
    <row r="430" spans="1:14" ht="25" customHeight="1" x14ac:dyDescent="0.4">
      <c r="A430" s="936">
        <v>59</v>
      </c>
      <c r="B430" s="1003" t="s">
        <v>2431</v>
      </c>
      <c r="C430" s="1004" t="s">
        <v>2415</v>
      </c>
      <c r="D430" s="1005">
        <v>368398.2</v>
      </c>
      <c r="E430" s="1005">
        <v>56400</v>
      </c>
      <c r="F430" s="936"/>
      <c r="G430" s="936"/>
      <c r="H430" s="1005"/>
      <c r="I430" s="1056"/>
      <c r="J430" s="1056"/>
      <c r="K430" s="1056"/>
      <c r="L430" s="1056"/>
      <c r="M430" s="580">
        <v>480000</v>
      </c>
      <c r="N430" s="1056"/>
    </row>
    <row r="431" spans="1:14" ht="25" customHeight="1" x14ac:dyDescent="0.4">
      <c r="A431" s="936">
        <v>60</v>
      </c>
      <c r="B431" s="1003" t="s">
        <v>2432</v>
      </c>
      <c r="C431" s="1004" t="s">
        <v>2415</v>
      </c>
      <c r="D431" s="1005">
        <v>368398.2</v>
      </c>
      <c r="E431" s="1005">
        <v>56400</v>
      </c>
      <c r="F431" s="936"/>
      <c r="G431" s="936"/>
      <c r="H431" s="1005"/>
      <c r="I431" s="1056"/>
      <c r="J431" s="1056"/>
      <c r="K431" s="1056"/>
      <c r="L431" s="1056"/>
      <c r="M431" s="580">
        <v>480000</v>
      </c>
      <c r="N431" s="1056"/>
    </row>
    <row r="432" spans="1:14" ht="25" customHeight="1" x14ac:dyDescent="0.4">
      <c r="A432" s="936">
        <v>61</v>
      </c>
      <c r="B432" s="1003" t="s">
        <v>2433</v>
      </c>
      <c r="C432" s="1004" t="s">
        <v>2415</v>
      </c>
      <c r="D432" s="1005">
        <v>368398.2</v>
      </c>
      <c r="E432" s="1005">
        <v>56400</v>
      </c>
      <c r="F432" s="936"/>
      <c r="G432" s="936"/>
      <c r="H432" s="1005"/>
      <c r="I432" s="1056"/>
      <c r="J432" s="1056"/>
      <c r="K432" s="1056"/>
      <c r="L432" s="1056"/>
      <c r="M432" s="580">
        <v>480000</v>
      </c>
      <c r="N432" s="1056"/>
    </row>
    <row r="433" spans="1:14" ht="25" customHeight="1" x14ac:dyDescent="0.4">
      <c r="A433" s="936">
        <v>62</v>
      </c>
      <c r="B433" s="1003" t="s">
        <v>2012</v>
      </c>
      <c r="C433" s="1004" t="s">
        <v>2415</v>
      </c>
      <c r="D433" s="1005">
        <v>368398.2</v>
      </c>
      <c r="E433" s="1005">
        <v>56400</v>
      </c>
      <c r="F433" s="936"/>
      <c r="G433" s="936"/>
      <c r="H433" s="1005"/>
      <c r="I433" s="1056"/>
      <c r="J433" s="1056"/>
      <c r="K433" s="1056"/>
      <c r="L433" s="1056"/>
      <c r="M433" s="580">
        <v>480000</v>
      </c>
      <c r="N433" s="1056"/>
    </row>
    <row r="434" spans="1:14" ht="25" customHeight="1" x14ac:dyDescent="0.4">
      <c r="A434" s="936">
        <v>63</v>
      </c>
      <c r="B434" s="1003" t="s">
        <v>2434</v>
      </c>
      <c r="C434" s="1004" t="s">
        <v>2415</v>
      </c>
      <c r="D434" s="1005">
        <v>368398.2</v>
      </c>
      <c r="E434" s="1005">
        <v>56400</v>
      </c>
      <c r="F434" s="936"/>
      <c r="G434" s="936"/>
      <c r="H434" s="1005"/>
      <c r="I434" s="1056"/>
      <c r="J434" s="1056"/>
      <c r="K434" s="1056"/>
      <c r="L434" s="1056"/>
      <c r="M434" s="580">
        <v>480000</v>
      </c>
      <c r="N434" s="1056"/>
    </row>
    <row r="435" spans="1:14" ht="25" customHeight="1" x14ac:dyDescent="0.4">
      <c r="A435" s="936">
        <v>64</v>
      </c>
      <c r="B435" s="1003" t="s">
        <v>2436</v>
      </c>
      <c r="C435" s="1004" t="s">
        <v>2415</v>
      </c>
      <c r="D435" s="1005">
        <v>368398.2</v>
      </c>
      <c r="E435" s="1005">
        <v>56400</v>
      </c>
      <c r="F435" s="936"/>
      <c r="G435" s="936"/>
      <c r="H435" s="1005"/>
      <c r="I435" s="1056"/>
      <c r="J435" s="1056"/>
      <c r="K435" s="1056"/>
      <c r="L435" s="1056"/>
      <c r="M435" s="580">
        <v>480000</v>
      </c>
      <c r="N435" s="1056"/>
    </row>
    <row r="436" spans="1:14" ht="25" customHeight="1" x14ac:dyDescent="0.4">
      <c r="A436" s="936">
        <v>65</v>
      </c>
      <c r="B436" s="1003" t="s">
        <v>2437</v>
      </c>
      <c r="C436" s="1004" t="s">
        <v>2415</v>
      </c>
      <c r="D436" s="1005">
        <v>368398.2</v>
      </c>
      <c r="E436" s="1005">
        <v>56400</v>
      </c>
      <c r="F436" s="936"/>
      <c r="G436" s="936"/>
      <c r="H436" s="1005"/>
      <c r="I436" s="1056"/>
      <c r="J436" s="1056"/>
      <c r="K436" s="1056"/>
      <c r="L436" s="1056"/>
      <c r="M436" s="580">
        <v>480000</v>
      </c>
      <c r="N436" s="1056"/>
    </row>
    <row r="437" spans="1:14" ht="25" customHeight="1" x14ac:dyDescent="0.4">
      <c r="A437" s="936">
        <v>66</v>
      </c>
      <c r="B437" s="1003" t="s">
        <v>2438</v>
      </c>
      <c r="C437" s="1004" t="s">
        <v>2415</v>
      </c>
      <c r="D437" s="1005">
        <v>368398.2</v>
      </c>
      <c r="E437" s="1005">
        <v>56400</v>
      </c>
      <c r="F437" s="936"/>
      <c r="G437" s="936"/>
      <c r="H437" s="1005"/>
      <c r="I437" s="1056"/>
      <c r="J437" s="1056"/>
      <c r="K437" s="1056"/>
      <c r="L437" s="1056"/>
      <c r="M437" s="580">
        <v>480000</v>
      </c>
      <c r="N437" s="1056"/>
    </row>
    <row r="438" spans="1:14" ht="25" customHeight="1" x14ac:dyDescent="0.4">
      <c r="A438" s="936">
        <v>67</v>
      </c>
      <c r="B438" s="1003" t="s">
        <v>2439</v>
      </c>
      <c r="C438" s="1004" t="s">
        <v>2415</v>
      </c>
      <c r="D438" s="1005">
        <v>368398.2</v>
      </c>
      <c r="E438" s="1005">
        <v>56400</v>
      </c>
      <c r="F438" s="936"/>
      <c r="G438" s="936"/>
      <c r="H438" s="1005"/>
      <c r="I438" s="1056"/>
      <c r="J438" s="1056"/>
      <c r="K438" s="1056"/>
      <c r="L438" s="1056"/>
      <c r="M438" s="580">
        <v>480000</v>
      </c>
      <c r="N438" s="1056"/>
    </row>
    <row r="439" spans="1:14" ht="25" customHeight="1" x14ac:dyDescent="0.4">
      <c r="A439" s="936">
        <v>68</v>
      </c>
      <c r="B439" s="1003" t="s">
        <v>2440</v>
      </c>
      <c r="C439" s="1004" t="s">
        <v>2415</v>
      </c>
      <c r="D439" s="1005">
        <v>368398.2</v>
      </c>
      <c r="E439" s="1005">
        <v>56400</v>
      </c>
      <c r="F439" s="936"/>
      <c r="G439" s="936"/>
      <c r="H439" s="1005"/>
      <c r="I439" s="1056"/>
      <c r="J439" s="1056"/>
      <c r="K439" s="1056"/>
      <c r="L439" s="1056"/>
      <c r="M439" s="580">
        <v>480000</v>
      </c>
      <c r="N439" s="1056"/>
    </row>
    <row r="440" spans="1:14" ht="25" customHeight="1" x14ac:dyDescent="0.4">
      <c r="A440" s="936">
        <v>69</v>
      </c>
      <c r="B440" s="1003" t="s">
        <v>2441</v>
      </c>
      <c r="C440" s="1004" t="s">
        <v>2415</v>
      </c>
      <c r="D440" s="1005">
        <v>368398.2</v>
      </c>
      <c r="E440" s="1005">
        <v>56400</v>
      </c>
      <c r="F440" s="936"/>
      <c r="G440" s="936"/>
      <c r="H440" s="1005"/>
      <c r="I440" s="1056"/>
      <c r="J440" s="1056"/>
      <c r="K440" s="1056"/>
      <c r="L440" s="1056"/>
      <c r="M440" s="580">
        <v>480000</v>
      </c>
      <c r="N440" s="1056"/>
    </row>
    <row r="441" spans="1:14" ht="25" customHeight="1" x14ac:dyDescent="0.4">
      <c r="A441" s="936">
        <v>70</v>
      </c>
      <c r="B441" s="1003" t="s">
        <v>1980</v>
      </c>
      <c r="C441" s="1004" t="s">
        <v>2415</v>
      </c>
      <c r="D441" s="1005">
        <v>368398.2</v>
      </c>
      <c r="E441" s="1005">
        <v>56400</v>
      </c>
      <c r="F441" s="936"/>
      <c r="G441" s="936"/>
      <c r="H441" s="1005"/>
      <c r="I441" s="1056"/>
      <c r="J441" s="1056"/>
      <c r="K441" s="1056"/>
      <c r="L441" s="1056"/>
      <c r="M441" s="580">
        <v>480000</v>
      </c>
      <c r="N441" s="1056"/>
    </row>
    <row r="442" spans="1:14" ht="25" customHeight="1" x14ac:dyDescent="0.4">
      <c r="A442" s="936">
        <v>71</v>
      </c>
      <c r="B442" s="1003" t="s">
        <v>2442</v>
      </c>
      <c r="C442" s="1004" t="s">
        <v>2415</v>
      </c>
      <c r="D442" s="1005">
        <v>368398.2</v>
      </c>
      <c r="E442" s="1005">
        <v>56400</v>
      </c>
      <c r="F442" s="936"/>
      <c r="G442" s="936"/>
      <c r="H442" s="1005"/>
      <c r="I442" s="1056"/>
      <c r="J442" s="1056"/>
      <c r="K442" s="1056"/>
      <c r="L442" s="1056"/>
      <c r="M442" s="580">
        <v>480000</v>
      </c>
      <c r="N442" s="1056"/>
    </row>
    <row r="443" spans="1:14" ht="25" customHeight="1" x14ac:dyDescent="0.4">
      <c r="A443" s="936">
        <v>72</v>
      </c>
      <c r="B443" s="1003" t="s">
        <v>2443</v>
      </c>
      <c r="C443" s="1004" t="s">
        <v>2415</v>
      </c>
      <c r="D443" s="1005">
        <v>368398.2</v>
      </c>
      <c r="E443" s="1005">
        <v>56400</v>
      </c>
      <c r="F443" s="936"/>
      <c r="G443" s="936"/>
      <c r="H443" s="1005"/>
      <c r="I443" s="1056"/>
      <c r="J443" s="1056"/>
      <c r="K443" s="1056"/>
      <c r="L443" s="1056"/>
      <c r="M443" s="580">
        <v>480000</v>
      </c>
      <c r="N443" s="1056"/>
    </row>
    <row r="444" spans="1:14" ht="25" customHeight="1" x14ac:dyDescent="0.4">
      <c r="A444" s="936">
        <v>73</v>
      </c>
      <c r="B444" s="1003" t="s">
        <v>2444</v>
      </c>
      <c r="C444" s="1004" t="s">
        <v>2415</v>
      </c>
      <c r="D444" s="1005">
        <v>368398.2</v>
      </c>
      <c r="E444" s="1005">
        <v>56400</v>
      </c>
      <c r="F444" s="936"/>
      <c r="G444" s="936"/>
      <c r="H444" s="1005"/>
      <c r="I444" s="1056"/>
      <c r="J444" s="1056"/>
      <c r="K444" s="1056"/>
      <c r="L444" s="1056"/>
      <c r="M444" s="580">
        <v>480000</v>
      </c>
      <c r="N444" s="1056"/>
    </row>
    <row r="445" spans="1:14" ht="25" customHeight="1" x14ac:dyDescent="0.4">
      <c r="A445" s="936">
        <v>74</v>
      </c>
      <c r="B445" s="1003" t="s">
        <v>2445</v>
      </c>
      <c r="C445" s="1004" t="s">
        <v>2415</v>
      </c>
      <c r="D445" s="1005">
        <v>368398.2</v>
      </c>
      <c r="E445" s="1005">
        <v>56400</v>
      </c>
      <c r="F445" s="936"/>
      <c r="G445" s="936"/>
      <c r="H445" s="1005"/>
      <c r="I445" s="1056"/>
      <c r="J445" s="1056"/>
      <c r="K445" s="1056"/>
      <c r="L445" s="1056"/>
      <c r="M445" s="580">
        <v>480000</v>
      </c>
      <c r="N445" s="1056"/>
    </row>
    <row r="446" spans="1:14" ht="25" customHeight="1" x14ac:dyDescent="0.4">
      <c r="A446" s="936">
        <v>75</v>
      </c>
      <c r="B446" s="1003" t="s">
        <v>2446</v>
      </c>
      <c r="C446" s="1004" t="s">
        <v>2415</v>
      </c>
      <c r="D446" s="1005">
        <v>368398.2</v>
      </c>
      <c r="E446" s="1005">
        <v>56400</v>
      </c>
      <c r="F446" s="936"/>
      <c r="G446" s="936"/>
      <c r="H446" s="1005"/>
      <c r="I446" s="1056"/>
      <c r="J446" s="1056"/>
      <c r="K446" s="1056"/>
      <c r="L446" s="1056"/>
      <c r="M446" s="580">
        <v>480000</v>
      </c>
      <c r="N446" s="1056"/>
    </row>
    <row r="447" spans="1:14" ht="25" customHeight="1" x14ac:dyDescent="0.4">
      <c r="A447" s="936">
        <v>76</v>
      </c>
      <c r="B447" s="1003" t="s">
        <v>2447</v>
      </c>
      <c r="C447" s="1004" t="s">
        <v>2415</v>
      </c>
      <c r="D447" s="1005">
        <v>368398.2</v>
      </c>
      <c r="E447" s="1005">
        <v>56400</v>
      </c>
      <c r="F447" s="936"/>
      <c r="G447" s="936"/>
      <c r="H447" s="1005"/>
      <c r="I447" s="1056"/>
      <c r="J447" s="1056"/>
      <c r="K447" s="1056"/>
      <c r="L447" s="1056"/>
      <c r="M447" s="580">
        <v>480000</v>
      </c>
      <c r="N447" s="1056"/>
    </row>
    <row r="448" spans="1:14" ht="25" customHeight="1" x14ac:dyDescent="0.4">
      <c r="A448" s="936">
        <v>77</v>
      </c>
      <c r="B448" s="1003" t="s">
        <v>2448</v>
      </c>
      <c r="C448" s="1004" t="s">
        <v>2415</v>
      </c>
      <c r="D448" s="1005">
        <v>368398.2</v>
      </c>
      <c r="E448" s="1005">
        <v>56400</v>
      </c>
      <c r="F448" s="936"/>
      <c r="G448" s="936"/>
      <c r="H448" s="1005"/>
      <c r="I448" s="1056"/>
      <c r="J448" s="1056"/>
      <c r="K448" s="1056"/>
      <c r="L448" s="1056"/>
      <c r="M448" s="580">
        <v>480000</v>
      </c>
      <c r="N448" s="1056"/>
    </row>
    <row r="449" spans="1:14" ht="25" customHeight="1" x14ac:dyDescent="0.4">
      <c r="A449" s="936">
        <v>78</v>
      </c>
      <c r="B449" s="1003" t="s">
        <v>2449</v>
      </c>
      <c r="C449" s="1004" t="s">
        <v>2415</v>
      </c>
      <c r="D449" s="1005">
        <v>368398.2</v>
      </c>
      <c r="E449" s="1005">
        <v>56400</v>
      </c>
      <c r="F449" s="936"/>
      <c r="G449" s="936"/>
      <c r="H449" s="1005"/>
      <c r="I449" s="1056"/>
      <c r="J449" s="1056"/>
      <c r="K449" s="1056"/>
      <c r="L449" s="1056"/>
      <c r="M449" s="580">
        <v>480000</v>
      </c>
      <c r="N449" s="1056"/>
    </row>
    <row r="450" spans="1:14" ht="25" customHeight="1" x14ac:dyDescent="0.4">
      <c r="A450" s="936">
        <v>79</v>
      </c>
      <c r="B450" s="1003" t="s">
        <v>1981</v>
      </c>
      <c r="C450" s="1004" t="s">
        <v>2415</v>
      </c>
      <c r="D450" s="1005">
        <v>368398.2</v>
      </c>
      <c r="E450" s="1005">
        <v>56400</v>
      </c>
      <c r="F450" s="936"/>
      <c r="G450" s="936"/>
      <c r="H450" s="1005"/>
      <c r="I450" s="1056"/>
      <c r="J450" s="1056"/>
      <c r="K450" s="1056"/>
      <c r="L450" s="1056"/>
      <c r="M450" s="580">
        <v>480000</v>
      </c>
      <c r="N450" s="1056"/>
    </row>
    <row r="451" spans="1:14" ht="25" customHeight="1" x14ac:dyDescent="0.4">
      <c r="A451" s="936">
        <v>80</v>
      </c>
      <c r="B451" s="1003" t="s">
        <v>2450</v>
      </c>
      <c r="C451" s="1004" t="s">
        <v>2415</v>
      </c>
      <c r="D451" s="1005">
        <v>368398.2</v>
      </c>
      <c r="E451" s="1005">
        <v>56400</v>
      </c>
      <c r="F451" s="936"/>
      <c r="G451" s="936"/>
      <c r="H451" s="1005"/>
      <c r="I451" s="1056"/>
      <c r="J451" s="1056"/>
      <c r="K451" s="1056"/>
      <c r="L451" s="1056"/>
      <c r="M451" s="580">
        <v>480000</v>
      </c>
      <c r="N451" s="1056"/>
    </row>
    <row r="452" spans="1:14" ht="25" customHeight="1" x14ac:dyDescent="0.4">
      <c r="A452" s="936">
        <v>81</v>
      </c>
      <c r="B452" s="1003" t="s">
        <v>1982</v>
      </c>
      <c r="C452" s="1004" t="s">
        <v>2415</v>
      </c>
      <c r="D452" s="1005">
        <v>368398.2</v>
      </c>
      <c r="E452" s="1005">
        <v>56400</v>
      </c>
      <c r="F452" s="936"/>
      <c r="G452" s="936"/>
      <c r="H452" s="1005"/>
      <c r="I452" s="1056"/>
      <c r="J452" s="1056"/>
      <c r="K452" s="1056"/>
      <c r="L452" s="1056"/>
      <c r="M452" s="580">
        <v>480000</v>
      </c>
      <c r="N452" s="1056"/>
    </row>
    <row r="453" spans="1:14" ht="25" customHeight="1" x14ac:dyDescent="0.4">
      <c r="A453" s="936">
        <v>82</v>
      </c>
      <c r="B453" s="1003" t="s">
        <v>2369</v>
      </c>
      <c r="C453" s="1004" t="s">
        <v>2415</v>
      </c>
      <c r="D453" s="1005">
        <v>368398.2</v>
      </c>
      <c r="E453" s="1005">
        <v>56400</v>
      </c>
      <c r="F453" s="936"/>
      <c r="G453" s="936"/>
      <c r="H453" s="1005"/>
      <c r="I453" s="1056"/>
      <c r="J453" s="1056"/>
      <c r="K453" s="1056"/>
      <c r="L453" s="1056"/>
      <c r="M453" s="580">
        <v>480000</v>
      </c>
      <c r="N453" s="1056"/>
    </row>
    <row r="454" spans="1:14" ht="25" customHeight="1" x14ac:dyDescent="0.4">
      <c r="A454" s="936">
        <v>83</v>
      </c>
      <c r="B454" s="1003" t="s">
        <v>2370</v>
      </c>
      <c r="C454" s="1004" t="s">
        <v>2415</v>
      </c>
      <c r="D454" s="1005">
        <v>368398.2</v>
      </c>
      <c r="E454" s="1005">
        <v>56400</v>
      </c>
      <c r="F454" s="936"/>
      <c r="G454" s="936"/>
      <c r="H454" s="1005"/>
      <c r="I454" s="1056"/>
      <c r="J454" s="1056"/>
      <c r="K454" s="1056"/>
      <c r="L454" s="1056"/>
      <c r="M454" s="580">
        <v>480000</v>
      </c>
      <c r="N454" s="1056"/>
    </row>
    <row r="455" spans="1:14" ht="25" customHeight="1" x14ac:dyDescent="0.4">
      <c r="A455" s="936">
        <v>84</v>
      </c>
      <c r="B455" s="1003" t="s">
        <v>2417</v>
      </c>
      <c r="C455" s="1004" t="s">
        <v>2415</v>
      </c>
      <c r="D455" s="1005">
        <v>368398.2</v>
      </c>
      <c r="E455" s="1005">
        <v>56400</v>
      </c>
      <c r="F455" s="936"/>
      <c r="G455" s="936"/>
      <c r="H455" s="1005"/>
      <c r="I455" s="1056"/>
      <c r="J455" s="1056"/>
      <c r="K455" s="1056"/>
      <c r="L455" s="1056"/>
      <c r="M455" s="580">
        <v>480000</v>
      </c>
      <c r="N455" s="1056"/>
    </row>
    <row r="456" spans="1:14" ht="25" customHeight="1" x14ac:dyDescent="0.4">
      <c r="A456" s="936">
        <v>85</v>
      </c>
      <c r="B456" s="1003" t="s">
        <v>2371</v>
      </c>
      <c r="C456" s="1004" t="s">
        <v>2415</v>
      </c>
      <c r="D456" s="1005">
        <v>368398.2</v>
      </c>
      <c r="E456" s="1005">
        <v>56400</v>
      </c>
      <c r="F456" s="936"/>
      <c r="G456" s="936"/>
      <c r="H456" s="1005"/>
      <c r="I456" s="1056"/>
      <c r="J456" s="1056"/>
      <c r="K456" s="1056"/>
      <c r="L456" s="1056"/>
      <c r="M456" s="580">
        <v>480000</v>
      </c>
      <c r="N456" s="1056"/>
    </row>
    <row r="457" spans="1:14" ht="25" customHeight="1" x14ac:dyDescent="0.4">
      <c r="A457" s="936">
        <v>86</v>
      </c>
      <c r="B457" s="1003" t="s">
        <v>2418</v>
      </c>
      <c r="C457" s="1004" t="s">
        <v>2415</v>
      </c>
      <c r="D457" s="1005">
        <v>368398.2</v>
      </c>
      <c r="E457" s="1005">
        <v>56400</v>
      </c>
      <c r="F457" s="936"/>
      <c r="G457" s="936"/>
      <c r="H457" s="1005"/>
      <c r="I457" s="1056"/>
      <c r="J457" s="1056"/>
      <c r="K457" s="1056"/>
      <c r="L457" s="1056"/>
      <c r="M457" s="580">
        <v>480000</v>
      </c>
      <c r="N457" s="1056"/>
    </row>
    <row r="458" spans="1:14" ht="25" customHeight="1" x14ac:dyDescent="0.4">
      <c r="A458" s="936">
        <v>87</v>
      </c>
      <c r="B458" s="1003" t="s">
        <v>2419</v>
      </c>
      <c r="C458" s="1004" t="s">
        <v>2415</v>
      </c>
      <c r="D458" s="1005">
        <v>368398.2</v>
      </c>
      <c r="E458" s="1005">
        <v>56400</v>
      </c>
      <c r="F458" s="936"/>
      <c r="G458" s="936"/>
      <c r="H458" s="1005"/>
      <c r="I458" s="1056"/>
      <c r="J458" s="1056"/>
      <c r="K458" s="1056"/>
      <c r="L458" s="1056"/>
      <c r="M458" s="580">
        <v>480000</v>
      </c>
      <c r="N458" s="1056"/>
    </row>
    <row r="459" spans="1:14" ht="25" customHeight="1" x14ac:dyDescent="0.4">
      <c r="A459" s="936">
        <v>88</v>
      </c>
      <c r="B459" s="1003" t="s">
        <v>2420</v>
      </c>
      <c r="C459" s="1004" t="s">
        <v>2415</v>
      </c>
      <c r="D459" s="1005">
        <v>368398.2</v>
      </c>
      <c r="E459" s="1005">
        <v>56400</v>
      </c>
      <c r="F459" s="936"/>
      <c r="G459" s="936"/>
      <c r="H459" s="1005"/>
      <c r="I459" s="1056"/>
      <c r="J459" s="1056"/>
      <c r="K459" s="1056"/>
      <c r="L459" s="1056"/>
      <c r="M459" s="580">
        <v>480000</v>
      </c>
      <c r="N459" s="1056"/>
    </row>
    <row r="460" spans="1:14" ht="25" customHeight="1" x14ac:dyDescent="0.4">
      <c r="A460" s="936">
        <v>89</v>
      </c>
      <c r="B460" s="1003" t="s">
        <v>2372</v>
      </c>
      <c r="C460" s="1004" t="s">
        <v>2415</v>
      </c>
      <c r="D460" s="1005">
        <v>368398.2</v>
      </c>
      <c r="E460" s="1005">
        <v>56400</v>
      </c>
      <c r="F460" s="936"/>
      <c r="G460" s="936"/>
      <c r="H460" s="1005"/>
      <c r="I460" s="1056"/>
      <c r="J460" s="1056"/>
      <c r="K460" s="1056"/>
      <c r="L460" s="1056"/>
      <c r="M460" s="580">
        <v>480000</v>
      </c>
      <c r="N460" s="1056"/>
    </row>
    <row r="461" spans="1:14" ht="25" customHeight="1" x14ac:dyDescent="0.4">
      <c r="A461" s="936">
        <v>90</v>
      </c>
      <c r="B461" s="1003" t="s">
        <v>2373</v>
      </c>
      <c r="C461" s="1004" t="s">
        <v>2415</v>
      </c>
      <c r="D461" s="1005">
        <v>368398.2</v>
      </c>
      <c r="E461" s="1005">
        <v>56400</v>
      </c>
      <c r="F461" s="936"/>
      <c r="G461" s="936"/>
      <c r="H461" s="1005"/>
      <c r="I461" s="1056"/>
      <c r="J461" s="1056"/>
      <c r="K461" s="1056"/>
      <c r="L461" s="1056"/>
      <c r="M461" s="580">
        <v>480000</v>
      </c>
      <c r="N461" s="1056"/>
    </row>
    <row r="462" spans="1:14" ht="25" customHeight="1" x14ac:dyDescent="0.4">
      <c r="A462" s="936">
        <v>91</v>
      </c>
      <c r="B462" s="1003" t="s">
        <v>2745</v>
      </c>
      <c r="C462" s="1004" t="s">
        <v>2415</v>
      </c>
      <c r="D462" s="1005">
        <v>368398.2</v>
      </c>
      <c r="E462" s="1005">
        <v>56400</v>
      </c>
      <c r="F462" s="936"/>
      <c r="G462" s="936"/>
      <c r="H462" s="1005"/>
      <c r="I462" s="1056"/>
      <c r="J462" s="1056"/>
      <c r="K462" s="1056"/>
      <c r="L462" s="1056"/>
      <c r="M462" s="580">
        <v>480000</v>
      </c>
      <c r="N462" s="1056"/>
    </row>
    <row r="463" spans="1:14" ht="25" customHeight="1" x14ac:dyDescent="0.4">
      <c r="A463" s="936">
        <v>92</v>
      </c>
      <c r="B463" s="1003" t="s">
        <v>2746</v>
      </c>
      <c r="C463" s="1004" t="s">
        <v>2415</v>
      </c>
      <c r="D463" s="1005">
        <v>368398.2</v>
      </c>
      <c r="E463" s="1005">
        <v>56400</v>
      </c>
      <c r="F463" s="936"/>
      <c r="G463" s="936"/>
      <c r="H463" s="1005"/>
      <c r="I463" s="1056"/>
      <c r="J463" s="1056"/>
      <c r="K463" s="1056"/>
      <c r="L463" s="1056"/>
      <c r="M463" s="580">
        <v>480000</v>
      </c>
      <c r="N463" s="1056"/>
    </row>
    <row r="464" spans="1:14" ht="25" customHeight="1" x14ac:dyDescent="0.4">
      <c r="A464" s="936">
        <v>93</v>
      </c>
      <c r="B464" s="1008" t="s">
        <v>2747</v>
      </c>
      <c r="C464" s="1004" t="s">
        <v>2415</v>
      </c>
      <c r="D464" s="1005">
        <v>368398.2</v>
      </c>
      <c r="E464" s="1005">
        <v>56400</v>
      </c>
      <c r="F464" s="936"/>
      <c r="G464" s="936"/>
      <c r="H464" s="1005"/>
      <c r="I464" s="1056"/>
      <c r="J464" s="1056"/>
      <c r="K464" s="1056"/>
      <c r="L464" s="1056"/>
      <c r="M464" s="580">
        <v>480000</v>
      </c>
      <c r="N464" s="1056"/>
    </row>
    <row r="465" spans="1:14" ht="25" customHeight="1" x14ac:dyDescent="0.4">
      <c r="A465" s="936">
        <v>94</v>
      </c>
      <c r="B465" s="1008" t="s">
        <v>2748</v>
      </c>
      <c r="C465" s="1004" t="s">
        <v>2415</v>
      </c>
      <c r="D465" s="1005">
        <v>368398.2</v>
      </c>
      <c r="E465" s="1005">
        <v>56400</v>
      </c>
      <c r="F465" s="936"/>
      <c r="G465" s="936"/>
      <c r="H465" s="1005"/>
      <c r="I465" s="1056"/>
      <c r="J465" s="1056"/>
      <c r="K465" s="1056"/>
      <c r="L465" s="1056"/>
      <c r="M465" s="580">
        <v>480000</v>
      </c>
      <c r="N465" s="1056"/>
    </row>
    <row r="466" spans="1:14" ht="25" customHeight="1" x14ac:dyDescent="0.4">
      <c r="A466" s="936">
        <v>95</v>
      </c>
      <c r="B466" s="1008" t="s">
        <v>2749</v>
      </c>
      <c r="C466" s="1004" t="s">
        <v>2415</v>
      </c>
      <c r="D466" s="1005">
        <v>368398.2</v>
      </c>
      <c r="E466" s="1005">
        <v>56400</v>
      </c>
      <c r="F466" s="936"/>
      <c r="G466" s="936"/>
      <c r="H466" s="1005"/>
      <c r="I466" s="1056"/>
      <c r="J466" s="1056"/>
      <c r="K466" s="1056"/>
      <c r="L466" s="1056"/>
      <c r="M466" s="580">
        <v>480000</v>
      </c>
      <c r="N466" s="1056"/>
    </row>
    <row r="467" spans="1:14" ht="25" customHeight="1" x14ac:dyDescent="0.4">
      <c r="A467" s="936">
        <v>96</v>
      </c>
      <c r="B467" s="1008" t="s">
        <v>2750</v>
      </c>
      <c r="C467" s="1004" t="s">
        <v>2415</v>
      </c>
      <c r="D467" s="1005">
        <v>368398.2</v>
      </c>
      <c r="E467" s="1005">
        <v>56400</v>
      </c>
      <c r="F467" s="936"/>
      <c r="G467" s="936"/>
      <c r="H467" s="1005"/>
      <c r="I467" s="1056"/>
      <c r="J467" s="1056"/>
      <c r="K467" s="1056"/>
      <c r="L467" s="1056"/>
      <c r="M467" s="580">
        <v>480000</v>
      </c>
      <c r="N467" s="1056"/>
    </row>
    <row r="468" spans="1:14" ht="25" customHeight="1" x14ac:dyDescent="0.4">
      <c r="A468" s="936">
        <v>97</v>
      </c>
      <c r="B468" s="1008" t="s">
        <v>2751</v>
      </c>
      <c r="C468" s="1004" t="s">
        <v>2415</v>
      </c>
      <c r="D468" s="1005">
        <v>368398.2</v>
      </c>
      <c r="E468" s="1005">
        <v>56400</v>
      </c>
      <c r="F468" s="936"/>
      <c r="G468" s="936"/>
      <c r="H468" s="1005"/>
      <c r="I468" s="1056"/>
      <c r="J468" s="1056"/>
      <c r="K468" s="1056"/>
      <c r="L468" s="1056"/>
      <c r="M468" s="580">
        <v>480000</v>
      </c>
      <c r="N468" s="1056"/>
    </row>
    <row r="469" spans="1:14" ht="25" customHeight="1" x14ac:dyDescent="0.4">
      <c r="A469" s="936">
        <v>98</v>
      </c>
      <c r="B469" s="1008" t="s">
        <v>2752</v>
      </c>
      <c r="C469" s="1004" t="s">
        <v>2415</v>
      </c>
      <c r="D469" s="1005">
        <v>368398.2</v>
      </c>
      <c r="E469" s="1005">
        <v>56400</v>
      </c>
      <c r="F469" s="936"/>
      <c r="G469" s="936"/>
      <c r="H469" s="1005"/>
      <c r="I469" s="1056"/>
      <c r="J469" s="1056"/>
      <c r="K469" s="1056"/>
      <c r="L469" s="1056"/>
      <c r="M469" s="580">
        <v>480000</v>
      </c>
      <c r="N469" s="1056"/>
    </row>
    <row r="470" spans="1:14" ht="25" customHeight="1" x14ac:dyDescent="0.4">
      <c r="A470" s="936">
        <v>99</v>
      </c>
      <c r="B470" s="1008" t="s">
        <v>2753</v>
      </c>
      <c r="C470" s="1004" t="s">
        <v>2415</v>
      </c>
      <c r="D470" s="1005">
        <v>368398.2</v>
      </c>
      <c r="E470" s="1005">
        <v>56400</v>
      </c>
      <c r="F470" s="936"/>
      <c r="G470" s="936"/>
      <c r="H470" s="1005"/>
      <c r="I470" s="1056"/>
      <c r="J470" s="1056"/>
      <c r="K470" s="1056"/>
      <c r="L470" s="1056"/>
      <c r="M470" s="580">
        <v>480000</v>
      </c>
      <c r="N470" s="1056"/>
    </row>
    <row r="471" spans="1:14" ht="25" customHeight="1" x14ac:dyDescent="0.4">
      <c r="A471" s="936">
        <v>100</v>
      </c>
      <c r="B471" s="1008" t="s">
        <v>2754</v>
      </c>
      <c r="C471" s="1004" t="s">
        <v>2415</v>
      </c>
      <c r="D471" s="1005">
        <v>368398.2</v>
      </c>
      <c r="E471" s="1005">
        <v>56400</v>
      </c>
      <c r="F471" s="936"/>
      <c r="G471" s="936"/>
      <c r="H471" s="1005"/>
      <c r="I471" s="1056"/>
      <c r="J471" s="1056"/>
      <c r="K471" s="1056"/>
      <c r="L471" s="1056"/>
      <c r="M471" s="580">
        <v>480000</v>
      </c>
      <c r="N471" s="1056"/>
    </row>
    <row r="472" spans="1:14" ht="25" customHeight="1" x14ac:dyDescent="0.4">
      <c r="A472" s="936">
        <v>101</v>
      </c>
      <c r="B472" s="1008" t="s">
        <v>2755</v>
      </c>
      <c r="C472" s="1004" t="s">
        <v>2415</v>
      </c>
      <c r="D472" s="1005">
        <v>368398.2</v>
      </c>
      <c r="E472" s="1005">
        <v>56400</v>
      </c>
      <c r="F472" s="936"/>
      <c r="G472" s="936"/>
      <c r="H472" s="1005"/>
      <c r="I472" s="1056"/>
      <c r="J472" s="1056"/>
      <c r="K472" s="1056"/>
      <c r="L472" s="1056"/>
      <c r="M472" s="580">
        <v>480000</v>
      </c>
      <c r="N472" s="1056"/>
    </row>
    <row r="473" spans="1:14" ht="25" customHeight="1" x14ac:dyDescent="0.4">
      <c r="A473" s="936">
        <v>102</v>
      </c>
      <c r="B473" s="1008" t="s">
        <v>2756</v>
      </c>
      <c r="C473" s="1004" t="s">
        <v>2415</v>
      </c>
      <c r="D473" s="1005">
        <v>368398.2</v>
      </c>
      <c r="E473" s="1005">
        <v>56400</v>
      </c>
      <c r="F473" s="936"/>
      <c r="G473" s="936"/>
      <c r="H473" s="1005"/>
      <c r="I473" s="1056"/>
      <c r="J473" s="1056"/>
      <c r="K473" s="1056"/>
      <c r="L473" s="1056"/>
      <c r="M473" s="580">
        <v>480000</v>
      </c>
      <c r="N473" s="1056"/>
    </row>
    <row r="474" spans="1:14" ht="25" customHeight="1" x14ac:dyDescent="0.4">
      <c r="A474" s="936">
        <v>103</v>
      </c>
      <c r="B474" s="1008" t="s">
        <v>2757</v>
      </c>
      <c r="C474" s="1004" t="s">
        <v>2415</v>
      </c>
      <c r="D474" s="1005">
        <v>368398.2</v>
      </c>
      <c r="E474" s="1005">
        <v>56400</v>
      </c>
      <c r="F474" s="936"/>
      <c r="G474" s="936"/>
      <c r="H474" s="1005"/>
      <c r="I474" s="1056"/>
      <c r="J474" s="1056"/>
      <c r="K474" s="1056"/>
      <c r="L474" s="1056"/>
      <c r="M474" s="580">
        <v>480000</v>
      </c>
      <c r="N474" s="1056"/>
    </row>
    <row r="475" spans="1:14" ht="25" customHeight="1" x14ac:dyDescent="0.4">
      <c r="A475" s="936">
        <v>104</v>
      </c>
      <c r="B475" s="1008" t="s">
        <v>2758</v>
      </c>
      <c r="C475" s="1004" t="s">
        <v>2415</v>
      </c>
      <c r="D475" s="1005">
        <v>368398.2</v>
      </c>
      <c r="E475" s="1005">
        <v>56400</v>
      </c>
      <c r="F475" s="936"/>
      <c r="G475" s="936"/>
      <c r="H475" s="1005"/>
      <c r="I475" s="1056"/>
      <c r="J475" s="1056"/>
      <c r="K475" s="1056"/>
      <c r="L475" s="1056"/>
      <c r="M475" s="580">
        <v>480000</v>
      </c>
      <c r="N475" s="1056"/>
    </row>
    <row r="476" spans="1:14" ht="25" customHeight="1" x14ac:dyDescent="0.4">
      <c r="A476" s="936">
        <v>105</v>
      </c>
      <c r="B476" s="1008" t="s">
        <v>2759</v>
      </c>
      <c r="C476" s="1004" t="s">
        <v>2415</v>
      </c>
      <c r="D476" s="1005">
        <v>368398.2</v>
      </c>
      <c r="E476" s="1005">
        <v>56400</v>
      </c>
      <c r="F476" s="936"/>
      <c r="G476" s="936"/>
      <c r="H476" s="1005"/>
      <c r="I476" s="1056"/>
      <c r="J476" s="1056"/>
      <c r="K476" s="1056"/>
      <c r="L476" s="1056"/>
      <c r="M476" s="580">
        <v>480000</v>
      </c>
      <c r="N476" s="1056"/>
    </row>
    <row r="477" spans="1:14" ht="25" customHeight="1" x14ac:dyDescent="0.4">
      <c r="A477" s="936">
        <v>106</v>
      </c>
      <c r="B477" s="1008" t="s">
        <v>2760</v>
      </c>
      <c r="C477" s="1004" t="s">
        <v>2415</v>
      </c>
      <c r="D477" s="1005">
        <v>368398.2</v>
      </c>
      <c r="E477" s="1005">
        <v>56400</v>
      </c>
      <c r="F477" s="936"/>
      <c r="G477" s="936"/>
      <c r="H477" s="1005"/>
      <c r="I477" s="1056"/>
      <c r="J477" s="1056"/>
      <c r="K477" s="1056"/>
      <c r="L477" s="1056"/>
      <c r="M477" s="580">
        <v>480000</v>
      </c>
      <c r="N477" s="1056"/>
    </row>
    <row r="478" spans="1:14" ht="25" customHeight="1" x14ac:dyDescent="0.4">
      <c r="A478" s="936">
        <v>107</v>
      </c>
      <c r="B478" s="1008" t="s">
        <v>2761</v>
      </c>
      <c r="C478" s="1004" t="s">
        <v>2415</v>
      </c>
      <c r="D478" s="1005">
        <v>368398.2</v>
      </c>
      <c r="E478" s="1005">
        <v>56400</v>
      </c>
      <c r="F478" s="936"/>
      <c r="G478" s="936"/>
      <c r="H478" s="1005"/>
      <c r="I478" s="1056"/>
      <c r="J478" s="1056"/>
      <c r="K478" s="1056"/>
      <c r="L478" s="1056"/>
      <c r="M478" s="580">
        <v>480000</v>
      </c>
      <c r="N478" s="1056"/>
    </row>
    <row r="479" spans="1:14" ht="25" customHeight="1" x14ac:dyDescent="0.4">
      <c r="A479" s="936">
        <v>108</v>
      </c>
      <c r="B479" s="1008" t="s">
        <v>2762</v>
      </c>
      <c r="C479" s="1004" t="s">
        <v>2415</v>
      </c>
      <c r="D479" s="1005">
        <v>368398.2</v>
      </c>
      <c r="E479" s="1005">
        <v>56400</v>
      </c>
      <c r="F479" s="936"/>
      <c r="G479" s="936"/>
      <c r="H479" s="1005"/>
      <c r="I479" s="1056"/>
      <c r="J479" s="1056"/>
      <c r="K479" s="1056"/>
      <c r="L479" s="1056"/>
      <c r="M479" s="580">
        <v>480000</v>
      </c>
      <c r="N479" s="1056"/>
    </row>
    <row r="480" spans="1:14" ht="25" customHeight="1" x14ac:dyDescent="0.4">
      <c r="A480" s="936">
        <v>109</v>
      </c>
      <c r="B480" s="1008" t="s">
        <v>2763</v>
      </c>
      <c r="C480" s="1004" t="s">
        <v>2415</v>
      </c>
      <c r="D480" s="1005">
        <v>368398.2</v>
      </c>
      <c r="E480" s="1005">
        <v>56400</v>
      </c>
      <c r="F480" s="936"/>
      <c r="G480" s="936"/>
      <c r="H480" s="1005"/>
      <c r="I480" s="1056"/>
      <c r="J480" s="1056"/>
      <c r="K480" s="1056"/>
      <c r="L480" s="1056"/>
      <c r="M480" s="580">
        <v>480000</v>
      </c>
      <c r="N480" s="1056"/>
    </row>
    <row r="481" spans="1:14" ht="25" customHeight="1" x14ac:dyDescent="0.4">
      <c r="A481" s="936">
        <v>110</v>
      </c>
      <c r="B481" s="1008" t="s">
        <v>2623</v>
      </c>
      <c r="C481" s="1004" t="s">
        <v>2415</v>
      </c>
      <c r="D481" s="1005">
        <v>368398.2</v>
      </c>
      <c r="E481" s="1005">
        <v>56400</v>
      </c>
      <c r="F481" s="936"/>
      <c r="G481" s="936"/>
      <c r="H481" s="1005"/>
      <c r="I481" s="1056"/>
      <c r="J481" s="1056"/>
      <c r="K481" s="1056"/>
      <c r="L481" s="1056"/>
      <c r="M481" s="580">
        <v>480000</v>
      </c>
      <c r="N481" s="1056"/>
    </row>
    <row r="482" spans="1:14" ht="25" customHeight="1" x14ac:dyDescent="0.4">
      <c r="A482" s="936">
        <v>111</v>
      </c>
      <c r="B482" s="1008" t="s">
        <v>2764</v>
      </c>
      <c r="C482" s="1004" t="s">
        <v>2415</v>
      </c>
      <c r="D482" s="1005">
        <v>368398.2</v>
      </c>
      <c r="E482" s="1005">
        <v>56400</v>
      </c>
      <c r="F482" s="936"/>
      <c r="G482" s="936"/>
      <c r="H482" s="1005"/>
      <c r="I482" s="1056"/>
      <c r="J482" s="1056"/>
      <c r="K482" s="1056"/>
      <c r="L482" s="1056"/>
      <c r="M482" s="580">
        <v>480000</v>
      </c>
      <c r="N482" s="1056"/>
    </row>
    <row r="483" spans="1:14" ht="25" customHeight="1" x14ac:dyDescent="0.4">
      <c r="A483" s="936">
        <v>112</v>
      </c>
      <c r="B483" s="1008" t="s">
        <v>2624</v>
      </c>
      <c r="C483" s="1004" t="s">
        <v>2415</v>
      </c>
      <c r="D483" s="1005">
        <v>368398.2</v>
      </c>
      <c r="E483" s="1005">
        <v>56400</v>
      </c>
      <c r="F483" s="936"/>
      <c r="G483" s="936"/>
      <c r="H483" s="1005"/>
      <c r="I483" s="1056"/>
      <c r="J483" s="1056"/>
      <c r="K483" s="1056"/>
      <c r="L483" s="1056"/>
      <c r="M483" s="580">
        <v>480000</v>
      </c>
      <c r="N483" s="1056"/>
    </row>
    <row r="484" spans="1:14" ht="25" customHeight="1" x14ac:dyDescent="0.4">
      <c r="A484" s="936">
        <v>113</v>
      </c>
      <c r="B484" s="1008" t="s">
        <v>2765</v>
      </c>
      <c r="C484" s="1004" t="s">
        <v>2415</v>
      </c>
      <c r="D484" s="1005">
        <v>368398.2</v>
      </c>
      <c r="E484" s="1005">
        <v>56400</v>
      </c>
      <c r="F484" s="936"/>
      <c r="G484" s="936"/>
      <c r="H484" s="1005"/>
      <c r="I484" s="1056"/>
      <c r="J484" s="1056"/>
      <c r="K484" s="1056"/>
      <c r="L484" s="1056"/>
      <c r="M484" s="580">
        <v>480000</v>
      </c>
      <c r="N484" s="1056"/>
    </row>
    <row r="485" spans="1:14" ht="25" customHeight="1" x14ac:dyDescent="0.4">
      <c r="A485" s="936">
        <v>114</v>
      </c>
      <c r="B485" s="1008" t="s">
        <v>2737</v>
      </c>
      <c r="C485" s="1004" t="s">
        <v>2415</v>
      </c>
      <c r="D485" s="1005">
        <v>368398.2</v>
      </c>
      <c r="E485" s="1005">
        <v>56400</v>
      </c>
      <c r="F485" s="936"/>
      <c r="G485" s="936"/>
      <c r="H485" s="1005"/>
      <c r="I485" s="1056"/>
      <c r="J485" s="1056"/>
      <c r="K485" s="1056"/>
      <c r="L485" s="1056"/>
      <c r="M485" s="580">
        <v>480000</v>
      </c>
      <c r="N485" s="1056"/>
    </row>
    <row r="486" spans="1:14" ht="25" customHeight="1" x14ac:dyDescent="0.4">
      <c r="A486" s="936">
        <v>115</v>
      </c>
      <c r="B486" s="1008" t="s">
        <v>2766</v>
      </c>
      <c r="C486" s="1004" t="s">
        <v>2415</v>
      </c>
      <c r="D486" s="1005">
        <v>368398.2</v>
      </c>
      <c r="E486" s="1005">
        <v>56400</v>
      </c>
      <c r="F486" s="936"/>
      <c r="G486" s="936"/>
      <c r="H486" s="1005"/>
      <c r="I486" s="1056"/>
      <c r="J486" s="1056"/>
      <c r="K486" s="1056"/>
      <c r="L486" s="1056"/>
      <c r="M486" s="580">
        <v>480000</v>
      </c>
      <c r="N486" s="1056"/>
    </row>
    <row r="487" spans="1:14" ht="25" customHeight="1" x14ac:dyDescent="0.4">
      <c r="A487" s="936">
        <v>116</v>
      </c>
      <c r="B487" s="1008" t="s">
        <v>2767</v>
      </c>
      <c r="C487" s="1004" t="s">
        <v>2415</v>
      </c>
      <c r="D487" s="1005">
        <v>368398.2</v>
      </c>
      <c r="E487" s="1005">
        <v>56400</v>
      </c>
      <c r="F487" s="936"/>
      <c r="G487" s="936"/>
      <c r="H487" s="1005"/>
      <c r="I487" s="1056"/>
      <c r="J487" s="1056"/>
      <c r="K487" s="1056"/>
      <c r="L487" s="1056"/>
      <c r="M487" s="580">
        <v>480000</v>
      </c>
      <c r="N487" s="1056"/>
    </row>
    <row r="488" spans="1:14" ht="25" customHeight="1" x14ac:dyDescent="0.4">
      <c r="A488" s="936">
        <v>117</v>
      </c>
      <c r="B488" s="1008" t="s">
        <v>2768</v>
      </c>
      <c r="C488" s="1004" t="s">
        <v>2415</v>
      </c>
      <c r="D488" s="1005">
        <v>368398.2</v>
      </c>
      <c r="E488" s="1005">
        <v>56400</v>
      </c>
      <c r="F488" s="936"/>
      <c r="G488" s="936"/>
      <c r="H488" s="1005"/>
      <c r="I488" s="1056"/>
      <c r="J488" s="1056"/>
      <c r="K488" s="1056"/>
      <c r="L488" s="1056"/>
      <c r="M488" s="580">
        <v>480000</v>
      </c>
      <c r="N488" s="1056"/>
    </row>
    <row r="489" spans="1:14" ht="25" customHeight="1" x14ac:dyDescent="0.4">
      <c r="A489" s="936">
        <v>118</v>
      </c>
      <c r="B489" s="1008" t="s">
        <v>2769</v>
      </c>
      <c r="C489" s="1004" t="s">
        <v>2415</v>
      </c>
      <c r="D489" s="1005">
        <v>368398.2</v>
      </c>
      <c r="E489" s="1005">
        <v>56400</v>
      </c>
      <c r="F489" s="936"/>
      <c r="G489" s="936"/>
      <c r="H489" s="1005"/>
      <c r="I489" s="1056"/>
      <c r="J489" s="1056"/>
      <c r="K489" s="1056"/>
      <c r="L489" s="1056"/>
      <c r="M489" s="580">
        <v>480000</v>
      </c>
      <c r="N489" s="1056"/>
    </row>
    <row r="490" spans="1:14" ht="25" customHeight="1" x14ac:dyDescent="0.4">
      <c r="A490" s="936">
        <v>119</v>
      </c>
      <c r="B490" s="1008" t="s">
        <v>2770</v>
      </c>
      <c r="C490" s="1004" t="s">
        <v>2415</v>
      </c>
      <c r="D490" s="1005">
        <v>368398.2</v>
      </c>
      <c r="E490" s="1005">
        <v>56400</v>
      </c>
      <c r="F490" s="936"/>
      <c r="G490" s="936"/>
      <c r="H490" s="1005"/>
      <c r="I490" s="1056"/>
      <c r="J490" s="1056"/>
      <c r="K490" s="1056"/>
      <c r="L490" s="1056"/>
      <c r="M490" s="580">
        <v>480000</v>
      </c>
      <c r="N490" s="1056"/>
    </row>
    <row r="491" spans="1:14" ht="25" customHeight="1" x14ac:dyDescent="0.4">
      <c r="A491" s="936">
        <v>120</v>
      </c>
      <c r="B491" s="1008" t="s">
        <v>2771</v>
      </c>
      <c r="C491" s="1004" t="s">
        <v>2415</v>
      </c>
      <c r="D491" s="1005">
        <v>368398.2</v>
      </c>
      <c r="E491" s="1005">
        <v>56400</v>
      </c>
      <c r="F491" s="936"/>
      <c r="G491" s="936"/>
      <c r="H491" s="1005"/>
      <c r="I491" s="1056"/>
      <c r="J491" s="1056"/>
      <c r="K491" s="1056"/>
      <c r="L491" s="1056"/>
      <c r="M491" s="580">
        <v>480000</v>
      </c>
      <c r="N491" s="1056"/>
    </row>
    <row r="492" spans="1:14" ht="25" customHeight="1" x14ac:dyDescent="0.4">
      <c r="A492" s="936">
        <v>121</v>
      </c>
      <c r="B492" s="1008" t="s">
        <v>2772</v>
      </c>
      <c r="C492" s="1004" t="s">
        <v>2415</v>
      </c>
      <c r="D492" s="1005">
        <v>368398.2</v>
      </c>
      <c r="E492" s="1005">
        <v>56400</v>
      </c>
      <c r="F492" s="936"/>
      <c r="G492" s="936"/>
      <c r="H492" s="1005"/>
      <c r="I492" s="1056"/>
      <c r="J492" s="1056"/>
      <c r="K492" s="1056"/>
      <c r="L492" s="1056"/>
      <c r="M492" s="580">
        <v>480000</v>
      </c>
      <c r="N492" s="1056"/>
    </row>
    <row r="493" spans="1:14" ht="25" customHeight="1" x14ac:dyDescent="0.4">
      <c r="A493" s="936">
        <v>122</v>
      </c>
      <c r="B493" s="1008" t="s">
        <v>2773</v>
      </c>
      <c r="C493" s="1004" t="s">
        <v>2415</v>
      </c>
      <c r="D493" s="1005">
        <v>368398.2</v>
      </c>
      <c r="E493" s="1005">
        <v>56400</v>
      </c>
      <c r="F493" s="936"/>
      <c r="G493" s="936"/>
      <c r="H493" s="1005"/>
      <c r="I493" s="1056"/>
      <c r="J493" s="1056"/>
      <c r="K493" s="1056"/>
      <c r="L493" s="1056"/>
      <c r="M493" s="580">
        <v>480000</v>
      </c>
      <c r="N493" s="1056"/>
    </row>
    <row r="494" spans="1:14" ht="25" customHeight="1" x14ac:dyDescent="0.4">
      <c r="A494" s="936">
        <v>123</v>
      </c>
      <c r="B494" s="1008" t="s">
        <v>2626</v>
      </c>
      <c r="C494" s="1004" t="s">
        <v>2415</v>
      </c>
      <c r="D494" s="1005">
        <v>368398.2</v>
      </c>
      <c r="E494" s="1005">
        <v>56400</v>
      </c>
      <c r="F494" s="936"/>
      <c r="G494" s="936"/>
      <c r="H494" s="1005"/>
      <c r="I494" s="1056"/>
      <c r="J494" s="1056"/>
      <c r="K494" s="1056"/>
      <c r="L494" s="1056"/>
      <c r="M494" s="580">
        <v>480000</v>
      </c>
      <c r="N494" s="1056"/>
    </row>
    <row r="495" spans="1:14" ht="25" customHeight="1" x14ac:dyDescent="0.4">
      <c r="A495" s="936">
        <v>124</v>
      </c>
      <c r="B495" s="1008" t="s">
        <v>2625</v>
      </c>
      <c r="C495" s="1004" t="s">
        <v>2415</v>
      </c>
      <c r="D495" s="1005">
        <v>368398.2</v>
      </c>
      <c r="E495" s="1005">
        <v>56400</v>
      </c>
      <c r="F495" s="936"/>
      <c r="G495" s="936"/>
      <c r="H495" s="1005"/>
      <c r="I495" s="1056"/>
      <c r="J495" s="1056"/>
      <c r="K495" s="1056"/>
      <c r="L495" s="1056"/>
      <c r="M495" s="580">
        <v>480000</v>
      </c>
      <c r="N495" s="1056"/>
    </row>
    <row r="496" spans="1:14" ht="25" customHeight="1" x14ac:dyDescent="0.4">
      <c r="A496" s="936">
        <v>125</v>
      </c>
      <c r="B496" s="1008" t="s">
        <v>2774</v>
      </c>
      <c r="C496" s="1004" t="s">
        <v>2415</v>
      </c>
      <c r="D496" s="1005">
        <v>368398.2</v>
      </c>
      <c r="E496" s="1005">
        <v>56400</v>
      </c>
      <c r="F496" s="936"/>
      <c r="G496" s="936"/>
      <c r="H496" s="1005"/>
      <c r="I496" s="1056"/>
      <c r="J496" s="1056"/>
      <c r="K496" s="1056"/>
      <c r="L496" s="1056"/>
      <c r="M496" s="580">
        <v>480000</v>
      </c>
      <c r="N496" s="1056"/>
    </row>
    <row r="497" spans="1:14" ht="25" customHeight="1" x14ac:dyDescent="0.4">
      <c r="A497" s="936">
        <v>126</v>
      </c>
      <c r="B497" s="1008" t="s">
        <v>2775</v>
      </c>
      <c r="C497" s="1004" t="s">
        <v>2415</v>
      </c>
      <c r="D497" s="1005">
        <v>368398.2</v>
      </c>
      <c r="E497" s="1005">
        <v>56400</v>
      </c>
      <c r="F497" s="936"/>
      <c r="G497" s="936"/>
      <c r="H497" s="1005"/>
      <c r="I497" s="1056"/>
      <c r="J497" s="1056"/>
      <c r="K497" s="1056"/>
      <c r="L497" s="1056"/>
      <c r="M497" s="580">
        <v>480000</v>
      </c>
      <c r="N497" s="1056"/>
    </row>
    <row r="498" spans="1:14" ht="25" customHeight="1" x14ac:dyDescent="0.4">
      <c r="A498" s="936">
        <v>127</v>
      </c>
      <c r="B498" s="1008" t="s">
        <v>2776</v>
      </c>
      <c r="C498" s="1004" t="s">
        <v>2415</v>
      </c>
      <c r="D498" s="1005">
        <v>368398.2</v>
      </c>
      <c r="E498" s="1005">
        <v>56400</v>
      </c>
      <c r="F498" s="936"/>
      <c r="G498" s="936"/>
      <c r="H498" s="1005"/>
      <c r="I498" s="1056"/>
      <c r="J498" s="1056"/>
      <c r="K498" s="1056"/>
      <c r="L498" s="1056"/>
      <c r="M498" s="580">
        <v>480000</v>
      </c>
      <c r="N498" s="1056"/>
    </row>
    <row r="499" spans="1:14" ht="25" customHeight="1" x14ac:dyDescent="0.4">
      <c r="A499" s="936">
        <v>128</v>
      </c>
      <c r="B499" s="1008" t="s">
        <v>2777</v>
      </c>
      <c r="C499" s="1004" t="s">
        <v>2415</v>
      </c>
      <c r="D499" s="1005">
        <v>368398.2</v>
      </c>
      <c r="E499" s="1005">
        <v>56400</v>
      </c>
      <c r="F499" s="936"/>
      <c r="G499" s="936"/>
      <c r="H499" s="1005"/>
      <c r="I499" s="1056"/>
      <c r="J499" s="1056"/>
      <c r="K499" s="1056"/>
      <c r="L499" s="1056"/>
      <c r="M499" s="580">
        <v>480000</v>
      </c>
      <c r="N499" s="1056"/>
    </row>
    <row r="500" spans="1:14" ht="25" customHeight="1" x14ac:dyDescent="0.4">
      <c r="A500" s="936">
        <v>129</v>
      </c>
      <c r="B500" s="1008" t="s">
        <v>2778</v>
      </c>
      <c r="C500" s="1004" t="s">
        <v>2415</v>
      </c>
      <c r="D500" s="1005">
        <v>368398.2</v>
      </c>
      <c r="E500" s="1005">
        <v>56400</v>
      </c>
      <c r="F500" s="936"/>
      <c r="G500" s="936"/>
      <c r="H500" s="1005"/>
      <c r="I500" s="1056"/>
      <c r="J500" s="1056"/>
      <c r="K500" s="1056"/>
      <c r="L500" s="1056"/>
      <c r="M500" s="580">
        <v>480000</v>
      </c>
      <c r="N500" s="1056"/>
    </row>
    <row r="501" spans="1:14" ht="25" customHeight="1" x14ac:dyDescent="0.4">
      <c r="A501" s="936">
        <v>130</v>
      </c>
      <c r="B501" s="1008" t="s">
        <v>2779</v>
      </c>
      <c r="C501" s="1004" t="s">
        <v>2415</v>
      </c>
      <c r="D501" s="1005">
        <v>368398.2</v>
      </c>
      <c r="E501" s="1005">
        <v>56400</v>
      </c>
      <c r="F501" s="936"/>
      <c r="G501" s="936"/>
      <c r="H501" s="1005"/>
      <c r="I501" s="1056"/>
      <c r="J501" s="1056"/>
      <c r="K501" s="1056"/>
      <c r="L501" s="1056"/>
      <c r="M501" s="580">
        <v>480000</v>
      </c>
      <c r="N501" s="1056"/>
    </row>
    <row r="502" spans="1:14" ht="25" customHeight="1" x14ac:dyDescent="0.4">
      <c r="A502" s="936">
        <v>131</v>
      </c>
      <c r="B502" s="1008" t="s">
        <v>2780</v>
      </c>
      <c r="C502" s="1004" t="s">
        <v>2415</v>
      </c>
      <c r="D502" s="1005">
        <v>368398.2</v>
      </c>
      <c r="E502" s="1005">
        <v>56400</v>
      </c>
      <c r="F502" s="936"/>
      <c r="G502" s="936"/>
      <c r="H502" s="1005"/>
      <c r="I502" s="1056"/>
      <c r="J502" s="1056"/>
      <c r="K502" s="1056"/>
      <c r="L502" s="1056"/>
      <c r="M502" s="580">
        <v>480000</v>
      </c>
      <c r="N502" s="1056"/>
    </row>
    <row r="503" spans="1:14" ht="25" customHeight="1" x14ac:dyDescent="0.4">
      <c r="A503" s="936">
        <v>132</v>
      </c>
      <c r="B503" s="1008" t="s">
        <v>2781</v>
      </c>
      <c r="C503" s="1004" t="s">
        <v>2415</v>
      </c>
      <c r="D503" s="1005">
        <v>368398.2</v>
      </c>
      <c r="E503" s="1005">
        <v>56400</v>
      </c>
      <c r="F503" s="936"/>
      <c r="G503" s="936"/>
      <c r="H503" s="1005"/>
      <c r="I503" s="1056"/>
      <c r="J503" s="1056"/>
      <c r="K503" s="1056"/>
      <c r="L503" s="1056"/>
      <c r="M503" s="580">
        <v>480000</v>
      </c>
      <c r="N503" s="1056"/>
    </row>
    <row r="504" spans="1:14" ht="25" customHeight="1" x14ac:dyDescent="0.4">
      <c r="A504" s="936">
        <v>133</v>
      </c>
      <c r="B504" s="1008" t="s">
        <v>2782</v>
      </c>
      <c r="C504" s="1004" t="s">
        <v>2415</v>
      </c>
      <c r="D504" s="1005">
        <v>368398.2</v>
      </c>
      <c r="E504" s="1005">
        <v>56400</v>
      </c>
      <c r="F504" s="936"/>
      <c r="G504" s="936"/>
      <c r="H504" s="1005"/>
      <c r="I504" s="1056"/>
      <c r="J504" s="1056"/>
      <c r="K504" s="1056"/>
      <c r="L504" s="1056"/>
      <c r="M504" s="580">
        <v>480000</v>
      </c>
      <c r="N504" s="1056"/>
    </row>
    <row r="505" spans="1:14" ht="25" customHeight="1" x14ac:dyDescent="0.4">
      <c r="A505" s="936">
        <v>134</v>
      </c>
      <c r="B505" s="1008" t="s">
        <v>2783</v>
      </c>
      <c r="C505" s="1004" t="s">
        <v>2415</v>
      </c>
      <c r="D505" s="1005">
        <v>368398.2</v>
      </c>
      <c r="E505" s="1005">
        <v>56400</v>
      </c>
      <c r="F505" s="936"/>
      <c r="G505" s="936"/>
      <c r="H505" s="1005"/>
      <c r="I505" s="1056"/>
      <c r="J505" s="1056"/>
      <c r="K505" s="1056"/>
      <c r="L505" s="1056"/>
      <c r="M505" s="580">
        <v>480000</v>
      </c>
      <c r="N505" s="1056"/>
    </row>
    <row r="506" spans="1:14" ht="25" customHeight="1" x14ac:dyDescent="0.4">
      <c r="A506" s="936">
        <v>135</v>
      </c>
      <c r="B506" s="1008" t="s">
        <v>2784</v>
      </c>
      <c r="C506" s="1004" t="s">
        <v>2415</v>
      </c>
      <c r="D506" s="1005">
        <v>368398.2</v>
      </c>
      <c r="E506" s="1005">
        <v>56400</v>
      </c>
      <c r="F506" s="936"/>
      <c r="G506" s="936"/>
      <c r="H506" s="1005"/>
      <c r="I506" s="1056"/>
      <c r="J506" s="1056"/>
      <c r="K506" s="1056"/>
      <c r="L506" s="1056"/>
      <c r="M506" s="580">
        <v>480000</v>
      </c>
      <c r="N506" s="1056"/>
    </row>
    <row r="507" spans="1:14" ht="25" customHeight="1" x14ac:dyDescent="0.4">
      <c r="A507" s="936">
        <v>136</v>
      </c>
      <c r="B507" s="1008" t="s">
        <v>2785</v>
      </c>
      <c r="C507" s="1004" t="s">
        <v>2415</v>
      </c>
      <c r="D507" s="1005">
        <v>368398.2</v>
      </c>
      <c r="E507" s="1005">
        <v>56400</v>
      </c>
      <c r="F507" s="936"/>
      <c r="G507" s="936"/>
      <c r="H507" s="1005"/>
      <c r="I507" s="1056"/>
      <c r="J507" s="1056"/>
      <c r="K507" s="1056"/>
      <c r="L507" s="1056"/>
      <c r="M507" s="580">
        <v>480000</v>
      </c>
      <c r="N507" s="1056"/>
    </row>
    <row r="508" spans="1:14" ht="25" customHeight="1" x14ac:dyDescent="0.4">
      <c r="A508" s="936">
        <v>137</v>
      </c>
      <c r="B508" s="1008" t="s">
        <v>2786</v>
      </c>
      <c r="C508" s="1004" t="s">
        <v>2415</v>
      </c>
      <c r="D508" s="1005">
        <v>368398.2</v>
      </c>
      <c r="E508" s="1005">
        <v>56400</v>
      </c>
      <c r="F508" s="936"/>
      <c r="G508" s="936"/>
      <c r="H508" s="1005"/>
      <c r="I508" s="1056"/>
      <c r="J508" s="1056"/>
      <c r="K508" s="1056"/>
      <c r="L508" s="1056"/>
      <c r="M508" s="580">
        <v>480000</v>
      </c>
      <c r="N508" s="1056"/>
    </row>
    <row r="509" spans="1:14" ht="25" customHeight="1" x14ac:dyDescent="0.4">
      <c r="A509" s="936">
        <v>138</v>
      </c>
      <c r="B509" s="1008" t="s">
        <v>2787</v>
      </c>
      <c r="C509" s="1004" t="s">
        <v>2415</v>
      </c>
      <c r="D509" s="1005">
        <v>368398.2</v>
      </c>
      <c r="E509" s="1005">
        <v>56400</v>
      </c>
      <c r="F509" s="936"/>
      <c r="G509" s="936"/>
      <c r="H509" s="1005"/>
      <c r="I509" s="1056"/>
      <c r="J509" s="1056"/>
      <c r="K509" s="1056"/>
      <c r="L509" s="1056"/>
      <c r="M509" s="580">
        <v>480000</v>
      </c>
      <c r="N509" s="1056"/>
    </row>
    <row r="510" spans="1:14" ht="25" customHeight="1" x14ac:dyDescent="0.4">
      <c r="A510" s="936">
        <v>139</v>
      </c>
      <c r="B510" s="1008" t="s">
        <v>2788</v>
      </c>
      <c r="C510" s="1004" t="s">
        <v>2415</v>
      </c>
      <c r="D510" s="1005">
        <v>368398.2</v>
      </c>
      <c r="E510" s="1005">
        <v>56400</v>
      </c>
      <c r="F510" s="936"/>
      <c r="G510" s="936"/>
      <c r="H510" s="1005"/>
      <c r="I510" s="1056"/>
      <c r="J510" s="1056"/>
      <c r="K510" s="1056"/>
      <c r="L510" s="1056"/>
      <c r="M510" s="580">
        <v>480000</v>
      </c>
      <c r="N510" s="1056"/>
    </row>
    <row r="511" spans="1:14" ht="25" customHeight="1" x14ac:dyDescent="0.4">
      <c r="A511" s="936">
        <v>140</v>
      </c>
      <c r="B511" s="1008" t="s">
        <v>2789</v>
      </c>
      <c r="C511" s="1004" t="s">
        <v>2415</v>
      </c>
      <c r="D511" s="1005">
        <v>368398.2</v>
      </c>
      <c r="E511" s="1005">
        <v>56400</v>
      </c>
      <c r="F511" s="936"/>
      <c r="G511" s="936"/>
      <c r="H511" s="1005"/>
      <c r="I511" s="1056"/>
      <c r="J511" s="1056"/>
      <c r="K511" s="1056"/>
      <c r="L511" s="1056"/>
      <c r="M511" s="580">
        <v>480000</v>
      </c>
      <c r="N511" s="1056"/>
    </row>
    <row r="512" spans="1:14" ht="25" customHeight="1" x14ac:dyDescent="0.4">
      <c r="A512" s="936">
        <v>141</v>
      </c>
      <c r="B512" s="1008" t="s">
        <v>2639</v>
      </c>
      <c r="C512" s="1004" t="s">
        <v>2415</v>
      </c>
      <c r="D512" s="1005">
        <v>368398.2</v>
      </c>
      <c r="E512" s="1005">
        <v>56400</v>
      </c>
      <c r="F512" s="936"/>
      <c r="G512" s="936"/>
      <c r="H512" s="1005"/>
      <c r="I512" s="1056"/>
      <c r="J512" s="1056"/>
      <c r="K512" s="1056"/>
      <c r="L512" s="1056"/>
      <c r="M512" s="580">
        <v>480000</v>
      </c>
      <c r="N512" s="1056"/>
    </row>
    <row r="513" spans="1:14" ht="25" customHeight="1" x14ac:dyDescent="0.4">
      <c r="A513" s="936">
        <v>142</v>
      </c>
      <c r="B513" s="1008" t="s">
        <v>2790</v>
      </c>
      <c r="C513" s="1004" t="s">
        <v>2415</v>
      </c>
      <c r="D513" s="1005">
        <v>368398.2</v>
      </c>
      <c r="E513" s="1005">
        <v>56400</v>
      </c>
      <c r="F513" s="936"/>
      <c r="G513" s="936"/>
      <c r="H513" s="1005"/>
      <c r="I513" s="1056"/>
      <c r="J513" s="1056"/>
      <c r="K513" s="1056"/>
      <c r="L513" s="1056"/>
      <c r="M513" s="580">
        <v>480000</v>
      </c>
      <c r="N513" s="1056"/>
    </row>
    <row r="514" spans="1:14" ht="25" customHeight="1" x14ac:dyDescent="0.4">
      <c r="A514" s="936">
        <v>143</v>
      </c>
      <c r="B514" s="1008" t="s">
        <v>2791</v>
      </c>
      <c r="C514" s="1004" t="s">
        <v>2415</v>
      </c>
      <c r="D514" s="1005">
        <v>368398.2</v>
      </c>
      <c r="E514" s="1005">
        <v>56400</v>
      </c>
      <c r="F514" s="936"/>
      <c r="G514" s="936"/>
      <c r="H514" s="1005"/>
      <c r="I514" s="1056"/>
      <c r="J514" s="1056"/>
      <c r="K514" s="1056"/>
      <c r="L514" s="1056"/>
      <c r="M514" s="580">
        <v>480000</v>
      </c>
      <c r="N514" s="1056"/>
    </row>
    <row r="515" spans="1:14" ht="25" customHeight="1" x14ac:dyDescent="0.4">
      <c r="A515" s="936">
        <v>144</v>
      </c>
      <c r="B515" s="1008" t="s">
        <v>2792</v>
      </c>
      <c r="C515" s="1004" t="s">
        <v>2415</v>
      </c>
      <c r="D515" s="1005">
        <v>368398.2</v>
      </c>
      <c r="E515" s="1005">
        <v>56400</v>
      </c>
      <c r="F515" s="936"/>
      <c r="G515" s="936"/>
      <c r="H515" s="1005"/>
      <c r="I515" s="1056"/>
      <c r="J515" s="1056"/>
      <c r="K515" s="1056"/>
      <c r="L515" s="1056"/>
      <c r="M515" s="580">
        <v>480000</v>
      </c>
      <c r="N515" s="1056"/>
    </row>
    <row r="516" spans="1:14" ht="25" customHeight="1" x14ac:dyDescent="0.4">
      <c r="A516" s="936">
        <v>145</v>
      </c>
      <c r="B516" s="1008" t="s">
        <v>2632</v>
      </c>
      <c r="C516" s="1004" t="s">
        <v>2415</v>
      </c>
      <c r="D516" s="1005">
        <v>368398.2</v>
      </c>
      <c r="E516" s="1005">
        <v>56400</v>
      </c>
      <c r="F516" s="936"/>
      <c r="G516" s="936"/>
      <c r="H516" s="1005"/>
      <c r="I516" s="1056"/>
      <c r="J516" s="1056"/>
      <c r="K516" s="1056"/>
      <c r="L516" s="1056"/>
      <c r="M516" s="580">
        <v>480000</v>
      </c>
      <c r="N516" s="1056"/>
    </row>
    <row r="517" spans="1:14" ht="25" customHeight="1" x14ac:dyDescent="0.4">
      <c r="A517" s="936">
        <v>146</v>
      </c>
      <c r="B517" s="1008" t="s">
        <v>2793</v>
      </c>
      <c r="C517" s="1006" t="s">
        <v>2435</v>
      </c>
      <c r="D517" s="1005">
        <v>398840.16</v>
      </c>
      <c r="E517" s="1005">
        <v>56400</v>
      </c>
      <c r="F517" s="936"/>
      <c r="G517" s="936"/>
      <c r="H517" s="1005"/>
      <c r="I517" s="1056"/>
      <c r="J517" s="1056"/>
      <c r="K517" s="1056"/>
      <c r="L517" s="1056"/>
      <c r="M517" s="580">
        <v>480000</v>
      </c>
      <c r="N517" s="1056"/>
    </row>
    <row r="518" spans="1:14" ht="25" customHeight="1" x14ac:dyDescent="0.4">
      <c r="A518" s="936">
        <v>147</v>
      </c>
      <c r="B518" s="1008" t="s">
        <v>2776</v>
      </c>
      <c r="C518" s="1006" t="s">
        <v>2435</v>
      </c>
      <c r="D518" s="1005">
        <v>398840.16</v>
      </c>
      <c r="E518" s="1005">
        <v>56400</v>
      </c>
      <c r="F518" s="936"/>
      <c r="G518" s="936"/>
      <c r="H518" s="1005"/>
      <c r="I518" s="1056"/>
      <c r="J518" s="1056"/>
      <c r="K518" s="1056"/>
      <c r="L518" s="1056"/>
      <c r="M518" s="580">
        <v>480000</v>
      </c>
      <c r="N518" s="1056"/>
    </row>
    <row r="519" spans="1:14" ht="25" customHeight="1" x14ac:dyDescent="0.4">
      <c r="A519" s="936">
        <v>148</v>
      </c>
      <c r="B519" s="1008" t="s">
        <v>2794</v>
      </c>
      <c r="C519" s="1006" t="s">
        <v>2435</v>
      </c>
      <c r="D519" s="1005">
        <v>398840.16</v>
      </c>
      <c r="E519" s="1005">
        <v>56400</v>
      </c>
      <c r="F519" s="936"/>
      <c r="G519" s="936"/>
      <c r="H519" s="1005"/>
      <c r="I519" s="1056"/>
      <c r="J519" s="1056"/>
      <c r="K519" s="1056"/>
      <c r="L519" s="1056"/>
      <c r="M519" s="580">
        <v>480000</v>
      </c>
      <c r="N519" s="1056"/>
    </row>
    <row r="520" spans="1:14" ht="25" customHeight="1" x14ac:dyDescent="0.4">
      <c r="A520" s="936">
        <v>149</v>
      </c>
      <c r="B520" s="1008" t="s">
        <v>2795</v>
      </c>
      <c r="C520" s="1006" t="s">
        <v>2435</v>
      </c>
      <c r="D520" s="1005">
        <v>398840.16</v>
      </c>
      <c r="E520" s="1005">
        <v>56400</v>
      </c>
      <c r="F520" s="936"/>
      <c r="G520" s="936"/>
      <c r="H520" s="1005"/>
      <c r="I520" s="1056"/>
      <c r="J520" s="1056"/>
      <c r="K520" s="1056"/>
      <c r="L520" s="1056"/>
      <c r="M520" s="580">
        <v>480000</v>
      </c>
      <c r="N520" s="1056"/>
    </row>
    <row r="521" spans="1:14" ht="25" customHeight="1" x14ac:dyDescent="0.4">
      <c r="A521" s="936">
        <v>150</v>
      </c>
      <c r="B521" s="1008" t="s">
        <v>2796</v>
      </c>
      <c r="C521" s="1006" t="s">
        <v>2435</v>
      </c>
      <c r="D521" s="1005">
        <v>398840.16</v>
      </c>
      <c r="E521" s="1005">
        <v>56400</v>
      </c>
      <c r="F521" s="936"/>
      <c r="G521" s="936"/>
      <c r="H521" s="1005"/>
      <c r="I521" s="1056"/>
      <c r="J521" s="1056"/>
      <c r="K521" s="1056"/>
      <c r="L521" s="1056"/>
      <c r="M521" s="580">
        <v>480000</v>
      </c>
      <c r="N521" s="1056"/>
    </row>
    <row r="522" spans="1:14" ht="25" customHeight="1" x14ac:dyDescent="0.4">
      <c r="A522" s="936">
        <v>151</v>
      </c>
      <c r="B522" s="1008" t="s">
        <v>2797</v>
      </c>
      <c r="C522" s="1006" t="s">
        <v>2435</v>
      </c>
      <c r="D522" s="1005">
        <v>398840.16</v>
      </c>
      <c r="E522" s="1005">
        <v>56400</v>
      </c>
      <c r="F522" s="936"/>
      <c r="G522" s="936"/>
      <c r="H522" s="1005"/>
      <c r="I522" s="1056"/>
      <c r="J522" s="1056"/>
      <c r="K522" s="1056"/>
      <c r="L522" s="1056"/>
      <c r="M522" s="580">
        <v>480000</v>
      </c>
      <c r="N522" s="1056"/>
    </row>
    <row r="523" spans="1:14" ht="25" customHeight="1" x14ac:dyDescent="0.4">
      <c r="A523" s="936">
        <v>152</v>
      </c>
      <c r="B523" s="1008" t="s">
        <v>2798</v>
      </c>
      <c r="C523" s="1006" t="s">
        <v>2435</v>
      </c>
      <c r="D523" s="1005">
        <v>398840.16</v>
      </c>
      <c r="E523" s="1005">
        <v>56400</v>
      </c>
      <c r="F523" s="116"/>
      <c r="G523" s="936"/>
      <c r="H523" s="1005"/>
      <c r="I523" s="1056"/>
      <c r="J523" s="1056"/>
      <c r="K523" s="1056"/>
      <c r="L523" s="1056"/>
      <c r="M523" s="580">
        <v>480000</v>
      </c>
      <c r="N523" s="1056"/>
    </row>
    <row r="524" spans="1:14" ht="25" customHeight="1" x14ac:dyDescent="0.4">
      <c r="A524" s="936">
        <v>153</v>
      </c>
      <c r="B524" s="1008" t="s">
        <v>2799</v>
      </c>
      <c r="C524" s="1006" t="s">
        <v>2435</v>
      </c>
      <c r="D524" s="1005">
        <v>398840.16</v>
      </c>
      <c r="E524" s="1005">
        <v>56400</v>
      </c>
      <c r="F524" s="116"/>
      <c r="G524" s="936"/>
      <c r="H524" s="1005"/>
      <c r="I524" s="1056"/>
      <c r="J524" s="1056"/>
      <c r="K524" s="1056"/>
      <c r="L524" s="1056"/>
      <c r="M524" s="580">
        <v>480000</v>
      </c>
      <c r="N524" s="1056"/>
    </row>
    <row r="525" spans="1:14" ht="25" customHeight="1" x14ac:dyDescent="0.4">
      <c r="A525" s="936">
        <v>154</v>
      </c>
      <c r="B525" s="1008" t="s">
        <v>2800</v>
      </c>
      <c r="C525" s="1006" t="s">
        <v>2435</v>
      </c>
      <c r="D525" s="1005">
        <v>398840.16</v>
      </c>
      <c r="E525" s="1005">
        <v>56400</v>
      </c>
      <c r="F525" s="116"/>
      <c r="G525" s="936"/>
      <c r="H525" s="1005"/>
      <c r="I525" s="1056"/>
      <c r="J525" s="1056"/>
      <c r="K525" s="1056"/>
      <c r="L525" s="1056"/>
      <c r="M525" s="580">
        <v>480000</v>
      </c>
      <c r="N525" s="1056"/>
    </row>
    <row r="526" spans="1:14" ht="25" customHeight="1" x14ac:dyDescent="0.4">
      <c r="A526" s="936">
        <v>155</v>
      </c>
      <c r="B526" s="1008" t="s">
        <v>2801</v>
      </c>
      <c r="C526" s="1006" t="s">
        <v>2435</v>
      </c>
      <c r="D526" s="1005">
        <v>398840.16</v>
      </c>
      <c r="E526" s="1005">
        <v>56400</v>
      </c>
      <c r="F526" s="116"/>
      <c r="G526" s="936"/>
      <c r="H526" s="1005"/>
      <c r="I526" s="1056"/>
      <c r="J526" s="1056"/>
      <c r="K526" s="1056"/>
      <c r="L526" s="1056"/>
      <c r="M526" s="580">
        <v>480000</v>
      </c>
      <c r="N526" s="1056"/>
    </row>
    <row r="527" spans="1:14" ht="25" customHeight="1" x14ac:dyDescent="0.4">
      <c r="A527" s="936">
        <v>156</v>
      </c>
      <c r="B527" s="1008" t="s">
        <v>2776</v>
      </c>
      <c r="C527" s="1006" t="s">
        <v>2435</v>
      </c>
      <c r="D527" s="1005">
        <v>398840.16</v>
      </c>
      <c r="E527" s="1005">
        <v>56400</v>
      </c>
      <c r="F527" s="116"/>
      <c r="G527" s="936"/>
      <c r="H527" s="1005"/>
      <c r="I527" s="1056"/>
      <c r="J527" s="1056"/>
      <c r="K527" s="1056"/>
      <c r="L527" s="1056"/>
      <c r="M527" s="580">
        <v>480000</v>
      </c>
      <c r="N527" s="1056"/>
    </row>
    <row r="528" spans="1:14" ht="25" customHeight="1" x14ac:dyDescent="0.4">
      <c r="A528" s="936">
        <v>157</v>
      </c>
      <c r="B528" s="1008" t="s">
        <v>2802</v>
      </c>
      <c r="C528" s="1006" t="s">
        <v>2435</v>
      </c>
      <c r="D528" s="1005">
        <v>398840.16</v>
      </c>
      <c r="E528" s="1005">
        <v>56400</v>
      </c>
      <c r="F528" s="116"/>
      <c r="G528" s="936"/>
      <c r="H528" s="1005"/>
      <c r="I528" s="1056"/>
      <c r="J528" s="1056"/>
      <c r="K528" s="1056"/>
      <c r="L528" s="1056"/>
      <c r="M528" s="580">
        <v>480000</v>
      </c>
      <c r="N528" s="1056"/>
    </row>
    <row r="529" spans="1:14" ht="25" customHeight="1" x14ac:dyDescent="0.4">
      <c r="A529" s="936">
        <v>158</v>
      </c>
      <c r="B529" s="1008" t="s">
        <v>2803</v>
      </c>
      <c r="C529" s="1006" t="s">
        <v>2435</v>
      </c>
      <c r="D529" s="1005">
        <v>398840.16</v>
      </c>
      <c r="E529" s="1005">
        <v>56400</v>
      </c>
      <c r="F529" s="116"/>
      <c r="G529" s="936"/>
      <c r="H529" s="1005"/>
      <c r="I529" s="1056"/>
      <c r="J529" s="1056"/>
      <c r="K529" s="1056"/>
      <c r="L529" s="1056"/>
      <c r="M529" s="580">
        <v>480000</v>
      </c>
      <c r="N529" s="1056"/>
    </row>
    <row r="530" spans="1:14" ht="25" customHeight="1" x14ac:dyDescent="0.4">
      <c r="A530" s="936">
        <v>159</v>
      </c>
      <c r="B530" s="1008" t="s">
        <v>2804</v>
      </c>
      <c r="C530" s="1006" t="s">
        <v>2435</v>
      </c>
      <c r="D530" s="1005">
        <v>398840.16</v>
      </c>
      <c r="E530" s="1005">
        <v>56400</v>
      </c>
      <c r="F530" s="116"/>
      <c r="G530" s="936"/>
      <c r="H530" s="1005"/>
      <c r="I530" s="1056"/>
      <c r="J530" s="1056"/>
      <c r="K530" s="1056"/>
      <c r="L530" s="1056"/>
      <c r="M530" s="580">
        <v>480000</v>
      </c>
      <c r="N530" s="1056"/>
    </row>
    <row r="531" spans="1:14" ht="25" customHeight="1" x14ac:dyDescent="0.4">
      <c r="A531" s="936">
        <v>160</v>
      </c>
      <c r="B531" s="1008" t="s">
        <v>2805</v>
      </c>
      <c r="C531" s="1006" t="s">
        <v>2435</v>
      </c>
      <c r="D531" s="1005">
        <v>398840.16</v>
      </c>
      <c r="E531" s="1005">
        <v>56400</v>
      </c>
      <c r="F531" s="116"/>
      <c r="G531" s="936"/>
      <c r="H531" s="1005"/>
      <c r="I531" s="1056"/>
      <c r="J531" s="1056"/>
      <c r="K531" s="1056"/>
      <c r="L531" s="1056"/>
      <c r="M531" s="580">
        <v>480000</v>
      </c>
      <c r="N531" s="1056"/>
    </row>
    <row r="532" spans="1:14" ht="25" customHeight="1" x14ac:dyDescent="0.4">
      <c r="A532" s="936">
        <v>161</v>
      </c>
      <c r="B532" s="1008" t="s">
        <v>2806</v>
      </c>
      <c r="C532" s="1006" t="s">
        <v>2435</v>
      </c>
      <c r="D532" s="1005">
        <v>398840.16</v>
      </c>
      <c r="E532" s="1005">
        <v>56400</v>
      </c>
      <c r="F532" s="116"/>
      <c r="G532" s="936"/>
      <c r="H532" s="1005"/>
      <c r="I532" s="1056"/>
      <c r="J532" s="1056"/>
      <c r="K532" s="1056"/>
      <c r="L532" s="1056"/>
      <c r="M532" s="580">
        <v>480000</v>
      </c>
      <c r="N532" s="1056"/>
    </row>
    <row r="533" spans="1:14" ht="25" customHeight="1" x14ac:dyDescent="0.4">
      <c r="A533" s="936">
        <v>162</v>
      </c>
      <c r="B533" s="1008" t="s">
        <v>2807</v>
      </c>
      <c r="C533" s="1006" t="s">
        <v>2435</v>
      </c>
      <c r="D533" s="1005">
        <v>398840.16</v>
      </c>
      <c r="E533" s="1005">
        <v>56400</v>
      </c>
      <c r="F533" s="116"/>
      <c r="G533" s="936"/>
      <c r="H533" s="1005"/>
      <c r="I533" s="1056"/>
      <c r="J533" s="1056"/>
      <c r="K533" s="1056"/>
      <c r="L533" s="1056"/>
      <c r="M533" s="580">
        <v>480000</v>
      </c>
      <c r="N533" s="1056"/>
    </row>
    <row r="534" spans="1:14" ht="25" customHeight="1" x14ac:dyDescent="0.4">
      <c r="A534" s="936">
        <v>163</v>
      </c>
      <c r="B534" s="1008" t="s">
        <v>2808</v>
      </c>
      <c r="C534" s="1006" t="s">
        <v>2435</v>
      </c>
      <c r="D534" s="1005">
        <v>398840.16</v>
      </c>
      <c r="E534" s="1005">
        <v>56400</v>
      </c>
      <c r="F534" s="116"/>
      <c r="G534" s="936"/>
      <c r="H534" s="1005"/>
      <c r="I534" s="1056"/>
      <c r="J534" s="1056"/>
      <c r="K534" s="1056"/>
      <c r="L534" s="1056"/>
      <c r="M534" s="580">
        <v>480000</v>
      </c>
      <c r="N534" s="1056"/>
    </row>
    <row r="535" spans="1:14" ht="25" customHeight="1" x14ac:dyDescent="0.4">
      <c r="A535" s="936">
        <v>164</v>
      </c>
      <c r="B535" s="1008" t="s">
        <v>2809</v>
      </c>
      <c r="C535" s="1006" t="s">
        <v>2435</v>
      </c>
      <c r="D535" s="1005">
        <v>398840.16</v>
      </c>
      <c r="E535" s="1005">
        <v>56400</v>
      </c>
      <c r="F535" s="116"/>
      <c r="G535" s="936"/>
      <c r="H535" s="1005"/>
      <c r="I535" s="1056"/>
      <c r="J535" s="1056"/>
      <c r="K535" s="1056"/>
      <c r="L535" s="1056"/>
      <c r="M535" s="580">
        <v>480000</v>
      </c>
      <c r="N535" s="1056"/>
    </row>
    <row r="536" spans="1:14" ht="25" customHeight="1" x14ac:dyDescent="0.4">
      <c r="A536" s="936">
        <v>165</v>
      </c>
      <c r="B536" s="1008" t="s">
        <v>2810</v>
      </c>
      <c r="C536" s="1006" t="s">
        <v>2435</v>
      </c>
      <c r="D536" s="1005">
        <v>398840.16</v>
      </c>
      <c r="E536" s="1005">
        <v>56400</v>
      </c>
      <c r="F536" s="116"/>
      <c r="G536" s="936"/>
      <c r="H536" s="1005"/>
      <c r="I536" s="1056"/>
      <c r="J536" s="1056"/>
      <c r="K536" s="1056"/>
      <c r="L536" s="1056"/>
      <c r="M536" s="580">
        <v>480000</v>
      </c>
      <c r="N536" s="1056"/>
    </row>
    <row r="537" spans="1:14" ht="25" customHeight="1" x14ac:dyDescent="0.4">
      <c r="A537" s="936">
        <v>166</v>
      </c>
      <c r="B537" s="1008" t="s">
        <v>2811</v>
      </c>
      <c r="C537" s="1006" t="s">
        <v>2435</v>
      </c>
      <c r="D537" s="1005">
        <v>398840.16</v>
      </c>
      <c r="E537" s="1005">
        <v>56400</v>
      </c>
      <c r="F537" s="116"/>
      <c r="G537" s="936"/>
      <c r="H537" s="1005"/>
      <c r="I537" s="1056"/>
      <c r="J537" s="1056"/>
      <c r="K537" s="1056"/>
      <c r="L537" s="1056"/>
      <c r="M537" s="580">
        <v>480000</v>
      </c>
      <c r="N537" s="1056"/>
    </row>
    <row r="538" spans="1:14" ht="25" customHeight="1" x14ac:dyDescent="0.4">
      <c r="A538" s="936">
        <v>167</v>
      </c>
      <c r="B538" s="1008" t="s">
        <v>2812</v>
      </c>
      <c r="C538" s="1006" t="s">
        <v>2435</v>
      </c>
      <c r="D538" s="1005">
        <v>398840.16</v>
      </c>
      <c r="E538" s="1005">
        <v>56400</v>
      </c>
      <c r="F538" s="116"/>
      <c r="G538" s="936"/>
      <c r="H538" s="1005"/>
      <c r="I538" s="1056"/>
      <c r="J538" s="1056"/>
      <c r="K538" s="1056"/>
      <c r="L538" s="1056"/>
      <c r="M538" s="580">
        <v>480000</v>
      </c>
      <c r="N538" s="1056"/>
    </row>
    <row r="539" spans="1:14" ht="25" customHeight="1" x14ac:dyDescent="0.4">
      <c r="A539" s="936">
        <v>168</v>
      </c>
      <c r="B539" s="1009" t="s">
        <v>2451</v>
      </c>
      <c r="C539" s="931" t="s">
        <v>2452</v>
      </c>
      <c r="D539" s="1005">
        <v>362149.08</v>
      </c>
      <c r="E539" s="1005">
        <v>56400</v>
      </c>
      <c r="F539" s="936"/>
      <c r="G539" s="936"/>
      <c r="H539" s="1005"/>
      <c r="I539" s="1056"/>
      <c r="J539" s="1056"/>
      <c r="K539" s="1056"/>
      <c r="L539" s="1056"/>
      <c r="M539" s="580">
        <v>480000</v>
      </c>
      <c r="N539" s="1056"/>
    </row>
    <row r="540" spans="1:14" ht="25" customHeight="1" x14ac:dyDescent="0.4">
      <c r="A540" s="936">
        <v>169</v>
      </c>
      <c r="B540" s="1003" t="s">
        <v>2453</v>
      </c>
      <c r="C540" s="931" t="s">
        <v>2452</v>
      </c>
      <c r="D540" s="1005">
        <v>362149.08</v>
      </c>
      <c r="E540" s="1005">
        <v>56400</v>
      </c>
      <c r="F540" s="936"/>
      <c r="G540" s="936"/>
      <c r="H540" s="1005"/>
      <c r="I540" s="1056"/>
      <c r="J540" s="1056"/>
      <c r="K540" s="1056"/>
      <c r="L540" s="1056"/>
      <c r="M540" s="580">
        <v>480000</v>
      </c>
      <c r="N540" s="1056"/>
    </row>
    <row r="541" spans="1:14" ht="25" customHeight="1" x14ac:dyDescent="0.4">
      <c r="A541" s="936">
        <v>170</v>
      </c>
      <c r="B541" s="1003" t="s">
        <v>2454</v>
      </c>
      <c r="C541" s="931" t="s">
        <v>2452</v>
      </c>
      <c r="D541" s="1005">
        <v>362149.08</v>
      </c>
      <c r="E541" s="1005">
        <v>56400</v>
      </c>
      <c r="F541" s="1005"/>
      <c r="G541" s="936"/>
      <c r="H541" s="1005"/>
      <c r="I541" s="1056"/>
      <c r="J541" s="1056"/>
      <c r="K541" s="1056"/>
      <c r="L541" s="1056"/>
      <c r="M541" s="580">
        <v>480000</v>
      </c>
      <c r="N541" s="1056"/>
    </row>
    <row r="542" spans="1:14" ht="25" customHeight="1" x14ac:dyDescent="0.4">
      <c r="A542" s="936">
        <v>171</v>
      </c>
      <c r="B542" s="1003" t="s">
        <v>2455</v>
      </c>
      <c r="C542" s="931" t="s">
        <v>2452</v>
      </c>
      <c r="D542" s="1005">
        <v>362149.08</v>
      </c>
      <c r="E542" s="1005">
        <v>56400</v>
      </c>
      <c r="F542" s="1005"/>
      <c r="G542" s="936"/>
      <c r="H542" s="1005"/>
      <c r="I542" s="1056"/>
      <c r="J542" s="1056"/>
      <c r="K542" s="1056"/>
      <c r="L542" s="1056"/>
      <c r="M542" s="580">
        <v>480000</v>
      </c>
      <c r="N542" s="1056"/>
    </row>
    <row r="543" spans="1:14" ht="25" customHeight="1" x14ac:dyDescent="0.4">
      <c r="A543" s="936">
        <v>172</v>
      </c>
      <c r="B543" s="1003" t="s">
        <v>2456</v>
      </c>
      <c r="C543" s="931" t="s">
        <v>2452</v>
      </c>
      <c r="D543" s="1005">
        <v>362149.08</v>
      </c>
      <c r="E543" s="1005">
        <v>56400</v>
      </c>
      <c r="F543" s="1005"/>
      <c r="G543" s="936"/>
      <c r="H543" s="1005"/>
      <c r="I543" s="1056"/>
      <c r="J543" s="1056"/>
      <c r="K543" s="1056"/>
      <c r="L543" s="1056"/>
      <c r="M543" s="580">
        <v>480000</v>
      </c>
      <c r="N543" s="1056"/>
    </row>
    <row r="544" spans="1:14" ht="25" customHeight="1" x14ac:dyDescent="0.4">
      <c r="A544" s="936">
        <v>173</v>
      </c>
      <c r="B544" s="1003" t="s">
        <v>2457</v>
      </c>
      <c r="C544" s="931" t="s">
        <v>2452</v>
      </c>
      <c r="D544" s="1005">
        <v>362149.08</v>
      </c>
      <c r="E544" s="1005">
        <v>56400</v>
      </c>
      <c r="F544" s="1005"/>
      <c r="G544" s="936"/>
      <c r="H544" s="1005"/>
      <c r="I544" s="1056"/>
      <c r="J544" s="1056"/>
      <c r="K544" s="1056"/>
      <c r="L544" s="1056"/>
      <c r="M544" s="580">
        <v>480000</v>
      </c>
      <c r="N544" s="1056"/>
    </row>
    <row r="545" spans="1:14" ht="25" customHeight="1" x14ac:dyDescent="0.4">
      <c r="A545" s="936">
        <v>174</v>
      </c>
      <c r="B545" s="1003" t="s">
        <v>2458</v>
      </c>
      <c r="C545" s="931" t="s">
        <v>2452</v>
      </c>
      <c r="D545" s="1005">
        <v>362149.08</v>
      </c>
      <c r="E545" s="1005">
        <v>56400</v>
      </c>
      <c r="F545" s="1005"/>
      <c r="G545" s="936"/>
      <c r="H545" s="1005"/>
      <c r="I545" s="1056"/>
      <c r="J545" s="1056"/>
      <c r="K545" s="1056"/>
      <c r="L545" s="1056"/>
      <c r="M545" s="580">
        <v>480000</v>
      </c>
      <c r="N545" s="1056"/>
    </row>
    <row r="546" spans="1:14" ht="25" customHeight="1" x14ac:dyDescent="0.4">
      <c r="A546" s="936">
        <v>175</v>
      </c>
      <c r="B546" s="1003" t="s">
        <v>2459</v>
      </c>
      <c r="C546" s="931" t="s">
        <v>2452</v>
      </c>
      <c r="D546" s="1005">
        <v>362149.08</v>
      </c>
      <c r="E546" s="1005">
        <v>56400</v>
      </c>
      <c r="F546" s="1005"/>
      <c r="G546" s="936"/>
      <c r="H546" s="1005"/>
      <c r="I546" s="1056"/>
      <c r="J546" s="1056"/>
      <c r="K546" s="1056"/>
      <c r="L546" s="1056"/>
      <c r="M546" s="580">
        <v>480000</v>
      </c>
      <c r="N546" s="1056"/>
    </row>
    <row r="547" spans="1:14" ht="25" customHeight="1" x14ac:dyDescent="0.4">
      <c r="A547" s="936">
        <v>176</v>
      </c>
      <c r="B547" s="1003" t="s">
        <v>2460</v>
      </c>
      <c r="C547" s="931" t="s">
        <v>2452</v>
      </c>
      <c r="D547" s="1005">
        <v>362149.08</v>
      </c>
      <c r="E547" s="1005">
        <v>56400</v>
      </c>
      <c r="F547" s="1005"/>
      <c r="G547" s="936"/>
      <c r="H547" s="1005"/>
      <c r="I547" s="1056"/>
      <c r="J547" s="1056"/>
      <c r="K547" s="1056"/>
      <c r="L547" s="1056"/>
      <c r="M547" s="580">
        <v>480000</v>
      </c>
      <c r="N547" s="1056"/>
    </row>
    <row r="548" spans="1:14" ht="25" customHeight="1" x14ac:dyDescent="0.4">
      <c r="A548" s="936">
        <v>177</v>
      </c>
      <c r="B548" s="1003" t="s">
        <v>2461</v>
      </c>
      <c r="C548" s="931" t="s">
        <v>2452</v>
      </c>
      <c r="D548" s="1005">
        <v>362149.08</v>
      </c>
      <c r="E548" s="1005">
        <v>56400</v>
      </c>
      <c r="F548" s="1005"/>
      <c r="G548" s="936"/>
      <c r="H548" s="1005"/>
      <c r="I548" s="1056"/>
      <c r="J548" s="1056"/>
      <c r="K548" s="1056"/>
      <c r="L548" s="1056"/>
      <c r="M548" s="580">
        <v>480000</v>
      </c>
      <c r="N548" s="1056"/>
    </row>
    <row r="549" spans="1:14" ht="25" customHeight="1" x14ac:dyDescent="0.4">
      <c r="A549" s="936">
        <v>178</v>
      </c>
      <c r="B549" s="1003" t="s">
        <v>2462</v>
      </c>
      <c r="C549" s="931" t="s">
        <v>2452</v>
      </c>
      <c r="D549" s="1005">
        <v>362149.08</v>
      </c>
      <c r="E549" s="1005">
        <v>56400</v>
      </c>
      <c r="F549" s="1005"/>
      <c r="G549" s="936"/>
      <c r="H549" s="1005"/>
      <c r="I549" s="1056"/>
      <c r="J549" s="1056"/>
      <c r="K549" s="1056"/>
      <c r="L549" s="1056"/>
      <c r="M549" s="580">
        <v>480000</v>
      </c>
      <c r="N549" s="1056"/>
    </row>
    <row r="550" spans="1:14" ht="25" customHeight="1" x14ac:dyDescent="0.4">
      <c r="A550" s="936">
        <v>179</v>
      </c>
      <c r="B550" s="1003" t="s">
        <v>2463</v>
      </c>
      <c r="C550" s="931" t="s">
        <v>2452</v>
      </c>
      <c r="D550" s="1005">
        <v>362149.08</v>
      </c>
      <c r="E550" s="1005">
        <v>56400</v>
      </c>
      <c r="F550" s="1005"/>
      <c r="G550" s="936"/>
      <c r="H550" s="1005"/>
      <c r="I550" s="1056"/>
      <c r="J550" s="1056"/>
      <c r="K550" s="1056"/>
      <c r="L550" s="1056"/>
      <c r="M550" s="580">
        <v>480000</v>
      </c>
      <c r="N550" s="1056"/>
    </row>
    <row r="551" spans="1:14" ht="25" customHeight="1" x14ac:dyDescent="0.4">
      <c r="A551" s="936">
        <v>180</v>
      </c>
      <c r="B551" s="1003" t="s">
        <v>2464</v>
      </c>
      <c r="C551" s="931" t="s">
        <v>2452</v>
      </c>
      <c r="D551" s="1005">
        <v>362149.08</v>
      </c>
      <c r="E551" s="1005">
        <v>56400</v>
      </c>
      <c r="F551" s="1005"/>
      <c r="G551" s="936"/>
      <c r="H551" s="1005"/>
      <c r="I551" s="1056"/>
      <c r="J551" s="1056"/>
      <c r="K551" s="1056"/>
      <c r="L551" s="1056"/>
      <c r="M551" s="580">
        <v>480000</v>
      </c>
      <c r="N551" s="1056"/>
    </row>
    <row r="552" spans="1:14" ht="25" customHeight="1" x14ac:dyDescent="0.4">
      <c r="A552" s="936">
        <v>181</v>
      </c>
      <c r="B552" s="1003" t="s">
        <v>2465</v>
      </c>
      <c r="C552" s="931" t="s">
        <v>2452</v>
      </c>
      <c r="D552" s="1005">
        <v>362149.08</v>
      </c>
      <c r="E552" s="1005">
        <v>56400</v>
      </c>
      <c r="F552" s="1005"/>
      <c r="G552" s="936"/>
      <c r="H552" s="1005"/>
      <c r="I552" s="1056"/>
      <c r="J552" s="1056"/>
      <c r="K552" s="1056"/>
      <c r="L552" s="1056"/>
      <c r="M552" s="580">
        <v>480000</v>
      </c>
      <c r="N552" s="1056"/>
    </row>
    <row r="553" spans="1:14" ht="25" customHeight="1" x14ac:dyDescent="0.4">
      <c r="A553" s="936">
        <v>182</v>
      </c>
      <c r="B553" s="1003" t="s">
        <v>2466</v>
      </c>
      <c r="C553" s="931" t="s">
        <v>2452</v>
      </c>
      <c r="D553" s="1005">
        <v>362149.08</v>
      </c>
      <c r="E553" s="1005">
        <v>56400</v>
      </c>
      <c r="F553" s="1005"/>
      <c r="G553" s="936"/>
      <c r="H553" s="1005"/>
      <c r="I553" s="1056"/>
      <c r="J553" s="1056"/>
      <c r="K553" s="1056"/>
      <c r="L553" s="1056"/>
      <c r="M553" s="580">
        <v>480000</v>
      </c>
      <c r="N553" s="1056"/>
    </row>
    <row r="554" spans="1:14" ht="25" customHeight="1" x14ac:dyDescent="0.4">
      <c r="A554" s="936">
        <v>183</v>
      </c>
      <c r="B554" s="1003" t="s">
        <v>2467</v>
      </c>
      <c r="C554" s="931" t="s">
        <v>2452</v>
      </c>
      <c r="D554" s="1005">
        <v>362149.08</v>
      </c>
      <c r="E554" s="1005">
        <v>56400</v>
      </c>
      <c r="F554" s="1005"/>
      <c r="G554" s="936"/>
      <c r="H554" s="1005"/>
      <c r="I554" s="1056"/>
      <c r="J554" s="1056"/>
      <c r="K554" s="1056"/>
      <c r="L554" s="1056"/>
      <c r="M554" s="580">
        <v>480000</v>
      </c>
      <c r="N554" s="1056"/>
    </row>
    <row r="555" spans="1:14" ht="25" customHeight="1" x14ac:dyDescent="0.4">
      <c r="A555" s="936">
        <v>184</v>
      </c>
      <c r="B555" s="1003" t="s">
        <v>2026</v>
      </c>
      <c r="C555" s="931" t="s">
        <v>2452</v>
      </c>
      <c r="D555" s="1005">
        <v>362149.08</v>
      </c>
      <c r="E555" s="1005">
        <v>56400</v>
      </c>
      <c r="F555" s="1005"/>
      <c r="G555" s="936"/>
      <c r="H555" s="1005"/>
      <c r="I555" s="1056"/>
      <c r="J555" s="1056"/>
      <c r="K555" s="1056"/>
      <c r="L555" s="1056"/>
      <c r="M555" s="580">
        <v>480000</v>
      </c>
      <c r="N555" s="1056"/>
    </row>
    <row r="556" spans="1:14" ht="25" customHeight="1" x14ac:dyDescent="0.4">
      <c r="A556" s="936">
        <v>185</v>
      </c>
      <c r="B556" s="1003" t="s">
        <v>2468</v>
      </c>
      <c r="C556" s="931" t="s">
        <v>2452</v>
      </c>
      <c r="D556" s="1005">
        <v>362149.08</v>
      </c>
      <c r="E556" s="1005">
        <v>56400</v>
      </c>
      <c r="F556" s="1005"/>
      <c r="G556" s="936"/>
      <c r="H556" s="1005"/>
      <c r="I556" s="1056"/>
      <c r="J556" s="1056"/>
      <c r="K556" s="1056"/>
      <c r="L556" s="1056"/>
      <c r="M556" s="580">
        <v>480000</v>
      </c>
      <c r="N556" s="1056"/>
    </row>
    <row r="557" spans="1:14" ht="25" customHeight="1" x14ac:dyDescent="0.4">
      <c r="A557" s="936">
        <v>186</v>
      </c>
      <c r="B557" s="1003" t="s">
        <v>2469</v>
      </c>
      <c r="C557" s="931" t="s">
        <v>2452</v>
      </c>
      <c r="D557" s="1005">
        <v>362149.08</v>
      </c>
      <c r="E557" s="1005">
        <v>56400</v>
      </c>
      <c r="F557" s="1005"/>
      <c r="G557" s="936"/>
      <c r="H557" s="1005"/>
      <c r="I557" s="1056"/>
      <c r="J557" s="1056"/>
      <c r="K557" s="1056"/>
      <c r="L557" s="1056"/>
      <c r="M557" s="580">
        <v>480000</v>
      </c>
      <c r="N557" s="1056"/>
    </row>
    <row r="558" spans="1:14" ht="25" customHeight="1" x14ac:dyDescent="0.4">
      <c r="A558" s="936">
        <v>187</v>
      </c>
      <c r="B558" s="1003" t="s">
        <v>2017</v>
      </c>
      <c r="C558" s="931" t="s">
        <v>2452</v>
      </c>
      <c r="D558" s="1005">
        <v>362149.08</v>
      </c>
      <c r="E558" s="1005">
        <v>56400</v>
      </c>
      <c r="F558" s="1005"/>
      <c r="G558" s="936"/>
      <c r="H558" s="1005"/>
      <c r="I558" s="1056"/>
      <c r="J558" s="1056"/>
      <c r="K558" s="1056"/>
      <c r="L558" s="1056"/>
      <c r="M558" s="580">
        <v>480000</v>
      </c>
      <c r="N558" s="1056"/>
    </row>
    <row r="559" spans="1:14" ht="25" customHeight="1" x14ac:dyDescent="0.4">
      <c r="A559" s="936">
        <v>188</v>
      </c>
      <c r="B559" s="1003" t="s">
        <v>2470</v>
      </c>
      <c r="C559" s="931" t="s">
        <v>2452</v>
      </c>
      <c r="D559" s="1005">
        <v>362149.08</v>
      </c>
      <c r="E559" s="1005">
        <v>56400</v>
      </c>
      <c r="F559" s="1005"/>
      <c r="G559" s="936"/>
      <c r="H559" s="1005"/>
      <c r="I559" s="1056"/>
      <c r="J559" s="1056"/>
      <c r="K559" s="1056"/>
      <c r="L559" s="1056"/>
      <c r="M559" s="580">
        <v>480000</v>
      </c>
      <c r="N559" s="1056"/>
    </row>
    <row r="560" spans="1:14" ht="25" customHeight="1" x14ac:dyDescent="0.4">
      <c r="A560" s="936">
        <v>189</v>
      </c>
      <c r="B560" s="1003" t="s">
        <v>2471</v>
      </c>
      <c r="C560" s="931" t="s">
        <v>2472</v>
      </c>
      <c r="D560" s="1005">
        <v>397531.68</v>
      </c>
      <c r="E560" s="1005">
        <v>56400</v>
      </c>
      <c r="F560" s="1005"/>
      <c r="G560" s="936"/>
      <c r="H560" s="1005"/>
      <c r="I560" s="1056"/>
      <c r="J560" s="1056"/>
      <c r="K560" s="1056"/>
      <c r="L560" s="1056"/>
      <c r="M560" s="580">
        <v>480000</v>
      </c>
      <c r="N560" s="1056"/>
    </row>
    <row r="561" spans="1:14" ht="25" customHeight="1" x14ac:dyDescent="0.4">
      <c r="A561" s="936">
        <v>190</v>
      </c>
      <c r="B561" s="1003" t="s">
        <v>2473</v>
      </c>
      <c r="C561" s="931" t="s">
        <v>2472</v>
      </c>
      <c r="D561" s="1005">
        <v>397531.68</v>
      </c>
      <c r="E561" s="1005">
        <v>56400</v>
      </c>
      <c r="F561" s="1005"/>
      <c r="G561" s="936"/>
      <c r="H561" s="1005"/>
      <c r="I561" s="1056"/>
      <c r="J561" s="1056"/>
      <c r="K561" s="1056"/>
      <c r="L561" s="1056"/>
      <c r="M561" s="580">
        <v>480000</v>
      </c>
      <c r="N561" s="1056"/>
    </row>
    <row r="562" spans="1:14" ht="25" customHeight="1" x14ac:dyDescent="0.4">
      <c r="A562" s="936">
        <v>191</v>
      </c>
      <c r="B562" s="1003" t="s">
        <v>1985</v>
      </c>
      <c r="C562" s="931" t="s">
        <v>2472</v>
      </c>
      <c r="D562" s="1005">
        <v>397531.68</v>
      </c>
      <c r="E562" s="1005">
        <v>56400</v>
      </c>
      <c r="F562" s="1005"/>
      <c r="G562" s="936"/>
      <c r="H562" s="1005"/>
      <c r="I562" s="1056"/>
      <c r="J562" s="1056"/>
      <c r="K562" s="1056"/>
      <c r="L562" s="1056"/>
      <c r="M562" s="580">
        <v>480000</v>
      </c>
      <c r="N562" s="1056"/>
    </row>
    <row r="563" spans="1:14" ht="25" customHeight="1" x14ac:dyDescent="0.4">
      <c r="A563" s="936">
        <v>192</v>
      </c>
      <c r="B563" s="1003" t="s">
        <v>1986</v>
      </c>
      <c r="C563" s="931" t="s">
        <v>2472</v>
      </c>
      <c r="D563" s="1005">
        <v>397531.68</v>
      </c>
      <c r="E563" s="1005">
        <v>56400</v>
      </c>
      <c r="F563" s="1005"/>
      <c r="G563" s="936"/>
      <c r="H563" s="1005"/>
      <c r="I563" s="1056"/>
      <c r="J563" s="1056"/>
      <c r="K563" s="1056"/>
      <c r="L563" s="1056"/>
      <c r="M563" s="580">
        <v>480000</v>
      </c>
      <c r="N563" s="1056"/>
    </row>
    <row r="564" spans="1:14" ht="25" customHeight="1" x14ac:dyDescent="0.4">
      <c r="A564" s="936">
        <v>193</v>
      </c>
      <c r="B564" s="1003" t="s">
        <v>1987</v>
      </c>
      <c r="C564" s="931" t="s">
        <v>2472</v>
      </c>
      <c r="D564" s="1005">
        <v>397531.68</v>
      </c>
      <c r="E564" s="1005">
        <v>56400</v>
      </c>
      <c r="F564" s="1005"/>
      <c r="G564" s="936"/>
      <c r="H564" s="1005"/>
      <c r="I564" s="1056"/>
      <c r="J564" s="1056"/>
      <c r="K564" s="1056"/>
      <c r="L564" s="1056"/>
      <c r="M564" s="580">
        <v>480000</v>
      </c>
      <c r="N564" s="1056"/>
    </row>
    <row r="565" spans="1:14" ht="25" customHeight="1" x14ac:dyDescent="0.4">
      <c r="A565" s="936">
        <v>194</v>
      </c>
      <c r="B565" s="1003" t="s">
        <v>2477</v>
      </c>
      <c r="C565" s="931" t="s">
        <v>2472</v>
      </c>
      <c r="D565" s="1005">
        <v>397531.68</v>
      </c>
      <c r="E565" s="1005">
        <v>56400</v>
      </c>
      <c r="F565" s="1005"/>
      <c r="G565" s="936"/>
      <c r="H565" s="1005"/>
      <c r="I565" s="1056"/>
      <c r="J565" s="1056"/>
      <c r="K565" s="1056"/>
      <c r="L565" s="1056"/>
      <c r="M565" s="580">
        <v>480000</v>
      </c>
      <c r="N565" s="1056"/>
    </row>
    <row r="566" spans="1:14" ht="25" customHeight="1" x14ac:dyDescent="0.4">
      <c r="A566" s="936">
        <v>195</v>
      </c>
      <c r="B566" s="1003" t="s">
        <v>2478</v>
      </c>
      <c r="C566" s="931" t="s">
        <v>2472</v>
      </c>
      <c r="D566" s="1005">
        <v>397531.68</v>
      </c>
      <c r="E566" s="1005">
        <v>56400</v>
      </c>
      <c r="F566" s="1005"/>
      <c r="G566" s="936"/>
      <c r="H566" s="1005"/>
      <c r="I566" s="1056"/>
      <c r="J566" s="1056"/>
      <c r="K566" s="1056"/>
      <c r="L566" s="1056"/>
      <c r="M566" s="580">
        <v>480000</v>
      </c>
      <c r="N566" s="1056"/>
    </row>
    <row r="567" spans="1:14" ht="25" customHeight="1" x14ac:dyDescent="0.4">
      <c r="A567" s="936">
        <v>196</v>
      </c>
      <c r="B567" s="1003" t="s">
        <v>1991</v>
      </c>
      <c r="C567" s="931" t="s">
        <v>2472</v>
      </c>
      <c r="D567" s="1005">
        <v>397531.68</v>
      </c>
      <c r="E567" s="1005">
        <v>56400</v>
      </c>
      <c r="F567" s="1005"/>
      <c r="G567" s="936"/>
      <c r="H567" s="1005"/>
      <c r="I567" s="1056"/>
      <c r="J567" s="1056"/>
      <c r="K567" s="1056"/>
      <c r="L567" s="1056"/>
      <c r="M567" s="580">
        <v>480000</v>
      </c>
      <c r="N567" s="1056"/>
    </row>
    <row r="568" spans="1:14" ht="25" customHeight="1" x14ac:dyDescent="0.4">
      <c r="A568" s="936">
        <v>197</v>
      </c>
      <c r="B568" s="1003" t="s">
        <v>2479</v>
      </c>
      <c r="C568" s="931" t="s">
        <v>2472</v>
      </c>
      <c r="D568" s="1005">
        <v>397531.68</v>
      </c>
      <c r="E568" s="1005">
        <v>56400</v>
      </c>
      <c r="F568" s="1005"/>
      <c r="G568" s="936"/>
      <c r="H568" s="1005"/>
      <c r="I568" s="1056"/>
      <c r="J568" s="1056"/>
      <c r="K568" s="1056"/>
      <c r="L568" s="1056"/>
      <c r="M568" s="580">
        <v>480000</v>
      </c>
      <c r="N568" s="1056"/>
    </row>
    <row r="569" spans="1:14" ht="25" customHeight="1" x14ac:dyDescent="0.4">
      <c r="A569" s="936">
        <v>198</v>
      </c>
      <c r="B569" s="1003" t="s">
        <v>1993</v>
      </c>
      <c r="C569" s="931" t="s">
        <v>2472</v>
      </c>
      <c r="D569" s="1005">
        <v>397531.68</v>
      </c>
      <c r="E569" s="1005">
        <v>56400</v>
      </c>
      <c r="F569" s="1005"/>
      <c r="G569" s="936"/>
      <c r="H569" s="1005"/>
      <c r="I569" s="1056"/>
      <c r="J569" s="1056"/>
      <c r="K569" s="1056"/>
      <c r="L569" s="1056"/>
      <c r="M569" s="580">
        <v>480000</v>
      </c>
      <c r="N569" s="1056"/>
    </row>
    <row r="570" spans="1:14" ht="25" customHeight="1" x14ac:dyDescent="0.4">
      <c r="A570" s="936">
        <v>199</v>
      </c>
      <c r="B570" s="1003" t="s">
        <v>1998</v>
      </c>
      <c r="C570" s="931" t="s">
        <v>2472</v>
      </c>
      <c r="D570" s="1005">
        <v>397531.68</v>
      </c>
      <c r="E570" s="1005">
        <v>56400</v>
      </c>
      <c r="F570" s="1005"/>
      <c r="G570" s="936"/>
      <c r="H570" s="1005"/>
      <c r="I570" s="1056"/>
      <c r="J570" s="1056"/>
      <c r="K570" s="1056"/>
      <c r="L570" s="1056"/>
      <c r="M570" s="580">
        <v>480000</v>
      </c>
      <c r="N570" s="1056"/>
    </row>
    <row r="571" spans="1:14" ht="25" customHeight="1" x14ac:dyDescent="0.4">
      <c r="A571" s="936">
        <v>200</v>
      </c>
      <c r="B571" s="1003" t="s">
        <v>2002</v>
      </c>
      <c r="C571" s="931" t="s">
        <v>2472</v>
      </c>
      <c r="D571" s="1005">
        <v>397531.68</v>
      </c>
      <c r="E571" s="1005">
        <v>56400</v>
      </c>
      <c r="F571" s="1005"/>
      <c r="G571" s="936"/>
      <c r="H571" s="1005"/>
      <c r="I571" s="1056"/>
      <c r="J571" s="1056"/>
      <c r="K571" s="1056"/>
      <c r="L571" s="1056"/>
      <c r="M571" s="580">
        <v>480000</v>
      </c>
      <c r="N571" s="1056"/>
    </row>
    <row r="572" spans="1:14" ht="25" customHeight="1" x14ac:dyDescent="0.4">
      <c r="A572" s="936">
        <v>201</v>
      </c>
      <c r="B572" s="1003" t="s">
        <v>2003</v>
      </c>
      <c r="C572" s="931" t="s">
        <v>2472</v>
      </c>
      <c r="D572" s="1005">
        <v>397531.68</v>
      </c>
      <c r="E572" s="1005">
        <v>56400</v>
      </c>
      <c r="F572" s="1005"/>
      <c r="G572" s="936"/>
      <c r="H572" s="1005"/>
      <c r="I572" s="1056"/>
      <c r="J572" s="1056"/>
      <c r="K572" s="1056"/>
      <c r="L572" s="1056"/>
      <c r="M572" s="580">
        <v>480000</v>
      </c>
      <c r="N572" s="1056"/>
    </row>
    <row r="573" spans="1:14" ht="25" customHeight="1" x14ac:dyDescent="0.4">
      <c r="A573" s="936">
        <v>202</v>
      </c>
      <c r="B573" s="1003" t="s">
        <v>2480</v>
      </c>
      <c r="C573" s="931" t="s">
        <v>2472</v>
      </c>
      <c r="D573" s="1005">
        <v>397531.68</v>
      </c>
      <c r="E573" s="1005">
        <v>56400</v>
      </c>
      <c r="F573" s="1005"/>
      <c r="G573" s="936"/>
      <c r="H573" s="1005"/>
      <c r="I573" s="1056"/>
      <c r="J573" s="1056"/>
      <c r="K573" s="1056"/>
      <c r="L573" s="1056"/>
      <c r="M573" s="580">
        <v>480000</v>
      </c>
      <c r="N573" s="1056"/>
    </row>
    <row r="574" spans="1:14" ht="25" customHeight="1" x14ac:dyDescent="0.4">
      <c r="A574" s="936">
        <v>203</v>
      </c>
      <c r="B574" s="1003" t="s">
        <v>2481</v>
      </c>
      <c r="C574" s="931" t="s">
        <v>2472</v>
      </c>
      <c r="D574" s="1005">
        <v>397531.68</v>
      </c>
      <c r="E574" s="1005">
        <v>56400</v>
      </c>
      <c r="F574" s="1005"/>
      <c r="G574" s="936"/>
      <c r="H574" s="1005"/>
      <c r="I574" s="1056"/>
      <c r="J574" s="1056"/>
      <c r="K574" s="1056"/>
      <c r="L574" s="1056"/>
      <c r="M574" s="580">
        <v>480000</v>
      </c>
      <c r="N574" s="1056"/>
    </row>
    <row r="575" spans="1:14" ht="25" customHeight="1" x14ac:dyDescent="0.4">
      <c r="A575" s="936">
        <v>204</v>
      </c>
      <c r="B575" s="1003" t="s">
        <v>2482</v>
      </c>
      <c r="C575" s="931" t="s">
        <v>2472</v>
      </c>
      <c r="D575" s="1005">
        <v>397531.68</v>
      </c>
      <c r="E575" s="1005">
        <v>56400</v>
      </c>
      <c r="F575" s="1005"/>
      <c r="G575" s="936"/>
      <c r="H575" s="1005"/>
      <c r="I575" s="1056"/>
      <c r="J575" s="1056"/>
      <c r="K575" s="1056"/>
      <c r="L575" s="1056"/>
      <c r="M575" s="580">
        <v>480000</v>
      </c>
      <c r="N575" s="1056"/>
    </row>
    <row r="576" spans="1:14" ht="25" customHeight="1" x14ac:dyDescent="0.4">
      <c r="A576" s="936">
        <v>205</v>
      </c>
      <c r="B576" s="1003" t="s">
        <v>2005</v>
      </c>
      <c r="C576" s="931" t="s">
        <v>2472</v>
      </c>
      <c r="D576" s="1005">
        <v>397531.68</v>
      </c>
      <c r="E576" s="1005">
        <v>56400</v>
      </c>
      <c r="F576" s="1005"/>
      <c r="G576" s="936"/>
      <c r="H576" s="1005"/>
      <c r="I576" s="1056"/>
      <c r="J576" s="1056"/>
      <c r="K576" s="1056"/>
      <c r="L576" s="1056"/>
      <c r="M576" s="580">
        <v>480000</v>
      </c>
      <c r="N576" s="1056"/>
    </row>
    <row r="577" spans="1:14" ht="25" customHeight="1" x14ac:dyDescent="0.4">
      <c r="A577" s="936">
        <v>206</v>
      </c>
      <c r="B577" s="1003" t="s">
        <v>2006</v>
      </c>
      <c r="C577" s="931" t="s">
        <v>2472</v>
      </c>
      <c r="D577" s="1005">
        <v>397531.68</v>
      </c>
      <c r="E577" s="1005">
        <v>56400</v>
      </c>
      <c r="F577" s="1005"/>
      <c r="G577" s="936"/>
      <c r="H577" s="1005"/>
      <c r="I577" s="1056"/>
      <c r="J577" s="1056"/>
      <c r="K577" s="1056"/>
      <c r="L577" s="1056"/>
      <c r="M577" s="580">
        <v>480000</v>
      </c>
      <c r="N577" s="1056"/>
    </row>
    <row r="578" spans="1:14" ht="25" customHeight="1" x14ac:dyDescent="0.4">
      <c r="A578" s="936">
        <v>207</v>
      </c>
      <c r="B578" s="1003" t="s">
        <v>2007</v>
      </c>
      <c r="C578" s="931" t="s">
        <v>2472</v>
      </c>
      <c r="D578" s="1005">
        <v>397531.68</v>
      </c>
      <c r="E578" s="1005">
        <v>56400</v>
      </c>
      <c r="F578" s="1005"/>
      <c r="G578" s="936"/>
      <c r="H578" s="1005"/>
      <c r="I578" s="1056"/>
      <c r="J578" s="1056"/>
      <c r="K578" s="1056"/>
      <c r="L578" s="1056"/>
      <c r="M578" s="580">
        <v>480000</v>
      </c>
      <c r="N578" s="1056"/>
    </row>
    <row r="579" spans="1:14" ht="25" customHeight="1" x14ac:dyDescent="0.4">
      <c r="A579" s="936">
        <v>208</v>
      </c>
      <c r="B579" s="1003" t="s">
        <v>2483</v>
      </c>
      <c r="C579" s="931" t="s">
        <v>2472</v>
      </c>
      <c r="D579" s="1005">
        <v>397531.68</v>
      </c>
      <c r="E579" s="1005">
        <v>56400</v>
      </c>
      <c r="F579" s="1005"/>
      <c r="G579" s="936"/>
      <c r="H579" s="1005"/>
      <c r="I579" s="1056"/>
      <c r="J579" s="1056"/>
      <c r="K579" s="1056"/>
      <c r="L579" s="1056"/>
      <c r="M579" s="580">
        <v>480000</v>
      </c>
      <c r="N579" s="1056"/>
    </row>
    <row r="580" spans="1:14" ht="25" customHeight="1" x14ac:dyDescent="0.4">
      <c r="A580" s="936">
        <v>209</v>
      </c>
      <c r="B580" s="1010" t="s">
        <v>2008</v>
      </c>
      <c r="C580" s="931" t="s">
        <v>2472</v>
      </c>
      <c r="D580" s="1005">
        <v>397531.68</v>
      </c>
      <c r="E580" s="1005">
        <v>56400</v>
      </c>
      <c r="F580" s="1005"/>
      <c r="G580" s="936"/>
      <c r="H580" s="1005"/>
      <c r="I580" s="1056"/>
      <c r="J580" s="1056"/>
      <c r="K580" s="1056"/>
      <c r="L580" s="1056"/>
      <c r="M580" s="580">
        <v>480000</v>
      </c>
      <c r="N580" s="1056"/>
    </row>
    <row r="581" spans="1:14" ht="25" customHeight="1" x14ac:dyDescent="0.4">
      <c r="A581" s="936">
        <v>210</v>
      </c>
      <c r="B581" s="1003" t="s">
        <v>2010</v>
      </c>
      <c r="C581" s="931" t="s">
        <v>2472</v>
      </c>
      <c r="D581" s="1005">
        <v>397531.68</v>
      </c>
      <c r="E581" s="1005">
        <v>56400</v>
      </c>
      <c r="F581" s="1005"/>
      <c r="G581" s="936"/>
      <c r="H581" s="1005"/>
      <c r="I581" s="1056"/>
      <c r="J581" s="1056"/>
      <c r="K581" s="1056"/>
      <c r="L581" s="1056"/>
      <c r="M581" s="580">
        <v>480000</v>
      </c>
      <c r="N581" s="1056"/>
    </row>
    <row r="582" spans="1:14" ht="25" customHeight="1" x14ac:dyDescent="0.4">
      <c r="A582" s="936">
        <v>211</v>
      </c>
      <c r="B582" s="1003" t="s">
        <v>2484</v>
      </c>
      <c r="C582" s="931" t="s">
        <v>2472</v>
      </c>
      <c r="D582" s="1005">
        <v>397531.68</v>
      </c>
      <c r="E582" s="1005">
        <v>56400</v>
      </c>
      <c r="F582" s="1005"/>
      <c r="G582" s="936"/>
      <c r="H582" s="1005"/>
      <c r="I582" s="1056"/>
      <c r="J582" s="1056"/>
      <c r="K582" s="1056"/>
      <c r="L582" s="1056"/>
      <c r="M582" s="580">
        <v>480000</v>
      </c>
      <c r="N582" s="1056"/>
    </row>
    <row r="583" spans="1:14" ht="25" customHeight="1" x14ac:dyDescent="0.4">
      <c r="A583" s="936">
        <v>212</v>
      </c>
      <c r="B583" s="1003" t="s">
        <v>2485</v>
      </c>
      <c r="C583" s="931" t="s">
        <v>2472</v>
      </c>
      <c r="D583" s="1005">
        <v>397531.68</v>
      </c>
      <c r="E583" s="1005">
        <v>56400</v>
      </c>
      <c r="F583" s="1005"/>
      <c r="G583" s="936"/>
      <c r="H583" s="1005"/>
      <c r="I583" s="1056"/>
      <c r="J583" s="1056"/>
      <c r="K583" s="1056"/>
      <c r="L583" s="1056"/>
      <c r="M583" s="580">
        <v>480000</v>
      </c>
      <c r="N583" s="1056"/>
    </row>
    <row r="584" spans="1:14" ht="25" customHeight="1" x14ac:dyDescent="0.4">
      <c r="A584" s="936">
        <v>213</v>
      </c>
      <c r="B584" s="1003" t="s">
        <v>2486</v>
      </c>
      <c r="C584" s="931" t="s">
        <v>2472</v>
      </c>
      <c r="D584" s="1005">
        <v>397531.68</v>
      </c>
      <c r="E584" s="1005">
        <v>56400</v>
      </c>
      <c r="F584" s="1005"/>
      <c r="G584" s="936"/>
      <c r="H584" s="1005"/>
      <c r="I584" s="1056"/>
      <c r="J584" s="1056"/>
      <c r="K584" s="1056"/>
      <c r="L584" s="1056"/>
      <c r="M584" s="580">
        <v>480000</v>
      </c>
      <c r="N584" s="1056"/>
    </row>
    <row r="585" spans="1:14" ht="25" customHeight="1" x14ac:dyDescent="0.4">
      <c r="A585" s="936">
        <v>214</v>
      </c>
      <c r="B585" s="1003" t="s">
        <v>2487</v>
      </c>
      <c r="C585" s="931" t="s">
        <v>2472</v>
      </c>
      <c r="D585" s="1005">
        <v>397531.68</v>
      </c>
      <c r="E585" s="1005">
        <v>56400</v>
      </c>
      <c r="F585" s="1005"/>
      <c r="G585" s="936"/>
      <c r="H585" s="1005"/>
      <c r="I585" s="1056"/>
      <c r="J585" s="1056"/>
      <c r="K585" s="1056"/>
      <c r="L585" s="1056"/>
      <c r="M585" s="580">
        <v>480000</v>
      </c>
      <c r="N585" s="1056"/>
    </row>
    <row r="586" spans="1:14" ht="25" customHeight="1" x14ac:dyDescent="0.4">
      <c r="A586" s="936">
        <v>215</v>
      </c>
      <c r="B586" s="1003" t="s">
        <v>2488</v>
      </c>
      <c r="C586" s="931" t="s">
        <v>2472</v>
      </c>
      <c r="D586" s="1005">
        <v>397531.68</v>
      </c>
      <c r="E586" s="1005">
        <v>56400</v>
      </c>
      <c r="F586" s="1005"/>
      <c r="G586" s="936"/>
      <c r="H586" s="1005"/>
      <c r="I586" s="1056"/>
      <c r="J586" s="1056"/>
      <c r="K586" s="1056"/>
      <c r="L586" s="1056"/>
      <c r="M586" s="580">
        <v>480000</v>
      </c>
      <c r="N586" s="1056"/>
    </row>
    <row r="587" spans="1:14" ht="25" customHeight="1" x14ac:dyDescent="0.4">
      <c r="A587" s="936">
        <v>216</v>
      </c>
      <c r="B587" s="1003" t="s">
        <v>2489</v>
      </c>
      <c r="C587" s="931" t="s">
        <v>2472</v>
      </c>
      <c r="D587" s="1005">
        <v>397531.68</v>
      </c>
      <c r="E587" s="1005">
        <v>56400</v>
      </c>
      <c r="F587" s="1005"/>
      <c r="G587" s="936"/>
      <c r="H587" s="1005"/>
      <c r="I587" s="1056"/>
      <c r="J587" s="1056"/>
      <c r="K587" s="1056"/>
      <c r="L587" s="1056"/>
      <c r="M587" s="580">
        <v>480000</v>
      </c>
      <c r="N587" s="1056"/>
    </row>
    <row r="588" spans="1:14" ht="25" customHeight="1" x14ac:dyDescent="0.4">
      <c r="A588" s="936">
        <v>217</v>
      </c>
      <c r="B588" s="1003" t="s">
        <v>2490</v>
      </c>
      <c r="C588" s="931" t="s">
        <v>2472</v>
      </c>
      <c r="D588" s="1005">
        <v>397531.68</v>
      </c>
      <c r="E588" s="1005">
        <v>56400</v>
      </c>
      <c r="F588" s="1005"/>
      <c r="G588" s="936"/>
      <c r="H588" s="1005"/>
      <c r="I588" s="1056"/>
      <c r="J588" s="1056"/>
      <c r="K588" s="1056"/>
      <c r="L588" s="1056"/>
      <c r="M588" s="580">
        <v>480000</v>
      </c>
      <c r="N588" s="1056"/>
    </row>
    <row r="589" spans="1:14" ht="25" customHeight="1" x14ac:dyDescent="0.4">
      <c r="A589" s="936">
        <v>218</v>
      </c>
      <c r="B589" s="1003" t="s">
        <v>2491</v>
      </c>
      <c r="C589" s="931" t="s">
        <v>2472</v>
      </c>
      <c r="D589" s="1005">
        <v>397531.68</v>
      </c>
      <c r="E589" s="1005">
        <v>56400</v>
      </c>
      <c r="F589" s="1005"/>
      <c r="G589" s="936"/>
      <c r="H589" s="1005"/>
      <c r="I589" s="1056"/>
      <c r="J589" s="1056"/>
      <c r="K589" s="1056"/>
      <c r="L589" s="1056"/>
      <c r="M589" s="580">
        <v>480000</v>
      </c>
      <c r="N589" s="1056"/>
    </row>
    <row r="590" spans="1:14" ht="25" customHeight="1" x14ac:dyDescent="0.4">
      <c r="A590" s="936">
        <v>219</v>
      </c>
      <c r="B590" s="1003" t="s">
        <v>2492</v>
      </c>
      <c r="C590" s="931" t="s">
        <v>2472</v>
      </c>
      <c r="D590" s="1005">
        <v>397531.68</v>
      </c>
      <c r="E590" s="1005">
        <v>56400</v>
      </c>
      <c r="F590" s="1005"/>
      <c r="G590" s="936"/>
      <c r="H590" s="1005"/>
      <c r="I590" s="1056"/>
      <c r="J590" s="1056"/>
      <c r="K590" s="1056"/>
      <c r="L590" s="1056"/>
      <c r="M590" s="580">
        <v>480000</v>
      </c>
      <c r="N590" s="1056"/>
    </row>
    <row r="591" spans="1:14" ht="25" customHeight="1" x14ac:dyDescent="0.4">
      <c r="A591" s="936">
        <v>220</v>
      </c>
      <c r="B591" s="1003" t="s">
        <v>1979</v>
      </c>
      <c r="C591" s="931" t="s">
        <v>2472</v>
      </c>
      <c r="D591" s="1005">
        <v>397531.68</v>
      </c>
      <c r="E591" s="1005">
        <v>56400</v>
      </c>
      <c r="F591" s="1005"/>
      <c r="G591" s="936"/>
      <c r="H591" s="1005"/>
      <c r="I591" s="1056"/>
      <c r="J591" s="1056"/>
      <c r="K591" s="1056"/>
      <c r="L591" s="1056"/>
      <c r="M591" s="580">
        <v>480000</v>
      </c>
      <c r="N591" s="1056"/>
    </row>
    <row r="592" spans="1:14" ht="25" customHeight="1" x14ac:dyDescent="0.4">
      <c r="A592" s="936">
        <v>221</v>
      </c>
      <c r="B592" s="1003" t="s">
        <v>2493</v>
      </c>
      <c r="C592" s="931" t="s">
        <v>2472</v>
      </c>
      <c r="D592" s="1005">
        <v>397531.68</v>
      </c>
      <c r="E592" s="1005">
        <v>56400</v>
      </c>
      <c r="F592" s="1005"/>
      <c r="G592" s="936"/>
      <c r="H592" s="1005"/>
      <c r="I592" s="1056"/>
      <c r="J592" s="1056"/>
      <c r="K592" s="1056"/>
      <c r="L592" s="1056"/>
      <c r="M592" s="580">
        <v>480000</v>
      </c>
      <c r="N592" s="1056"/>
    </row>
    <row r="593" spans="1:14" ht="25" customHeight="1" x14ac:dyDescent="0.4">
      <c r="A593" s="936">
        <v>222</v>
      </c>
      <c r="B593" s="1003" t="s">
        <v>2022</v>
      </c>
      <c r="C593" s="931" t="s">
        <v>2472</v>
      </c>
      <c r="D593" s="1005">
        <v>397531.68</v>
      </c>
      <c r="E593" s="1005">
        <v>56400</v>
      </c>
      <c r="F593" s="1005"/>
      <c r="G593" s="936"/>
      <c r="H593" s="1005"/>
      <c r="I593" s="1056"/>
      <c r="J593" s="1056"/>
      <c r="K593" s="1056"/>
      <c r="L593" s="1056"/>
      <c r="M593" s="580">
        <v>480000</v>
      </c>
      <c r="N593" s="1056"/>
    </row>
    <row r="594" spans="1:14" ht="25" customHeight="1" x14ac:dyDescent="0.4">
      <c r="A594" s="936">
        <v>223</v>
      </c>
      <c r="B594" s="1003" t="s">
        <v>2021</v>
      </c>
      <c r="C594" s="931" t="s">
        <v>2472</v>
      </c>
      <c r="D594" s="1005">
        <v>397531.68</v>
      </c>
      <c r="E594" s="1005">
        <v>56400</v>
      </c>
      <c r="F594" s="1005"/>
      <c r="G594" s="936"/>
      <c r="H594" s="1005"/>
      <c r="I594" s="1056"/>
      <c r="J594" s="1056"/>
      <c r="K594" s="1056"/>
      <c r="L594" s="1056"/>
      <c r="M594" s="580">
        <v>480000</v>
      </c>
      <c r="N594" s="1056"/>
    </row>
    <row r="595" spans="1:14" ht="25" customHeight="1" x14ac:dyDescent="0.4">
      <c r="A595" s="936">
        <v>224</v>
      </c>
      <c r="B595" s="1003" t="s">
        <v>2474</v>
      </c>
      <c r="C595" s="931" t="s">
        <v>2472</v>
      </c>
      <c r="D595" s="1005">
        <v>397531.68</v>
      </c>
      <c r="E595" s="1005">
        <v>56400</v>
      </c>
      <c r="F595" s="1005"/>
      <c r="G595" s="936"/>
      <c r="H595" s="1005"/>
      <c r="I595" s="1056"/>
      <c r="J595" s="1056"/>
      <c r="K595" s="1056"/>
      <c r="L595" s="1056"/>
      <c r="M595" s="580">
        <v>480000</v>
      </c>
      <c r="N595" s="1056"/>
    </row>
    <row r="596" spans="1:14" ht="25" customHeight="1" x14ac:dyDescent="0.4">
      <c r="A596" s="936">
        <v>225</v>
      </c>
      <c r="B596" s="1003" t="s">
        <v>2024</v>
      </c>
      <c r="C596" s="931" t="s">
        <v>2472</v>
      </c>
      <c r="D596" s="1005">
        <v>397531.68</v>
      </c>
      <c r="E596" s="1005">
        <v>56400</v>
      </c>
      <c r="F596" s="1005"/>
      <c r="G596" s="936"/>
      <c r="H596" s="1005"/>
      <c r="I596" s="1056"/>
      <c r="J596" s="1056"/>
      <c r="K596" s="1056"/>
      <c r="L596" s="1056"/>
      <c r="M596" s="580">
        <v>480000</v>
      </c>
      <c r="N596" s="1056"/>
    </row>
    <row r="597" spans="1:14" ht="25" customHeight="1" x14ac:dyDescent="0.4">
      <c r="A597" s="936">
        <v>226</v>
      </c>
      <c r="B597" s="1003" t="s">
        <v>2025</v>
      </c>
      <c r="C597" s="931" t="s">
        <v>2472</v>
      </c>
      <c r="D597" s="1005">
        <v>397531.68</v>
      </c>
      <c r="E597" s="1005">
        <v>56400</v>
      </c>
      <c r="F597" s="1005"/>
      <c r="G597" s="936"/>
      <c r="H597" s="1005"/>
      <c r="I597" s="1056"/>
      <c r="J597" s="1056"/>
      <c r="K597" s="1056"/>
      <c r="L597" s="1056"/>
      <c r="M597" s="580">
        <v>480000</v>
      </c>
      <c r="N597" s="1056"/>
    </row>
    <row r="598" spans="1:14" ht="25" customHeight="1" x14ac:dyDescent="0.4">
      <c r="A598" s="936">
        <v>227</v>
      </c>
      <c r="B598" s="1003" t="s">
        <v>2475</v>
      </c>
      <c r="C598" s="931" t="s">
        <v>2472</v>
      </c>
      <c r="D598" s="1005">
        <v>397531.68</v>
      </c>
      <c r="E598" s="1005">
        <v>56400</v>
      </c>
      <c r="F598" s="1005"/>
      <c r="G598" s="936"/>
      <c r="H598" s="1005"/>
      <c r="I598" s="1056"/>
      <c r="J598" s="1056"/>
      <c r="K598" s="1056"/>
      <c r="L598" s="1056"/>
      <c r="M598" s="580">
        <v>480000</v>
      </c>
      <c r="N598" s="1056"/>
    </row>
    <row r="599" spans="1:14" ht="25" customHeight="1" x14ac:dyDescent="0.4">
      <c r="A599" s="936">
        <v>228</v>
      </c>
      <c r="B599" s="1003" t="s">
        <v>2374</v>
      </c>
      <c r="C599" s="931" t="s">
        <v>2472</v>
      </c>
      <c r="D599" s="1005">
        <v>397531.68</v>
      </c>
      <c r="E599" s="1005">
        <v>56400</v>
      </c>
      <c r="F599" s="1005"/>
      <c r="G599" s="936"/>
      <c r="H599" s="1005"/>
      <c r="I599" s="1056"/>
      <c r="J599" s="1056"/>
      <c r="K599" s="1056"/>
      <c r="L599" s="1056"/>
      <c r="M599" s="580">
        <v>480000</v>
      </c>
      <c r="N599" s="1056"/>
    </row>
    <row r="600" spans="1:14" ht="25" customHeight="1" x14ac:dyDescent="0.4">
      <c r="A600" s="936">
        <v>229</v>
      </c>
      <c r="B600" s="1003" t="s">
        <v>2375</v>
      </c>
      <c r="C600" s="931" t="s">
        <v>2472</v>
      </c>
      <c r="D600" s="1005">
        <v>397531.68</v>
      </c>
      <c r="E600" s="1005">
        <v>56400</v>
      </c>
      <c r="F600" s="1005"/>
      <c r="G600" s="936"/>
      <c r="H600" s="1005"/>
      <c r="I600" s="1056"/>
      <c r="J600" s="1056"/>
      <c r="K600" s="1056"/>
      <c r="L600" s="1056"/>
      <c r="M600" s="580">
        <v>480000</v>
      </c>
      <c r="N600" s="1056"/>
    </row>
    <row r="601" spans="1:14" ht="25" customHeight="1" x14ac:dyDescent="0.4">
      <c r="A601" s="936">
        <v>230</v>
      </c>
      <c r="B601" s="1003" t="s">
        <v>2476</v>
      </c>
      <c r="C601" s="931" t="s">
        <v>2472</v>
      </c>
      <c r="D601" s="1005">
        <v>397531.68</v>
      </c>
      <c r="E601" s="1005">
        <v>56400</v>
      </c>
      <c r="F601" s="1005"/>
      <c r="G601" s="936"/>
      <c r="H601" s="1005"/>
      <c r="I601" s="1056"/>
      <c r="J601" s="1056"/>
      <c r="K601" s="1056"/>
      <c r="L601" s="1056"/>
      <c r="M601" s="580">
        <v>480000</v>
      </c>
      <c r="N601" s="1056"/>
    </row>
    <row r="602" spans="1:14" ht="25" customHeight="1" x14ac:dyDescent="0.4">
      <c r="A602" s="936">
        <v>231</v>
      </c>
      <c r="B602" s="1003" t="s">
        <v>2494</v>
      </c>
      <c r="C602" s="931" t="s">
        <v>2472</v>
      </c>
      <c r="D602" s="1005">
        <v>397531.68</v>
      </c>
      <c r="E602" s="1005">
        <v>56400</v>
      </c>
      <c r="F602" s="1005"/>
      <c r="G602" s="936"/>
      <c r="H602" s="1005"/>
      <c r="I602" s="1056"/>
      <c r="J602" s="1056"/>
      <c r="K602" s="1056"/>
      <c r="L602" s="1056"/>
      <c r="M602" s="580">
        <v>480000</v>
      </c>
      <c r="N602" s="1056"/>
    </row>
    <row r="603" spans="1:14" ht="25" customHeight="1" x14ac:dyDescent="0.4">
      <c r="A603" s="936">
        <v>232</v>
      </c>
      <c r="B603" s="1003" t="s">
        <v>2813</v>
      </c>
      <c r="C603" s="931" t="s">
        <v>2472</v>
      </c>
      <c r="D603" s="1005">
        <v>397531.68</v>
      </c>
      <c r="E603" s="1005">
        <v>56400</v>
      </c>
      <c r="F603" s="1005"/>
      <c r="G603" s="936"/>
      <c r="H603" s="1005"/>
      <c r="I603" s="1056"/>
      <c r="J603" s="1056"/>
      <c r="K603" s="1056"/>
      <c r="L603" s="1056"/>
      <c r="M603" s="580">
        <v>480000</v>
      </c>
      <c r="N603" s="1056"/>
    </row>
    <row r="604" spans="1:14" ht="25" customHeight="1" x14ac:dyDescent="0.4">
      <c r="A604" s="936">
        <v>233</v>
      </c>
      <c r="B604" s="1003" t="s">
        <v>2027</v>
      </c>
      <c r="C604" s="931" t="s">
        <v>2495</v>
      </c>
      <c r="D604" s="1005">
        <v>413482.56</v>
      </c>
      <c r="E604" s="1005">
        <v>56400</v>
      </c>
      <c r="F604" s="936"/>
      <c r="G604" s="936"/>
      <c r="H604" s="1005"/>
      <c r="I604" s="1056"/>
      <c r="J604" s="1056"/>
      <c r="K604" s="1056"/>
      <c r="L604" s="1056"/>
      <c r="M604" s="580">
        <v>480000</v>
      </c>
      <c r="N604" s="1056"/>
    </row>
    <row r="605" spans="1:14" ht="25" customHeight="1" x14ac:dyDescent="0.4">
      <c r="A605" s="936">
        <v>234</v>
      </c>
      <c r="B605" s="1003" t="s">
        <v>2496</v>
      </c>
      <c r="C605" s="931" t="s">
        <v>2495</v>
      </c>
      <c r="D605" s="1005">
        <v>413482.56</v>
      </c>
      <c r="E605" s="1005">
        <v>56400</v>
      </c>
      <c r="F605" s="936"/>
      <c r="G605" s="936"/>
      <c r="H605" s="1005"/>
      <c r="I605" s="1056"/>
      <c r="J605" s="1056"/>
      <c r="K605" s="1056"/>
      <c r="L605" s="1056"/>
      <c r="M605" s="580">
        <v>480000</v>
      </c>
      <c r="N605" s="1056"/>
    </row>
    <row r="606" spans="1:14" ht="25" customHeight="1" x14ac:dyDescent="0.4">
      <c r="A606" s="936">
        <v>235</v>
      </c>
      <c r="B606" s="1003" t="s">
        <v>2814</v>
      </c>
      <c r="C606" s="931" t="s">
        <v>2495</v>
      </c>
      <c r="D606" s="1005">
        <v>413482.56</v>
      </c>
      <c r="E606" s="1005">
        <v>56400</v>
      </c>
      <c r="F606" s="936"/>
      <c r="G606" s="936"/>
      <c r="H606" s="1005"/>
      <c r="I606" s="1056"/>
      <c r="J606" s="1056"/>
      <c r="K606" s="1056"/>
      <c r="L606" s="1056"/>
      <c r="M606" s="580">
        <v>480000</v>
      </c>
      <c r="N606" s="1056"/>
    </row>
    <row r="607" spans="1:14" ht="25" customHeight="1" x14ac:dyDescent="0.4">
      <c r="A607" s="936">
        <v>236</v>
      </c>
      <c r="B607" s="1003" t="s">
        <v>2815</v>
      </c>
      <c r="C607" s="931" t="s">
        <v>2495</v>
      </c>
      <c r="D607" s="1005">
        <v>413482.56</v>
      </c>
      <c r="E607" s="1005">
        <v>56400</v>
      </c>
      <c r="F607" s="936"/>
      <c r="G607" s="936"/>
      <c r="H607" s="1005"/>
      <c r="I607" s="1056"/>
      <c r="J607" s="1056"/>
      <c r="K607" s="1056"/>
      <c r="L607" s="1056"/>
      <c r="M607" s="580">
        <v>480000</v>
      </c>
      <c r="N607" s="1056"/>
    </row>
    <row r="608" spans="1:14" ht="25" customHeight="1" x14ac:dyDescent="0.4">
      <c r="A608" s="936">
        <v>237</v>
      </c>
      <c r="B608" s="1003" t="s">
        <v>2014</v>
      </c>
      <c r="C608" s="931" t="s">
        <v>2495</v>
      </c>
      <c r="D608" s="1005">
        <v>413482.56</v>
      </c>
      <c r="E608" s="1005">
        <v>56400</v>
      </c>
      <c r="F608" s="936"/>
      <c r="G608" s="936"/>
      <c r="H608" s="1005"/>
      <c r="I608" s="1056"/>
      <c r="J608" s="1056"/>
      <c r="K608" s="1056"/>
      <c r="L608" s="1056"/>
      <c r="M608" s="580">
        <v>480000</v>
      </c>
      <c r="N608" s="1056"/>
    </row>
    <row r="609" spans="1:14" ht="25" customHeight="1" x14ac:dyDescent="0.4">
      <c r="A609" s="936">
        <v>238</v>
      </c>
      <c r="B609" s="1003" t="s">
        <v>2015</v>
      </c>
      <c r="C609" s="931" t="s">
        <v>2495</v>
      </c>
      <c r="D609" s="1005">
        <v>413482.56</v>
      </c>
      <c r="E609" s="1005">
        <v>56400</v>
      </c>
      <c r="F609" s="936"/>
      <c r="G609" s="936"/>
      <c r="H609" s="1005"/>
      <c r="I609" s="1056"/>
      <c r="J609" s="1056"/>
      <c r="K609" s="1056"/>
      <c r="L609" s="1056"/>
      <c r="M609" s="580">
        <v>480000</v>
      </c>
      <c r="N609" s="1056"/>
    </row>
    <row r="610" spans="1:14" ht="25" customHeight="1" x14ac:dyDescent="0.4">
      <c r="A610" s="936">
        <v>239</v>
      </c>
      <c r="B610" s="1003" t="s">
        <v>2016</v>
      </c>
      <c r="C610" s="931" t="s">
        <v>2495</v>
      </c>
      <c r="D610" s="1005">
        <v>413482.56</v>
      </c>
      <c r="E610" s="1005">
        <v>56400</v>
      </c>
      <c r="F610" s="936"/>
      <c r="G610" s="936"/>
      <c r="H610" s="1005"/>
      <c r="I610" s="1056"/>
      <c r="J610" s="1056"/>
      <c r="K610" s="1056"/>
      <c r="L610" s="1056"/>
      <c r="M610" s="580">
        <v>480000</v>
      </c>
      <c r="N610" s="1056"/>
    </row>
    <row r="611" spans="1:14" ht="25" customHeight="1" x14ac:dyDescent="0.4">
      <c r="A611" s="936">
        <v>240</v>
      </c>
      <c r="B611" s="1003" t="s">
        <v>2497</v>
      </c>
      <c r="C611" s="931" t="s">
        <v>2495</v>
      </c>
      <c r="D611" s="1005">
        <v>413482.56</v>
      </c>
      <c r="E611" s="1005">
        <v>56400</v>
      </c>
      <c r="F611" s="936"/>
      <c r="G611" s="936"/>
      <c r="H611" s="1005"/>
      <c r="I611" s="1056"/>
      <c r="J611" s="1056"/>
      <c r="K611" s="1056"/>
      <c r="L611" s="1056"/>
      <c r="M611" s="580">
        <v>480000</v>
      </c>
      <c r="N611" s="1056"/>
    </row>
    <row r="612" spans="1:14" ht="25" customHeight="1" x14ac:dyDescent="0.4">
      <c r="A612" s="936">
        <v>241</v>
      </c>
      <c r="B612" s="1003" t="s">
        <v>2498</v>
      </c>
      <c r="C612" s="931" t="s">
        <v>2495</v>
      </c>
      <c r="D612" s="1005">
        <v>413482.56</v>
      </c>
      <c r="E612" s="1005">
        <v>56400</v>
      </c>
      <c r="F612" s="936"/>
      <c r="G612" s="936"/>
      <c r="H612" s="1005"/>
      <c r="I612" s="1056"/>
      <c r="J612" s="1056"/>
      <c r="K612" s="1056"/>
      <c r="L612" s="1056"/>
      <c r="M612" s="580">
        <v>480000</v>
      </c>
      <c r="N612" s="1056"/>
    </row>
    <row r="613" spans="1:14" ht="25" customHeight="1" x14ac:dyDescent="0.4">
      <c r="A613" s="936">
        <v>242</v>
      </c>
      <c r="B613" s="1003" t="s">
        <v>1997</v>
      </c>
      <c r="C613" s="931" t="s">
        <v>2495</v>
      </c>
      <c r="D613" s="1005">
        <v>413482.56</v>
      </c>
      <c r="E613" s="1005">
        <v>56400</v>
      </c>
      <c r="F613" s="936"/>
      <c r="G613" s="936"/>
      <c r="H613" s="1005"/>
      <c r="I613" s="1056"/>
      <c r="J613" s="1056"/>
      <c r="K613" s="1056"/>
      <c r="L613" s="1056"/>
      <c r="M613" s="580">
        <v>480000</v>
      </c>
      <c r="N613" s="1056"/>
    </row>
    <row r="614" spans="1:14" ht="25" customHeight="1" x14ac:dyDescent="0.4">
      <c r="A614" s="936">
        <v>243</v>
      </c>
      <c r="B614" s="1003" t="s">
        <v>2018</v>
      </c>
      <c r="C614" s="931" t="s">
        <v>2495</v>
      </c>
      <c r="D614" s="1005">
        <v>413482.56</v>
      </c>
      <c r="E614" s="1005">
        <v>56400</v>
      </c>
      <c r="F614" s="936"/>
      <c r="G614" s="936"/>
      <c r="H614" s="1005"/>
      <c r="I614" s="1056"/>
      <c r="J614" s="1056"/>
      <c r="K614" s="1056"/>
      <c r="L614" s="1056"/>
      <c r="M614" s="580">
        <v>480000</v>
      </c>
      <c r="N614" s="1056"/>
    </row>
    <row r="615" spans="1:14" ht="25" customHeight="1" x14ac:dyDescent="0.4">
      <c r="A615" s="936">
        <v>244</v>
      </c>
      <c r="B615" s="1003" t="s">
        <v>2499</v>
      </c>
      <c r="C615" s="931" t="s">
        <v>2495</v>
      </c>
      <c r="D615" s="1005">
        <v>413482.56</v>
      </c>
      <c r="E615" s="1005">
        <v>56400</v>
      </c>
      <c r="F615" s="936"/>
      <c r="G615" s="936"/>
      <c r="H615" s="1005"/>
      <c r="I615" s="1056"/>
      <c r="J615" s="1056"/>
      <c r="K615" s="1056"/>
      <c r="L615" s="1056"/>
      <c r="M615" s="580">
        <v>480000</v>
      </c>
      <c r="N615" s="1056"/>
    </row>
    <row r="616" spans="1:14" ht="25" customHeight="1" x14ac:dyDescent="0.4">
      <c r="A616" s="936">
        <v>245</v>
      </c>
      <c r="B616" s="1003" t="s">
        <v>2500</v>
      </c>
      <c r="C616" s="931" t="s">
        <v>2495</v>
      </c>
      <c r="D616" s="1005">
        <v>413482.56</v>
      </c>
      <c r="E616" s="1005">
        <v>56400</v>
      </c>
      <c r="F616" s="936"/>
      <c r="G616" s="936"/>
      <c r="H616" s="1005"/>
      <c r="I616" s="1056"/>
      <c r="J616" s="1056"/>
      <c r="K616" s="1056"/>
      <c r="L616" s="1056"/>
      <c r="M616" s="580">
        <v>480000</v>
      </c>
      <c r="N616" s="1056"/>
    </row>
    <row r="617" spans="1:14" ht="25" customHeight="1" x14ac:dyDescent="0.4">
      <c r="A617" s="936">
        <v>246</v>
      </c>
      <c r="B617" s="1003" t="s">
        <v>2019</v>
      </c>
      <c r="C617" s="931" t="s">
        <v>2495</v>
      </c>
      <c r="D617" s="1005">
        <v>413482.56</v>
      </c>
      <c r="E617" s="1005">
        <v>56400</v>
      </c>
      <c r="F617" s="936"/>
      <c r="G617" s="936"/>
      <c r="H617" s="1005"/>
      <c r="I617" s="1056"/>
      <c r="J617" s="1056"/>
      <c r="K617" s="1056"/>
      <c r="L617" s="1056"/>
      <c r="M617" s="580">
        <v>480000</v>
      </c>
      <c r="N617" s="1056"/>
    </row>
    <row r="618" spans="1:14" ht="25" customHeight="1" x14ac:dyDescent="0.4">
      <c r="A618" s="936">
        <v>247</v>
      </c>
      <c r="B618" s="1003" t="s">
        <v>2020</v>
      </c>
      <c r="C618" s="931" t="s">
        <v>2495</v>
      </c>
      <c r="D618" s="1005">
        <v>413482.56</v>
      </c>
      <c r="E618" s="1005">
        <v>56400</v>
      </c>
      <c r="F618" s="936"/>
      <c r="G618" s="936"/>
      <c r="H618" s="1005"/>
      <c r="I618" s="1056"/>
      <c r="J618" s="1056"/>
      <c r="K618" s="1056"/>
      <c r="L618" s="1056"/>
      <c r="M618" s="580">
        <v>480000</v>
      </c>
      <c r="N618" s="1056"/>
    </row>
    <row r="619" spans="1:14" ht="25" customHeight="1" x14ac:dyDescent="0.4">
      <c r="A619" s="936">
        <v>248</v>
      </c>
      <c r="B619" s="1003" t="s">
        <v>2502</v>
      </c>
      <c r="C619" s="931" t="s">
        <v>2495</v>
      </c>
      <c r="D619" s="1005">
        <v>413482.56</v>
      </c>
      <c r="E619" s="1005">
        <v>56400</v>
      </c>
      <c r="F619" s="936"/>
      <c r="G619" s="936"/>
      <c r="H619" s="1005"/>
      <c r="I619" s="1056"/>
      <c r="J619" s="1056"/>
      <c r="K619" s="1056"/>
      <c r="L619" s="1056"/>
      <c r="M619" s="580">
        <v>480000</v>
      </c>
      <c r="N619" s="1056"/>
    </row>
    <row r="620" spans="1:14" ht="25" customHeight="1" x14ac:dyDescent="0.4">
      <c r="A620" s="936">
        <v>249</v>
      </c>
      <c r="B620" s="1003" t="s">
        <v>2503</v>
      </c>
      <c r="C620" s="1004" t="s">
        <v>2501</v>
      </c>
      <c r="D620" s="1005">
        <v>456597.48</v>
      </c>
      <c r="E620" s="1005">
        <v>56400</v>
      </c>
      <c r="F620" s="936"/>
      <c r="G620" s="936"/>
      <c r="H620" s="1005"/>
      <c r="I620" s="1056"/>
      <c r="J620" s="1056"/>
      <c r="K620" s="1056"/>
      <c r="L620" s="1056"/>
      <c r="M620" s="580">
        <v>480000</v>
      </c>
      <c r="N620" s="1056"/>
    </row>
    <row r="621" spans="1:14" ht="25" customHeight="1" x14ac:dyDescent="0.4">
      <c r="A621" s="936">
        <v>250</v>
      </c>
      <c r="B621" s="1003" t="s">
        <v>1999</v>
      </c>
      <c r="C621" s="1004" t="s">
        <v>2501</v>
      </c>
      <c r="D621" s="1005">
        <v>456597.48</v>
      </c>
      <c r="E621" s="1005">
        <v>56400</v>
      </c>
      <c r="F621" s="936"/>
      <c r="G621" s="936"/>
      <c r="H621" s="1005"/>
      <c r="I621" s="1056"/>
      <c r="J621" s="1056"/>
      <c r="K621" s="1056"/>
      <c r="L621" s="1056"/>
      <c r="M621" s="580">
        <v>480000</v>
      </c>
      <c r="N621" s="1056"/>
    </row>
    <row r="622" spans="1:14" ht="25" customHeight="1" x14ac:dyDescent="0.4">
      <c r="A622" s="936">
        <v>251</v>
      </c>
      <c r="B622" s="1003" t="s">
        <v>2504</v>
      </c>
      <c r="C622" s="1004" t="s">
        <v>2501</v>
      </c>
      <c r="D622" s="1005">
        <v>456597.48</v>
      </c>
      <c r="E622" s="1005">
        <v>56400</v>
      </c>
      <c r="F622" s="936"/>
      <c r="G622" s="936"/>
      <c r="H622" s="1005"/>
      <c r="I622" s="1056"/>
      <c r="J622" s="1056"/>
      <c r="K622" s="1056"/>
      <c r="L622" s="1056"/>
      <c r="M622" s="580">
        <v>480000</v>
      </c>
      <c r="N622" s="1056"/>
    </row>
    <row r="623" spans="1:14" ht="25" customHeight="1" x14ac:dyDescent="0.4">
      <c r="A623" s="936">
        <v>252</v>
      </c>
      <c r="B623" s="1003" t="s">
        <v>2505</v>
      </c>
      <c r="C623" s="1004" t="s">
        <v>2501</v>
      </c>
      <c r="D623" s="1005"/>
      <c r="E623" s="1005"/>
      <c r="F623" s="936"/>
      <c r="G623" s="936"/>
      <c r="H623" s="1005"/>
      <c r="I623" s="1056"/>
      <c r="J623" s="1056"/>
      <c r="K623" s="1056"/>
      <c r="L623" s="1056"/>
      <c r="M623" s="580">
        <v>480000</v>
      </c>
      <c r="N623" s="1056"/>
    </row>
    <row r="624" spans="1:14" ht="25" customHeight="1" x14ac:dyDescent="0.4">
      <c r="A624" s="936">
        <v>253</v>
      </c>
      <c r="B624" s="1003" t="s">
        <v>2011</v>
      </c>
      <c r="C624" s="1004" t="s">
        <v>2501</v>
      </c>
      <c r="D624" s="1005"/>
      <c r="E624" s="1005"/>
      <c r="F624" s="936"/>
      <c r="G624" s="936"/>
      <c r="H624" s="1005"/>
      <c r="I624" s="1056"/>
      <c r="J624" s="1056"/>
      <c r="K624" s="1056"/>
      <c r="L624" s="1056"/>
      <c r="M624" s="580">
        <v>480000</v>
      </c>
      <c r="N624" s="1056"/>
    </row>
    <row r="625" spans="1:14" ht="25" customHeight="1" x14ac:dyDescent="0.4">
      <c r="A625" s="936">
        <v>254</v>
      </c>
      <c r="B625" s="1003" t="s">
        <v>2506</v>
      </c>
      <c r="C625" s="1004" t="s">
        <v>2501</v>
      </c>
      <c r="D625" s="1005"/>
      <c r="E625" s="1005"/>
      <c r="F625" s="936"/>
      <c r="G625" s="936"/>
      <c r="H625" s="1005"/>
      <c r="I625" s="1056"/>
      <c r="J625" s="1056"/>
      <c r="K625" s="1056"/>
      <c r="L625" s="1056"/>
      <c r="M625" s="580">
        <v>480000</v>
      </c>
      <c r="N625" s="1056"/>
    </row>
    <row r="626" spans="1:14" ht="25" customHeight="1" x14ac:dyDescent="0.4">
      <c r="A626" s="936">
        <v>255</v>
      </c>
      <c r="B626" s="1003" t="s">
        <v>2507</v>
      </c>
      <c r="C626" s="1004" t="s">
        <v>2501</v>
      </c>
      <c r="D626" s="1005"/>
      <c r="E626" s="1005"/>
      <c r="F626" s="936"/>
      <c r="G626" s="936"/>
      <c r="H626" s="1005"/>
      <c r="I626" s="1056"/>
      <c r="J626" s="1056"/>
      <c r="K626" s="1056"/>
      <c r="L626" s="1056"/>
      <c r="M626" s="580">
        <v>480000</v>
      </c>
      <c r="N626" s="1056"/>
    </row>
    <row r="627" spans="1:14" ht="25" customHeight="1" x14ac:dyDescent="0.4">
      <c r="A627" s="936">
        <v>256</v>
      </c>
      <c r="B627" s="1003" t="s">
        <v>2509</v>
      </c>
      <c r="C627" s="1004" t="s">
        <v>2501</v>
      </c>
      <c r="D627" s="1005"/>
      <c r="E627" s="1005"/>
      <c r="F627" s="936"/>
      <c r="G627" s="936"/>
      <c r="H627" s="1005"/>
      <c r="I627" s="1056"/>
      <c r="J627" s="1056"/>
      <c r="K627" s="1056"/>
      <c r="L627" s="1056"/>
      <c r="M627" s="580">
        <v>480000</v>
      </c>
      <c r="N627" s="1056"/>
    </row>
    <row r="628" spans="1:14" ht="25" customHeight="1" x14ac:dyDescent="0.4">
      <c r="A628" s="936">
        <v>257</v>
      </c>
      <c r="B628" s="1003" t="s">
        <v>2510</v>
      </c>
      <c r="C628" s="1004" t="s">
        <v>2501</v>
      </c>
      <c r="D628" s="1005"/>
      <c r="E628" s="1005"/>
      <c r="F628" s="936"/>
      <c r="G628" s="936"/>
      <c r="H628" s="1005"/>
      <c r="I628" s="1056"/>
      <c r="J628" s="1056"/>
      <c r="K628" s="1056"/>
      <c r="L628" s="1056"/>
      <c r="M628" s="580">
        <v>480000</v>
      </c>
      <c r="N628" s="1056"/>
    </row>
    <row r="629" spans="1:14" ht="25" customHeight="1" x14ac:dyDescent="0.4">
      <c r="A629" s="936">
        <v>258</v>
      </c>
      <c r="B629" s="1003" t="s">
        <v>2023</v>
      </c>
      <c r="C629" s="1004" t="s">
        <v>2501</v>
      </c>
      <c r="D629" s="1005"/>
      <c r="E629" s="1005"/>
      <c r="F629" s="936"/>
      <c r="G629" s="936"/>
      <c r="H629" s="1005"/>
      <c r="I629" s="1056"/>
      <c r="J629" s="1056"/>
      <c r="K629" s="1056"/>
      <c r="L629" s="1056"/>
      <c r="M629" s="580">
        <v>480000</v>
      </c>
      <c r="N629" s="1056"/>
    </row>
    <row r="630" spans="1:14" ht="25" customHeight="1" x14ac:dyDescent="0.4">
      <c r="A630" s="936">
        <v>259</v>
      </c>
      <c r="B630" s="1003" t="s">
        <v>2511</v>
      </c>
      <c r="C630" s="1004" t="s">
        <v>2508</v>
      </c>
      <c r="D630" s="1005"/>
      <c r="E630" s="1005"/>
      <c r="F630" s="936"/>
      <c r="G630" s="936"/>
      <c r="H630" s="1005"/>
      <c r="I630" s="1056"/>
      <c r="J630" s="1056"/>
      <c r="K630" s="1056"/>
      <c r="L630" s="1056"/>
      <c r="M630" s="580">
        <v>480000</v>
      </c>
      <c r="N630" s="1056"/>
    </row>
    <row r="631" spans="1:14" ht="25" customHeight="1" x14ac:dyDescent="0.4">
      <c r="A631" s="936">
        <v>260</v>
      </c>
      <c r="B631" s="1003" t="s">
        <v>2376</v>
      </c>
      <c r="C631" s="1004" t="s">
        <v>2508</v>
      </c>
      <c r="D631" s="1005"/>
      <c r="E631" s="1005"/>
      <c r="F631" s="936"/>
      <c r="G631" s="936"/>
      <c r="H631" s="1005"/>
      <c r="I631" s="1056"/>
      <c r="J631" s="1056"/>
      <c r="K631" s="1056"/>
      <c r="L631" s="1056"/>
      <c r="M631" s="580">
        <v>480000</v>
      </c>
      <c r="N631" s="1056"/>
    </row>
    <row r="632" spans="1:14" ht="25" customHeight="1" x14ac:dyDescent="0.4">
      <c r="A632" s="936">
        <v>261</v>
      </c>
      <c r="B632" s="1003" t="s">
        <v>2816</v>
      </c>
      <c r="C632" s="1004" t="s">
        <v>2508</v>
      </c>
      <c r="D632" s="1005"/>
      <c r="E632" s="1005"/>
      <c r="F632" s="936"/>
      <c r="G632" s="936"/>
      <c r="H632" s="1005"/>
      <c r="I632" s="1056"/>
      <c r="J632" s="1056"/>
      <c r="K632" s="1056"/>
      <c r="L632" s="1056"/>
      <c r="M632" s="580">
        <v>480000</v>
      </c>
      <c r="N632" s="1056"/>
    </row>
    <row r="633" spans="1:14" ht="25" customHeight="1" x14ac:dyDescent="0.4">
      <c r="A633" s="936">
        <v>262</v>
      </c>
      <c r="B633" s="1003" t="s">
        <v>3149</v>
      </c>
      <c r="C633" s="1004" t="s">
        <v>2404</v>
      </c>
      <c r="D633" s="1005">
        <v>337908.36</v>
      </c>
      <c r="E633" s="1005">
        <v>56400</v>
      </c>
      <c r="F633" s="936"/>
      <c r="G633" s="936"/>
      <c r="H633" s="1005"/>
      <c r="I633" s="1056"/>
      <c r="J633" s="1056"/>
      <c r="K633" s="1056"/>
      <c r="L633" s="1056"/>
      <c r="M633" s="580">
        <v>480000</v>
      </c>
      <c r="N633" s="1056"/>
    </row>
    <row r="634" spans="1:14" ht="25" customHeight="1" x14ac:dyDescent="0.4">
      <c r="A634" s="936">
        <v>263</v>
      </c>
      <c r="B634" s="1003" t="s">
        <v>3149</v>
      </c>
      <c r="C634" s="1004" t="s">
        <v>2404</v>
      </c>
      <c r="D634" s="1005">
        <v>337908.36</v>
      </c>
      <c r="E634" s="1005">
        <v>56400</v>
      </c>
      <c r="F634" s="936"/>
      <c r="G634" s="936"/>
      <c r="H634" s="1005"/>
      <c r="I634" s="1056"/>
      <c r="J634" s="1056"/>
      <c r="K634" s="1056"/>
      <c r="L634" s="1056"/>
      <c r="M634" s="580">
        <v>480000</v>
      </c>
      <c r="N634" s="1056"/>
    </row>
    <row r="635" spans="1:14" ht="25" customHeight="1" x14ac:dyDescent="0.4">
      <c r="A635" s="936">
        <v>264</v>
      </c>
      <c r="B635" s="1003" t="s">
        <v>3149</v>
      </c>
      <c r="C635" s="1004" t="s">
        <v>2404</v>
      </c>
      <c r="D635" s="1005">
        <v>337908.36</v>
      </c>
      <c r="E635" s="1005">
        <v>56400</v>
      </c>
      <c r="F635" s="936"/>
      <c r="G635" s="936"/>
      <c r="H635" s="1005"/>
      <c r="I635" s="1056"/>
      <c r="J635" s="1056"/>
      <c r="K635" s="1056"/>
      <c r="L635" s="1056"/>
      <c r="M635" s="580">
        <v>480000</v>
      </c>
      <c r="N635" s="1056"/>
    </row>
    <row r="636" spans="1:14" ht="25" customHeight="1" x14ac:dyDescent="0.4">
      <c r="A636" s="936">
        <v>265</v>
      </c>
      <c r="B636" s="1003" t="s">
        <v>3149</v>
      </c>
      <c r="C636" s="1004" t="s">
        <v>2404</v>
      </c>
      <c r="D636" s="1005">
        <v>337908.36</v>
      </c>
      <c r="E636" s="1005">
        <v>56400</v>
      </c>
      <c r="F636" s="936"/>
      <c r="G636" s="936"/>
      <c r="H636" s="1005"/>
      <c r="I636" s="1056"/>
      <c r="J636" s="1056"/>
      <c r="K636" s="1056"/>
      <c r="L636" s="1056"/>
      <c r="M636" s="580">
        <v>480000</v>
      </c>
      <c r="N636" s="1056"/>
    </row>
    <row r="637" spans="1:14" ht="25" customHeight="1" x14ac:dyDescent="0.4">
      <c r="A637" s="936">
        <v>266</v>
      </c>
      <c r="B637" s="1003" t="s">
        <v>3149</v>
      </c>
      <c r="C637" s="1004" t="s">
        <v>2404</v>
      </c>
      <c r="D637" s="1005">
        <v>337908.36</v>
      </c>
      <c r="E637" s="1005">
        <v>56400</v>
      </c>
      <c r="F637" s="936"/>
      <c r="G637" s="936"/>
      <c r="H637" s="1005"/>
      <c r="I637" s="1056"/>
      <c r="J637" s="1056"/>
      <c r="K637" s="1056"/>
      <c r="L637" s="1056"/>
      <c r="M637" s="580">
        <v>480000</v>
      </c>
      <c r="N637" s="1056"/>
    </row>
    <row r="638" spans="1:14" ht="25" customHeight="1" x14ac:dyDescent="0.4">
      <c r="A638" s="936">
        <v>267</v>
      </c>
      <c r="B638" s="1003" t="s">
        <v>3149</v>
      </c>
      <c r="C638" s="1004" t="s">
        <v>2404</v>
      </c>
      <c r="D638" s="1005">
        <v>337908.36</v>
      </c>
      <c r="E638" s="1005">
        <v>56400</v>
      </c>
      <c r="F638" s="936"/>
      <c r="G638" s="936"/>
      <c r="H638" s="1005"/>
      <c r="I638" s="1056"/>
      <c r="J638" s="1056"/>
      <c r="K638" s="1056"/>
      <c r="L638" s="1056"/>
      <c r="M638" s="580">
        <v>480000</v>
      </c>
      <c r="N638" s="1056"/>
    </row>
    <row r="639" spans="1:14" ht="25" customHeight="1" x14ac:dyDescent="0.4">
      <c r="A639" s="936">
        <v>268</v>
      </c>
      <c r="B639" s="1003" t="s">
        <v>3149</v>
      </c>
      <c r="C639" s="1004" t="s">
        <v>2404</v>
      </c>
      <c r="D639" s="1005">
        <v>337908.36</v>
      </c>
      <c r="E639" s="1005">
        <v>56400</v>
      </c>
      <c r="F639" s="936"/>
      <c r="G639" s="936"/>
      <c r="H639" s="1005"/>
      <c r="I639" s="1056"/>
      <c r="J639" s="1056"/>
      <c r="K639" s="1056"/>
      <c r="L639" s="1056"/>
      <c r="M639" s="580">
        <v>480000</v>
      </c>
      <c r="N639" s="1056"/>
    </row>
    <row r="640" spans="1:14" ht="25" customHeight="1" x14ac:dyDescent="0.4">
      <c r="A640" s="936">
        <v>269</v>
      </c>
      <c r="B640" s="1003" t="s">
        <v>3149</v>
      </c>
      <c r="C640" s="1004" t="s">
        <v>2404</v>
      </c>
      <c r="D640" s="1005">
        <v>337908.36</v>
      </c>
      <c r="E640" s="1005">
        <v>56400</v>
      </c>
      <c r="F640" s="936"/>
      <c r="G640" s="936"/>
      <c r="H640" s="1005"/>
      <c r="I640" s="1056"/>
      <c r="J640" s="1056"/>
      <c r="K640" s="1056"/>
      <c r="L640" s="1056"/>
      <c r="M640" s="580">
        <v>480000</v>
      </c>
      <c r="N640" s="1056"/>
    </row>
    <row r="641" spans="1:14" ht="25" customHeight="1" x14ac:dyDescent="0.4">
      <c r="A641" s="936">
        <v>270</v>
      </c>
      <c r="B641" s="1003" t="s">
        <v>3149</v>
      </c>
      <c r="C641" s="1004" t="s">
        <v>2404</v>
      </c>
      <c r="D641" s="1005">
        <v>337908.36</v>
      </c>
      <c r="E641" s="1005">
        <v>56400</v>
      </c>
      <c r="F641" s="936"/>
      <c r="G641" s="936"/>
      <c r="H641" s="1005"/>
      <c r="I641" s="1056"/>
      <c r="J641" s="1056"/>
      <c r="K641" s="1056"/>
      <c r="L641" s="1056"/>
      <c r="M641" s="580">
        <v>480000</v>
      </c>
      <c r="N641" s="1056"/>
    </row>
    <row r="642" spans="1:14" ht="25" customHeight="1" x14ac:dyDescent="0.4">
      <c r="A642" s="936">
        <v>271</v>
      </c>
      <c r="B642" s="1003" t="s">
        <v>3149</v>
      </c>
      <c r="C642" s="1004" t="s">
        <v>2404</v>
      </c>
      <c r="D642" s="1005">
        <v>337908.36</v>
      </c>
      <c r="E642" s="1005">
        <v>56400</v>
      </c>
      <c r="F642" s="936"/>
      <c r="G642" s="936"/>
      <c r="H642" s="1005"/>
      <c r="I642" s="1056"/>
      <c r="J642" s="1056"/>
      <c r="K642" s="1056"/>
      <c r="L642" s="1056"/>
      <c r="M642" s="580">
        <v>480000</v>
      </c>
      <c r="N642" s="1056"/>
    </row>
    <row r="643" spans="1:14" ht="25" customHeight="1" x14ac:dyDescent="0.4">
      <c r="A643" s="936">
        <v>272</v>
      </c>
      <c r="B643" s="1003" t="s">
        <v>3149</v>
      </c>
      <c r="C643" s="1004" t="s">
        <v>2404</v>
      </c>
      <c r="D643" s="1005">
        <v>337908.36</v>
      </c>
      <c r="E643" s="1005">
        <v>56400</v>
      </c>
      <c r="F643" s="936"/>
      <c r="G643" s="936"/>
      <c r="H643" s="1005"/>
      <c r="I643" s="1056"/>
      <c r="J643" s="1056"/>
      <c r="K643" s="1056"/>
      <c r="L643" s="1056"/>
      <c r="M643" s="580">
        <v>480000</v>
      </c>
      <c r="N643" s="1056"/>
    </row>
    <row r="644" spans="1:14" ht="25" customHeight="1" x14ac:dyDescent="0.4">
      <c r="A644" s="936">
        <v>273</v>
      </c>
      <c r="B644" s="1003" t="s">
        <v>3149</v>
      </c>
      <c r="C644" s="1004" t="s">
        <v>2404</v>
      </c>
      <c r="D644" s="1005">
        <v>337908.36</v>
      </c>
      <c r="E644" s="1005">
        <v>56400</v>
      </c>
      <c r="F644" s="936"/>
      <c r="G644" s="936"/>
      <c r="H644" s="1005"/>
      <c r="I644" s="1056"/>
      <c r="J644" s="1056"/>
      <c r="K644" s="1056"/>
      <c r="L644" s="1056"/>
      <c r="M644" s="580">
        <v>480000</v>
      </c>
      <c r="N644" s="1056"/>
    </row>
    <row r="645" spans="1:14" ht="25" customHeight="1" x14ac:dyDescent="0.4">
      <c r="A645" s="936">
        <v>274</v>
      </c>
      <c r="B645" s="1003" t="s">
        <v>3149</v>
      </c>
      <c r="C645" s="1004" t="s">
        <v>2404</v>
      </c>
      <c r="D645" s="1005">
        <v>337908.36</v>
      </c>
      <c r="E645" s="1005">
        <v>56400</v>
      </c>
      <c r="F645" s="936"/>
      <c r="G645" s="936"/>
      <c r="H645" s="1005"/>
      <c r="I645" s="1056"/>
      <c r="J645" s="1056"/>
      <c r="K645" s="1056"/>
      <c r="L645" s="1056"/>
      <c r="M645" s="580">
        <v>480000</v>
      </c>
      <c r="N645" s="1056"/>
    </row>
    <row r="646" spans="1:14" ht="25" customHeight="1" x14ac:dyDescent="0.4">
      <c r="A646" s="936">
        <v>275</v>
      </c>
      <c r="B646" s="1003" t="s">
        <v>3149</v>
      </c>
      <c r="C646" s="1004" t="s">
        <v>2404</v>
      </c>
      <c r="D646" s="1005">
        <v>337908.36</v>
      </c>
      <c r="E646" s="1005">
        <v>56400</v>
      </c>
      <c r="F646" s="936"/>
      <c r="G646" s="936"/>
      <c r="H646" s="1005"/>
      <c r="I646" s="1056"/>
      <c r="J646" s="1056"/>
      <c r="K646" s="1056"/>
      <c r="L646" s="1056"/>
      <c r="M646" s="580">
        <v>480000</v>
      </c>
      <c r="N646" s="1056"/>
    </row>
    <row r="647" spans="1:14" ht="25" customHeight="1" x14ac:dyDescent="0.4">
      <c r="A647" s="936">
        <v>276</v>
      </c>
      <c r="B647" s="1003" t="s">
        <v>3149</v>
      </c>
      <c r="C647" s="1004" t="s">
        <v>2404</v>
      </c>
      <c r="D647" s="1005">
        <v>337908.36</v>
      </c>
      <c r="E647" s="1005">
        <v>56400</v>
      </c>
      <c r="F647" s="936"/>
      <c r="G647" s="936"/>
      <c r="H647" s="1005"/>
      <c r="I647" s="1056"/>
      <c r="J647" s="1056"/>
      <c r="K647" s="1056"/>
      <c r="L647" s="1056"/>
      <c r="M647" s="580">
        <v>480000</v>
      </c>
      <c r="N647" s="1056"/>
    </row>
    <row r="648" spans="1:14" ht="25" customHeight="1" x14ac:dyDescent="0.4">
      <c r="A648" s="936">
        <v>277</v>
      </c>
      <c r="B648" s="1003" t="s">
        <v>3149</v>
      </c>
      <c r="C648" s="1004" t="s">
        <v>2404</v>
      </c>
      <c r="D648" s="1005">
        <v>337908.36</v>
      </c>
      <c r="E648" s="1005">
        <v>56400</v>
      </c>
      <c r="F648" s="936"/>
      <c r="G648" s="936"/>
      <c r="H648" s="1005"/>
      <c r="I648" s="1056"/>
      <c r="J648" s="1056"/>
      <c r="K648" s="1056"/>
      <c r="L648" s="1056"/>
      <c r="M648" s="580">
        <v>480000</v>
      </c>
      <c r="N648" s="1056"/>
    </row>
    <row r="649" spans="1:14" ht="25" customHeight="1" x14ac:dyDescent="0.4">
      <c r="A649" s="936">
        <v>278</v>
      </c>
      <c r="B649" s="1003" t="s">
        <v>3149</v>
      </c>
      <c r="C649" s="931" t="s">
        <v>2495</v>
      </c>
      <c r="D649" s="1005">
        <v>413482.56</v>
      </c>
      <c r="E649" s="1005">
        <v>56400</v>
      </c>
      <c r="F649" s="936"/>
      <c r="G649" s="936"/>
      <c r="H649" s="1005"/>
      <c r="I649" s="1056"/>
      <c r="J649" s="1056"/>
      <c r="K649" s="1056"/>
      <c r="L649" s="1056"/>
      <c r="M649" s="580">
        <v>480000</v>
      </c>
      <c r="N649" s="1056"/>
    </row>
    <row r="650" spans="1:14" ht="25" customHeight="1" x14ac:dyDescent="0.4">
      <c r="A650" s="936">
        <v>279</v>
      </c>
      <c r="B650" s="1003" t="s">
        <v>3149</v>
      </c>
      <c r="C650" s="931" t="s">
        <v>2495</v>
      </c>
      <c r="D650" s="1005">
        <v>413482.56</v>
      </c>
      <c r="E650" s="1005">
        <v>56400</v>
      </c>
      <c r="F650" s="936"/>
      <c r="G650" s="936"/>
      <c r="H650" s="1005"/>
      <c r="I650" s="1056"/>
      <c r="J650" s="1056"/>
      <c r="K650" s="1056"/>
      <c r="L650" s="1056"/>
      <c r="M650" s="580">
        <v>480000</v>
      </c>
      <c r="N650" s="1056"/>
    </row>
    <row r="651" spans="1:14" ht="25" customHeight="1" x14ac:dyDescent="0.4">
      <c r="A651" s="936">
        <v>280</v>
      </c>
      <c r="B651" s="1003" t="s">
        <v>3149</v>
      </c>
      <c r="C651" s="931" t="s">
        <v>2495</v>
      </c>
      <c r="D651" s="1005">
        <v>413482.56</v>
      </c>
      <c r="E651" s="1005">
        <v>56400</v>
      </c>
      <c r="F651" s="936"/>
      <c r="G651" s="936"/>
      <c r="H651" s="1005"/>
      <c r="I651" s="1056"/>
      <c r="J651" s="1056"/>
      <c r="K651" s="1056"/>
      <c r="L651" s="1056"/>
      <c r="M651" s="580">
        <v>480000</v>
      </c>
      <c r="N651" s="1056"/>
    </row>
    <row r="652" spans="1:14" ht="25" customHeight="1" x14ac:dyDescent="0.4">
      <c r="A652" s="936">
        <v>281</v>
      </c>
      <c r="B652" s="1003" t="s">
        <v>3149</v>
      </c>
      <c r="C652" s="931" t="s">
        <v>2495</v>
      </c>
      <c r="D652" s="1005">
        <v>413482.56</v>
      </c>
      <c r="E652" s="1005">
        <v>56400</v>
      </c>
      <c r="F652" s="936"/>
      <c r="G652" s="936"/>
      <c r="H652" s="1005"/>
      <c r="I652" s="1056"/>
      <c r="J652" s="1056"/>
      <c r="K652" s="1056"/>
      <c r="L652" s="1056"/>
      <c r="M652" s="580">
        <v>480000</v>
      </c>
      <c r="N652" s="1056"/>
    </row>
    <row r="653" spans="1:14" ht="25" customHeight="1" x14ac:dyDescent="0.4">
      <c r="A653" s="936">
        <v>282</v>
      </c>
      <c r="B653" s="1003" t="s">
        <v>3149</v>
      </c>
      <c r="C653" s="931" t="s">
        <v>2495</v>
      </c>
      <c r="D653" s="1005">
        <v>413482.56</v>
      </c>
      <c r="E653" s="1005">
        <v>56400</v>
      </c>
      <c r="F653" s="936"/>
      <c r="G653" s="936"/>
      <c r="H653" s="1005"/>
      <c r="I653" s="1056"/>
      <c r="J653" s="1056"/>
      <c r="K653" s="1056"/>
      <c r="L653" s="1056"/>
      <c r="M653" s="580">
        <v>480000</v>
      </c>
      <c r="N653" s="1056"/>
    </row>
    <row r="654" spans="1:14" ht="25" customHeight="1" x14ac:dyDescent="0.4">
      <c r="A654" s="936">
        <v>283</v>
      </c>
      <c r="B654" s="1003" t="s">
        <v>3149</v>
      </c>
      <c r="C654" s="931" t="s">
        <v>2495</v>
      </c>
      <c r="D654" s="1005">
        <v>413482.56</v>
      </c>
      <c r="E654" s="1005">
        <v>56400</v>
      </c>
      <c r="F654" s="936"/>
      <c r="G654" s="936"/>
      <c r="H654" s="1005"/>
      <c r="I654" s="1056"/>
      <c r="J654" s="1056"/>
      <c r="K654" s="1056"/>
      <c r="L654" s="1056"/>
      <c r="M654" s="580">
        <v>480000</v>
      </c>
      <c r="N654" s="1056"/>
    </row>
    <row r="655" spans="1:14" ht="25" customHeight="1" x14ac:dyDescent="0.4">
      <c r="A655" s="936">
        <v>284</v>
      </c>
      <c r="B655" s="1003" t="s">
        <v>3149</v>
      </c>
      <c r="C655" s="931" t="s">
        <v>2495</v>
      </c>
      <c r="D655" s="1005">
        <v>413482.56</v>
      </c>
      <c r="E655" s="1005">
        <v>56400</v>
      </c>
      <c r="F655" s="936"/>
      <c r="G655" s="936"/>
      <c r="H655" s="1005"/>
      <c r="I655" s="1056"/>
      <c r="J655" s="1056"/>
      <c r="K655" s="1056"/>
      <c r="L655" s="1056"/>
      <c r="M655" s="580">
        <v>480000</v>
      </c>
      <c r="N655" s="1056"/>
    </row>
    <row r="656" spans="1:14" ht="25" customHeight="1" x14ac:dyDescent="0.4">
      <c r="A656" s="936">
        <v>285</v>
      </c>
      <c r="B656" s="1003" t="s">
        <v>3149</v>
      </c>
      <c r="C656" s="931" t="s">
        <v>2495</v>
      </c>
      <c r="D656" s="1005">
        <v>413482.56</v>
      </c>
      <c r="E656" s="1005">
        <v>56400</v>
      </c>
      <c r="F656" s="936"/>
      <c r="G656" s="936"/>
      <c r="H656" s="1005"/>
      <c r="I656" s="1056"/>
      <c r="J656" s="1056"/>
      <c r="K656" s="1056"/>
      <c r="L656" s="1056"/>
      <c r="M656" s="580">
        <v>480000</v>
      </c>
      <c r="N656" s="1056"/>
    </row>
    <row r="657" spans="1:14" ht="25" customHeight="1" thickBot="1" x14ac:dyDescent="0.45">
      <c r="A657" s="1195">
        <v>286</v>
      </c>
      <c r="B657" s="1196" t="s">
        <v>3149</v>
      </c>
      <c r="C657" s="932" t="s">
        <v>2495</v>
      </c>
      <c r="D657" s="1197">
        <v>413482.56</v>
      </c>
      <c r="E657" s="1197">
        <v>56400</v>
      </c>
      <c r="F657" s="1195"/>
      <c r="G657" s="1195"/>
      <c r="H657" s="1197"/>
      <c r="I657" s="1119"/>
      <c r="J657" s="1119"/>
      <c r="K657" s="1119"/>
      <c r="L657" s="1119"/>
      <c r="M657" s="876">
        <v>480000</v>
      </c>
      <c r="N657" s="1119"/>
    </row>
    <row r="658" spans="1:14" ht="25" customHeight="1" thickBot="1" x14ac:dyDescent="0.3">
      <c r="A658" s="1482" t="s">
        <v>2725</v>
      </c>
      <c r="B658" s="1483"/>
      <c r="C658" s="1483"/>
      <c r="D658" s="1202">
        <f>SUM(D372:D657)</f>
        <v>103471281.24000037</v>
      </c>
      <c r="E658" s="1202">
        <f>SUM(E372:E657)</f>
        <v>15566400</v>
      </c>
      <c r="F658" s="1202">
        <f t="shared" ref="F658:N658" si="89">SUM(F372:F657)</f>
        <v>0</v>
      </c>
      <c r="G658" s="1202">
        <f t="shared" si="89"/>
        <v>0</v>
      </c>
      <c r="H658" s="1202">
        <f t="shared" si="89"/>
        <v>0</v>
      </c>
      <c r="I658" s="1202">
        <f t="shared" si="89"/>
        <v>0</v>
      </c>
      <c r="J658" s="1202">
        <f t="shared" si="89"/>
        <v>0</v>
      </c>
      <c r="K658" s="1202">
        <f t="shared" si="89"/>
        <v>0</v>
      </c>
      <c r="L658" s="1202">
        <f t="shared" si="89"/>
        <v>0</v>
      </c>
      <c r="M658" s="1202">
        <f t="shared" si="89"/>
        <v>137280000</v>
      </c>
      <c r="N658" s="1202">
        <f t="shared" si="89"/>
        <v>0</v>
      </c>
    </row>
    <row r="659" spans="1:14" ht="25" customHeight="1" x14ac:dyDescent="0.4">
      <c r="A659" s="1198"/>
      <c r="B659" s="1199" t="s">
        <v>3172</v>
      </c>
      <c r="C659" s="930" t="s">
        <v>2825</v>
      </c>
      <c r="D659" s="1200">
        <v>661238.28</v>
      </c>
      <c r="E659" s="1200">
        <v>56400</v>
      </c>
      <c r="F659" s="1201"/>
      <c r="G659" s="1201"/>
      <c r="H659" s="1201"/>
      <c r="I659" s="1120"/>
      <c r="J659" s="1120"/>
      <c r="K659" s="1120"/>
      <c r="L659" s="1120"/>
      <c r="M659" s="580">
        <v>480000</v>
      </c>
      <c r="N659" s="1120"/>
    </row>
    <row r="660" spans="1:14" ht="25" customHeight="1" x14ac:dyDescent="0.4">
      <c r="A660" s="936"/>
      <c r="B660" s="168" t="s">
        <v>3173</v>
      </c>
      <c r="C660" s="931" t="s">
        <v>2825</v>
      </c>
      <c r="D660" s="1005">
        <v>661238.28</v>
      </c>
      <c r="E660" s="1005">
        <v>56400</v>
      </c>
      <c r="F660" s="1018"/>
      <c r="G660" s="1018"/>
      <c r="H660" s="1018"/>
      <c r="I660" s="1056"/>
      <c r="J660" s="1056"/>
      <c r="K660" s="1056"/>
      <c r="L660" s="1056"/>
      <c r="M660" s="580">
        <v>480000</v>
      </c>
      <c r="N660" s="1056"/>
    </row>
    <row r="661" spans="1:14" ht="25" customHeight="1" x14ac:dyDescent="0.4">
      <c r="A661" s="936"/>
      <c r="B661" s="168" t="s">
        <v>3174</v>
      </c>
      <c r="C661" s="931" t="s">
        <v>2825</v>
      </c>
      <c r="D661" s="1005">
        <v>661238.28</v>
      </c>
      <c r="E661" s="1005">
        <v>56400</v>
      </c>
      <c r="F661" s="1018"/>
      <c r="G661" s="1018"/>
      <c r="H661" s="1018"/>
      <c r="I661" s="1056"/>
      <c r="J661" s="1056"/>
      <c r="K661" s="1056"/>
      <c r="L661" s="1056"/>
      <c r="M661" s="580">
        <v>480000</v>
      </c>
      <c r="N661" s="1056"/>
    </row>
    <row r="662" spans="1:14" ht="25" customHeight="1" x14ac:dyDescent="0.4">
      <c r="A662" s="936"/>
      <c r="B662" s="168" t="s">
        <v>3175</v>
      </c>
      <c r="C662" s="931" t="s">
        <v>2825</v>
      </c>
      <c r="D662" s="1005">
        <v>661238.28</v>
      </c>
      <c r="E662" s="1005">
        <v>56400</v>
      </c>
      <c r="F662" s="1018"/>
      <c r="G662" s="1018"/>
      <c r="H662" s="1018"/>
      <c r="I662" s="1056"/>
      <c r="J662" s="1056"/>
      <c r="K662" s="1056"/>
      <c r="L662" s="1056"/>
      <c r="M662" s="580">
        <v>480000</v>
      </c>
      <c r="N662" s="1056"/>
    </row>
    <row r="663" spans="1:14" ht="25" customHeight="1" x14ac:dyDescent="0.4">
      <c r="A663" s="936"/>
      <c r="B663" s="168" t="s">
        <v>3176</v>
      </c>
      <c r="C663" s="931" t="s">
        <v>2825</v>
      </c>
      <c r="D663" s="1005">
        <v>661238.28</v>
      </c>
      <c r="E663" s="1005">
        <v>56400</v>
      </c>
      <c r="F663" s="1018"/>
      <c r="G663" s="1018"/>
      <c r="H663" s="1018"/>
      <c r="I663" s="1056"/>
      <c r="J663" s="1056"/>
      <c r="K663" s="1056"/>
      <c r="L663" s="1056"/>
      <c r="M663" s="580">
        <v>480000</v>
      </c>
      <c r="N663" s="1056"/>
    </row>
    <row r="664" spans="1:14" ht="25" customHeight="1" x14ac:dyDescent="0.4">
      <c r="A664" s="936"/>
      <c r="B664" s="168" t="s">
        <v>3177</v>
      </c>
      <c r="C664" s="931" t="s">
        <v>2825</v>
      </c>
      <c r="D664" s="1005">
        <v>661238.28</v>
      </c>
      <c r="E664" s="1005">
        <v>56400</v>
      </c>
      <c r="F664" s="1018"/>
      <c r="G664" s="1018"/>
      <c r="H664" s="1018"/>
      <c r="I664" s="1056"/>
      <c r="J664" s="1056"/>
      <c r="K664" s="1056"/>
      <c r="L664" s="1056"/>
      <c r="M664" s="580">
        <v>480000</v>
      </c>
      <c r="N664" s="1056"/>
    </row>
    <row r="665" spans="1:14" ht="25" customHeight="1" x14ac:dyDescent="0.4">
      <c r="A665" s="936"/>
      <c r="B665" s="168" t="s">
        <v>3178</v>
      </c>
      <c r="C665" s="931" t="s">
        <v>2825</v>
      </c>
      <c r="D665" s="1005">
        <v>661238.28</v>
      </c>
      <c r="E665" s="1005">
        <v>56400</v>
      </c>
      <c r="F665" s="1018"/>
      <c r="G665" s="1018"/>
      <c r="H665" s="1018"/>
      <c r="I665" s="1056"/>
      <c r="J665" s="1056"/>
      <c r="K665" s="1056"/>
      <c r="L665" s="1056"/>
      <c r="M665" s="580">
        <v>480000</v>
      </c>
      <c r="N665" s="1056"/>
    </row>
    <row r="666" spans="1:14" ht="25" customHeight="1" x14ac:dyDescent="0.4">
      <c r="A666" s="936"/>
      <c r="B666" s="168" t="s">
        <v>3179</v>
      </c>
      <c r="C666" s="931" t="s">
        <v>2825</v>
      </c>
      <c r="D666" s="1005">
        <v>661238.28</v>
      </c>
      <c r="E666" s="1005">
        <v>56400</v>
      </c>
      <c r="F666" s="1018"/>
      <c r="G666" s="1018"/>
      <c r="H666" s="1018"/>
      <c r="I666" s="1056"/>
      <c r="J666" s="1056"/>
      <c r="K666" s="1056"/>
      <c r="L666" s="1056"/>
      <c r="M666" s="580">
        <v>480000</v>
      </c>
      <c r="N666" s="1056"/>
    </row>
    <row r="667" spans="1:14" ht="25" customHeight="1" x14ac:dyDescent="0.4">
      <c r="A667" s="936"/>
      <c r="B667" s="168" t="s">
        <v>3180</v>
      </c>
      <c r="C667" s="931" t="s">
        <v>2825</v>
      </c>
      <c r="D667" s="1005">
        <v>661238.28</v>
      </c>
      <c r="E667" s="1005">
        <v>56400</v>
      </c>
      <c r="F667" s="1018"/>
      <c r="G667" s="1018"/>
      <c r="H667" s="1018"/>
      <c r="I667" s="1056"/>
      <c r="J667" s="1056"/>
      <c r="K667" s="1056"/>
      <c r="L667" s="1056"/>
      <c r="M667" s="580">
        <v>480000</v>
      </c>
      <c r="N667" s="1056"/>
    </row>
    <row r="668" spans="1:14" ht="25" customHeight="1" x14ac:dyDescent="0.4">
      <c r="A668" s="936"/>
      <c r="B668" s="168" t="s">
        <v>3181</v>
      </c>
      <c r="C668" s="931" t="s">
        <v>2825</v>
      </c>
      <c r="D668" s="1005">
        <v>661238.28</v>
      </c>
      <c r="E668" s="1005">
        <v>56400</v>
      </c>
      <c r="F668" s="1018"/>
      <c r="G668" s="1018"/>
      <c r="H668" s="1018"/>
      <c r="I668" s="1056"/>
      <c r="J668" s="1056"/>
      <c r="K668" s="1056"/>
      <c r="L668" s="1056"/>
      <c r="M668" s="580">
        <v>480000</v>
      </c>
      <c r="N668" s="1056"/>
    </row>
    <row r="669" spans="1:14" ht="25" customHeight="1" x14ac:dyDescent="0.4">
      <c r="A669" s="936">
        <v>287</v>
      </c>
      <c r="B669" s="1003" t="s">
        <v>2512</v>
      </c>
      <c r="C669" s="1004" t="s">
        <v>2817</v>
      </c>
      <c r="D669" s="1005">
        <v>618379.92000000004</v>
      </c>
      <c r="E669" s="1005">
        <v>56400</v>
      </c>
      <c r="F669" s="936"/>
      <c r="G669" s="936"/>
      <c r="H669" s="1005"/>
      <c r="I669" s="1056"/>
      <c r="J669" s="1056"/>
      <c r="K669" s="1056"/>
      <c r="L669" s="1056"/>
      <c r="M669" s="580">
        <v>480000</v>
      </c>
      <c r="N669" s="1056"/>
    </row>
    <row r="670" spans="1:14" ht="25" customHeight="1" x14ac:dyDescent="0.4">
      <c r="A670" s="936">
        <v>288</v>
      </c>
      <c r="B670" s="1003" t="s">
        <v>2381</v>
      </c>
      <c r="C670" s="1004" t="s">
        <v>2817</v>
      </c>
      <c r="D670" s="1005">
        <v>618379.92000000004</v>
      </c>
      <c r="E670" s="1005">
        <v>56400</v>
      </c>
      <c r="F670" s="936"/>
      <c r="G670" s="936"/>
      <c r="H670" s="1005"/>
      <c r="I670" s="1056"/>
      <c r="J670" s="1056"/>
      <c r="K670" s="1056"/>
      <c r="L670" s="1056"/>
      <c r="M670" s="580">
        <v>480000</v>
      </c>
      <c r="N670" s="1056"/>
    </row>
    <row r="671" spans="1:14" ht="25" customHeight="1" x14ac:dyDescent="0.4">
      <c r="A671" s="936">
        <v>289</v>
      </c>
      <c r="B671" s="1003" t="s">
        <v>2513</v>
      </c>
      <c r="C671" s="1004" t="s">
        <v>2817</v>
      </c>
      <c r="D671" s="1005">
        <v>618379.92000000004</v>
      </c>
      <c r="E671" s="1005">
        <v>56400</v>
      </c>
      <c r="F671" s="936"/>
      <c r="G671" s="936"/>
      <c r="H671" s="1005"/>
      <c r="I671" s="1056"/>
      <c r="J671" s="1056"/>
      <c r="K671" s="1056"/>
      <c r="L671" s="1056"/>
      <c r="M671" s="580">
        <v>480000</v>
      </c>
      <c r="N671" s="1056"/>
    </row>
    <row r="672" spans="1:14" ht="25" customHeight="1" x14ac:dyDescent="0.4">
      <c r="A672" s="936">
        <v>290</v>
      </c>
      <c r="B672" s="1003" t="s">
        <v>2384</v>
      </c>
      <c r="C672" s="1004" t="s">
        <v>2817</v>
      </c>
      <c r="D672" s="1005">
        <v>618379.92000000004</v>
      </c>
      <c r="E672" s="1005">
        <v>56400</v>
      </c>
      <c r="F672" s="936"/>
      <c r="G672" s="936"/>
      <c r="H672" s="1005"/>
      <c r="I672" s="1056"/>
      <c r="J672" s="1056"/>
      <c r="K672" s="1056"/>
      <c r="L672" s="1056"/>
      <c r="M672" s="580">
        <v>480000</v>
      </c>
      <c r="N672" s="1056"/>
    </row>
    <row r="673" spans="1:14" ht="25" customHeight="1" x14ac:dyDescent="0.4">
      <c r="A673" s="936">
        <v>291</v>
      </c>
      <c r="B673" s="1003" t="s">
        <v>2386</v>
      </c>
      <c r="C673" s="1004" t="s">
        <v>2817</v>
      </c>
      <c r="D673" s="1005">
        <v>618379.92000000004</v>
      </c>
      <c r="E673" s="1005">
        <v>56400</v>
      </c>
      <c r="F673" s="936"/>
      <c r="G673" s="936"/>
      <c r="H673" s="1005"/>
      <c r="I673" s="1056"/>
      <c r="J673" s="1056"/>
      <c r="K673" s="1056"/>
      <c r="L673" s="1056"/>
      <c r="M673" s="580">
        <v>480000</v>
      </c>
      <c r="N673" s="1056"/>
    </row>
    <row r="674" spans="1:14" ht="25" customHeight="1" x14ac:dyDescent="0.4">
      <c r="A674" s="936">
        <v>292</v>
      </c>
      <c r="B674" s="1003" t="s">
        <v>2514</v>
      </c>
      <c r="C674" s="1004" t="s">
        <v>2817</v>
      </c>
      <c r="D674" s="1005">
        <v>618379.92000000004</v>
      </c>
      <c r="E674" s="1005">
        <v>56400</v>
      </c>
      <c r="F674" s="936"/>
      <c r="G674" s="936"/>
      <c r="H674" s="1005"/>
      <c r="I674" s="1056"/>
      <c r="J674" s="1056"/>
      <c r="K674" s="1056"/>
      <c r="L674" s="1056"/>
      <c r="M674" s="580">
        <v>480000</v>
      </c>
      <c r="N674" s="1056"/>
    </row>
    <row r="675" spans="1:14" ht="25" customHeight="1" x14ac:dyDescent="0.4">
      <c r="A675" s="936">
        <v>293</v>
      </c>
      <c r="B675" s="1003" t="s">
        <v>2515</v>
      </c>
      <c r="C675" s="1004" t="s">
        <v>2817</v>
      </c>
      <c r="D675" s="1005">
        <v>618379.92000000004</v>
      </c>
      <c r="E675" s="1005">
        <v>56400</v>
      </c>
      <c r="F675" s="936"/>
      <c r="G675" s="936"/>
      <c r="H675" s="1005"/>
      <c r="I675" s="1056"/>
      <c r="J675" s="1056"/>
      <c r="K675" s="1056"/>
      <c r="L675" s="1056"/>
      <c r="M675" s="580">
        <v>480000</v>
      </c>
      <c r="N675" s="1056"/>
    </row>
    <row r="676" spans="1:14" ht="25" customHeight="1" x14ac:dyDescent="0.4">
      <c r="A676" s="936">
        <v>294</v>
      </c>
      <c r="B676" s="1003" t="s">
        <v>2516</v>
      </c>
      <c r="C676" s="1004" t="s">
        <v>2817</v>
      </c>
      <c r="D676" s="1005">
        <v>618379.92000000004</v>
      </c>
      <c r="E676" s="1005">
        <v>56400</v>
      </c>
      <c r="F676" s="936"/>
      <c r="G676" s="936"/>
      <c r="H676" s="1005"/>
      <c r="I676" s="1056"/>
      <c r="J676" s="1056"/>
      <c r="K676" s="1056"/>
      <c r="L676" s="1056"/>
      <c r="M676" s="580">
        <v>480000</v>
      </c>
      <c r="N676" s="1056"/>
    </row>
    <row r="677" spans="1:14" ht="25" customHeight="1" x14ac:dyDescent="0.4">
      <c r="A677" s="936">
        <v>295</v>
      </c>
      <c r="B677" s="1003" t="s">
        <v>2388</v>
      </c>
      <c r="C677" s="1004" t="s">
        <v>2817</v>
      </c>
      <c r="D677" s="1005">
        <v>618379.92000000004</v>
      </c>
      <c r="E677" s="1005">
        <v>56400</v>
      </c>
      <c r="F677" s="936"/>
      <c r="G677" s="936"/>
      <c r="H677" s="1005"/>
      <c r="I677" s="1056"/>
      <c r="J677" s="1056"/>
      <c r="K677" s="1056"/>
      <c r="L677" s="1056"/>
      <c r="M677" s="580">
        <v>480000</v>
      </c>
      <c r="N677" s="1056"/>
    </row>
    <row r="678" spans="1:14" ht="25" customHeight="1" x14ac:dyDescent="0.4">
      <c r="A678" s="936">
        <v>296</v>
      </c>
      <c r="B678" s="1003" t="s">
        <v>2517</v>
      </c>
      <c r="C678" s="1004" t="s">
        <v>2817</v>
      </c>
      <c r="D678" s="1005">
        <v>618379.92000000004</v>
      </c>
      <c r="E678" s="1005">
        <v>56400</v>
      </c>
      <c r="F678" s="936"/>
      <c r="G678" s="936"/>
      <c r="H678" s="1005"/>
      <c r="I678" s="1056"/>
      <c r="J678" s="1056"/>
      <c r="K678" s="1056"/>
      <c r="L678" s="1056"/>
      <c r="M678" s="580">
        <v>480000</v>
      </c>
      <c r="N678" s="1056"/>
    </row>
    <row r="679" spans="1:14" ht="25" customHeight="1" x14ac:dyDescent="0.4">
      <c r="A679" s="936">
        <v>297</v>
      </c>
      <c r="B679" s="1003" t="s">
        <v>2040</v>
      </c>
      <c r="C679" s="1004" t="s">
        <v>2817</v>
      </c>
      <c r="D679" s="1005">
        <v>618379.92000000004</v>
      </c>
      <c r="E679" s="1005">
        <v>56400</v>
      </c>
      <c r="F679" s="936"/>
      <c r="G679" s="936"/>
      <c r="H679" s="1005"/>
      <c r="I679" s="1056"/>
      <c r="J679" s="1056"/>
      <c r="K679" s="1056"/>
      <c r="L679" s="1056"/>
      <c r="M679" s="580">
        <v>480000</v>
      </c>
      <c r="N679" s="1056"/>
    </row>
    <row r="680" spans="1:14" ht="25" customHeight="1" x14ac:dyDescent="0.4">
      <c r="A680" s="936">
        <v>298</v>
      </c>
      <c r="B680" s="1003" t="s">
        <v>2818</v>
      </c>
      <c r="C680" s="1004" t="s">
        <v>2817</v>
      </c>
      <c r="D680" s="1005">
        <v>618379.92000000004</v>
      </c>
      <c r="E680" s="1005">
        <v>56400</v>
      </c>
      <c r="F680" s="936"/>
      <c r="G680" s="936"/>
      <c r="H680" s="1005"/>
      <c r="I680" s="1056"/>
      <c r="J680" s="1056"/>
      <c r="K680" s="1056"/>
      <c r="L680" s="1056"/>
      <c r="M680" s="580">
        <v>480000</v>
      </c>
      <c r="N680" s="1056"/>
    </row>
    <row r="681" spans="1:14" ht="25" customHeight="1" x14ac:dyDescent="0.4">
      <c r="A681" s="936">
        <v>299</v>
      </c>
      <c r="B681" s="1003" t="s">
        <v>2819</v>
      </c>
      <c r="C681" s="1004" t="s">
        <v>2817</v>
      </c>
      <c r="D681" s="1005">
        <v>618379.92000000004</v>
      </c>
      <c r="E681" s="1005">
        <v>56400</v>
      </c>
      <c r="F681" s="936"/>
      <c r="G681" s="936"/>
      <c r="H681" s="1005"/>
      <c r="I681" s="1056"/>
      <c r="J681" s="1056"/>
      <c r="K681" s="1056"/>
      <c r="L681" s="1056"/>
      <c r="M681" s="580">
        <v>480000</v>
      </c>
      <c r="N681" s="1056"/>
    </row>
    <row r="682" spans="1:14" ht="25" customHeight="1" x14ac:dyDescent="0.4">
      <c r="A682" s="936">
        <v>300</v>
      </c>
      <c r="B682" s="1003" t="s">
        <v>2820</v>
      </c>
      <c r="C682" s="1004" t="s">
        <v>2817</v>
      </c>
      <c r="D682" s="1005">
        <v>618379.92000000004</v>
      </c>
      <c r="E682" s="1005">
        <v>56400</v>
      </c>
      <c r="F682" s="936"/>
      <c r="G682" s="936"/>
      <c r="H682" s="1005"/>
      <c r="I682" s="1056"/>
      <c r="J682" s="1056"/>
      <c r="K682" s="1056"/>
      <c r="L682" s="1056"/>
      <c r="M682" s="580">
        <v>480000</v>
      </c>
      <c r="N682" s="1056"/>
    </row>
    <row r="683" spans="1:14" ht="25" customHeight="1" x14ac:dyDescent="0.4">
      <c r="A683" s="936">
        <v>301</v>
      </c>
      <c r="B683" s="1003" t="s">
        <v>2628</v>
      </c>
      <c r="C683" s="1004" t="s">
        <v>2817</v>
      </c>
      <c r="D683" s="1005">
        <v>618379.92000000004</v>
      </c>
      <c r="E683" s="1005">
        <v>56400</v>
      </c>
      <c r="F683" s="936"/>
      <c r="G683" s="936"/>
      <c r="H683" s="1005"/>
      <c r="I683" s="1056"/>
      <c r="J683" s="1056"/>
      <c r="K683" s="1056"/>
      <c r="L683" s="1056"/>
      <c r="M683" s="580">
        <v>480000</v>
      </c>
      <c r="N683" s="1056"/>
    </row>
    <row r="684" spans="1:14" ht="25" customHeight="1" x14ac:dyDescent="0.4">
      <c r="A684" s="936">
        <v>302</v>
      </c>
      <c r="B684" s="1003" t="s">
        <v>2633</v>
      </c>
      <c r="C684" s="1004" t="s">
        <v>2817</v>
      </c>
      <c r="D684" s="1005">
        <v>618379.92000000004</v>
      </c>
      <c r="E684" s="1005">
        <v>56400</v>
      </c>
      <c r="F684" s="936"/>
      <c r="G684" s="936"/>
      <c r="H684" s="1005"/>
      <c r="I684" s="1056"/>
      <c r="J684" s="1056"/>
      <c r="K684" s="1056"/>
      <c r="L684" s="1056"/>
      <c r="M684" s="580">
        <v>480000</v>
      </c>
      <c r="N684" s="1056"/>
    </row>
    <row r="685" spans="1:14" ht="25" customHeight="1" x14ac:dyDescent="0.4">
      <c r="A685" s="936">
        <v>303</v>
      </c>
      <c r="B685" s="1003" t="s">
        <v>2821</v>
      </c>
      <c r="C685" s="1004" t="s">
        <v>2817</v>
      </c>
      <c r="D685" s="1005">
        <v>618379.92000000004</v>
      </c>
      <c r="E685" s="1005">
        <v>56400</v>
      </c>
      <c r="F685" s="936"/>
      <c r="G685" s="936"/>
      <c r="H685" s="1005"/>
      <c r="I685" s="1056"/>
      <c r="J685" s="1056"/>
      <c r="K685" s="1056"/>
      <c r="L685" s="1056"/>
      <c r="M685" s="580">
        <v>480000</v>
      </c>
      <c r="N685" s="1056"/>
    </row>
    <row r="686" spans="1:14" ht="25" customHeight="1" x14ac:dyDescent="0.4">
      <c r="A686" s="936">
        <v>304</v>
      </c>
      <c r="B686" s="1003" t="s">
        <v>2822</v>
      </c>
      <c r="C686" s="1004" t="s">
        <v>2817</v>
      </c>
      <c r="D686" s="1005">
        <v>618379.92000000004</v>
      </c>
      <c r="E686" s="1005">
        <v>56400</v>
      </c>
      <c r="F686" s="936"/>
      <c r="G686" s="936"/>
      <c r="H686" s="1005"/>
      <c r="I686" s="1056"/>
      <c r="J686" s="1056"/>
      <c r="K686" s="1056"/>
      <c r="L686" s="1056"/>
      <c r="M686" s="580">
        <v>480000</v>
      </c>
      <c r="N686" s="1056"/>
    </row>
    <row r="687" spans="1:14" ht="25" customHeight="1" x14ac:dyDescent="0.4">
      <c r="A687" s="936">
        <v>305</v>
      </c>
      <c r="B687" s="1003" t="s">
        <v>2823</v>
      </c>
      <c r="C687" s="1004" t="s">
        <v>2817</v>
      </c>
      <c r="D687" s="1005">
        <v>618379.92000000004</v>
      </c>
      <c r="E687" s="1005">
        <v>56400</v>
      </c>
      <c r="F687" s="936"/>
      <c r="G687" s="936"/>
      <c r="H687" s="1005"/>
      <c r="I687" s="1056"/>
      <c r="J687" s="1056"/>
      <c r="K687" s="1056"/>
      <c r="L687" s="1056"/>
      <c r="M687" s="580">
        <v>480000</v>
      </c>
      <c r="N687" s="1056"/>
    </row>
    <row r="688" spans="1:14" ht="25" customHeight="1" x14ac:dyDescent="0.4">
      <c r="A688" s="936">
        <v>306</v>
      </c>
      <c r="B688" s="1003" t="s">
        <v>2824</v>
      </c>
      <c r="C688" s="931" t="s">
        <v>2825</v>
      </c>
      <c r="D688" s="1005">
        <v>661238.28</v>
      </c>
      <c r="E688" s="1005">
        <v>56400</v>
      </c>
      <c r="F688" s="936"/>
      <c r="G688" s="936"/>
      <c r="H688" s="1005"/>
      <c r="I688" s="1056"/>
      <c r="J688" s="1056"/>
      <c r="K688" s="1056"/>
      <c r="L688" s="1056"/>
      <c r="M688" s="580">
        <v>480000</v>
      </c>
      <c r="N688" s="1056"/>
    </row>
    <row r="689" spans="1:14" ht="25" customHeight="1" x14ac:dyDescent="0.4">
      <c r="A689" s="936">
        <v>307</v>
      </c>
      <c r="B689" s="1003" t="s">
        <v>2826</v>
      </c>
      <c r="C689" s="931" t="s">
        <v>2825</v>
      </c>
      <c r="D689" s="1005">
        <v>661238.28</v>
      </c>
      <c r="E689" s="1005">
        <v>56400</v>
      </c>
      <c r="F689" s="936"/>
      <c r="G689" s="936"/>
      <c r="H689" s="1005"/>
      <c r="I689" s="1056"/>
      <c r="J689" s="1056"/>
      <c r="K689" s="1056"/>
      <c r="L689" s="1056"/>
      <c r="M689" s="580">
        <v>480000</v>
      </c>
      <c r="N689" s="1056"/>
    </row>
    <row r="690" spans="1:14" ht="25" customHeight="1" x14ac:dyDescent="0.4">
      <c r="A690" s="936">
        <v>308</v>
      </c>
      <c r="B690" s="1003" t="s">
        <v>2827</v>
      </c>
      <c r="C690" s="931" t="s">
        <v>2825</v>
      </c>
      <c r="D690" s="1005">
        <v>661238.28</v>
      </c>
      <c r="E690" s="1005">
        <v>56400</v>
      </c>
      <c r="F690" s="936"/>
      <c r="G690" s="936"/>
      <c r="H690" s="1005"/>
      <c r="I690" s="1056"/>
      <c r="J690" s="1056"/>
      <c r="K690" s="1056"/>
      <c r="L690" s="1056"/>
      <c r="M690" s="580">
        <v>480000</v>
      </c>
      <c r="N690" s="1056"/>
    </row>
    <row r="691" spans="1:14" ht="25" customHeight="1" x14ac:dyDescent="0.4">
      <c r="A691" s="936">
        <v>309</v>
      </c>
      <c r="B691" s="1003" t="s">
        <v>2640</v>
      </c>
      <c r="C691" s="931" t="s">
        <v>2825</v>
      </c>
      <c r="D691" s="1005">
        <v>661238.28</v>
      </c>
      <c r="E691" s="1005">
        <v>56400</v>
      </c>
      <c r="F691" s="936"/>
      <c r="G691" s="936"/>
      <c r="H691" s="1005"/>
      <c r="I691" s="1056"/>
      <c r="J691" s="1056"/>
      <c r="K691" s="1056"/>
      <c r="L691" s="1056"/>
      <c r="M691" s="580">
        <v>480000</v>
      </c>
      <c r="N691" s="1056"/>
    </row>
    <row r="692" spans="1:14" ht="25" customHeight="1" x14ac:dyDescent="0.4">
      <c r="A692" s="936">
        <v>310</v>
      </c>
      <c r="B692" s="1003" t="s">
        <v>2828</v>
      </c>
      <c r="C692" s="931" t="s">
        <v>2825</v>
      </c>
      <c r="D692" s="1005">
        <v>661238.28</v>
      </c>
      <c r="E692" s="1005">
        <v>56400</v>
      </c>
      <c r="F692" s="936"/>
      <c r="G692" s="936"/>
      <c r="H692" s="1005"/>
      <c r="I692" s="1056"/>
      <c r="J692" s="1056"/>
      <c r="K692" s="1056"/>
      <c r="L692" s="1056"/>
      <c r="M692" s="580">
        <v>480000</v>
      </c>
      <c r="N692" s="1056"/>
    </row>
    <row r="693" spans="1:14" ht="25" customHeight="1" x14ac:dyDescent="0.4">
      <c r="A693" s="936">
        <v>311</v>
      </c>
      <c r="B693" s="1003" t="s">
        <v>2829</v>
      </c>
      <c r="C693" s="931" t="s">
        <v>2825</v>
      </c>
      <c r="D693" s="1005">
        <v>661238.28</v>
      </c>
      <c r="E693" s="1005">
        <v>56400</v>
      </c>
      <c r="F693" s="936"/>
      <c r="G693" s="936"/>
      <c r="H693" s="1005"/>
      <c r="I693" s="1056"/>
      <c r="J693" s="1056"/>
      <c r="K693" s="1056"/>
      <c r="L693" s="1056"/>
      <c r="M693" s="580">
        <v>480000</v>
      </c>
      <c r="N693" s="1056"/>
    </row>
    <row r="694" spans="1:14" ht="25" customHeight="1" x14ac:dyDescent="0.4">
      <c r="A694" s="936">
        <v>312</v>
      </c>
      <c r="B694" s="1003" t="s">
        <v>2830</v>
      </c>
      <c r="C694" s="931" t="s">
        <v>2825</v>
      </c>
      <c r="D694" s="1005">
        <v>661238.28</v>
      </c>
      <c r="E694" s="1005">
        <v>56400</v>
      </c>
      <c r="F694" s="936"/>
      <c r="G694" s="936"/>
      <c r="H694" s="1005"/>
      <c r="I694" s="1056"/>
      <c r="J694" s="1056"/>
      <c r="K694" s="1056"/>
      <c r="L694" s="1056"/>
      <c r="M694" s="580">
        <v>480000</v>
      </c>
      <c r="N694" s="1056"/>
    </row>
    <row r="695" spans="1:14" ht="25" customHeight="1" x14ac:dyDescent="0.4">
      <c r="A695" s="936">
        <v>313</v>
      </c>
      <c r="B695" s="1003" t="s">
        <v>2831</v>
      </c>
      <c r="C695" s="931" t="s">
        <v>2825</v>
      </c>
      <c r="D695" s="1005">
        <v>661238.28</v>
      </c>
      <c r="E695" s="1005">
        <v>56400</v>
      </c>
      <c r="F695" s="936"/>
      <c r="G695" s="936"/>
      <c r="H695" s="1005"/>
      <c r="I695" s="1056"/>
      <c r="J695" s="1056"/>
      <c r="K695" s="1056"/>
      <c r="L695" s="1056"/>
      <c r="M695" s="580">
        <v>480000</v>
      </c>
      <c r="N695" s="1056"/>
    </row>
    <row r="696" spans="1:14" ht="25" customHeight="1" x14ac:dyDescent="0.4">
      <c r="A696" s="936">
        <v>314</v>
      </c>
      <c r="B696" s="1003" t="s">
        <v>2832</v>
      </c>
      <c r="C696" s="931" t="s">
        <v>2825</v>
      </c>
      <c r="D696" s="1005">
        <v>661238.28</v>
      </c>
      <c r="E696" s="1005">
        <v>56400</v>
      </c>
      <c r="F696" s="936"/>
      <c r="G696" s="936"/>
      <c r="H696" s="1005"/>
      <c r="I696" s="1056"/>
      <c r="J696" s="1056"/>
      <c r="K696" s="1056"/>
      <c r="L696" s="1056"/>
      <c r="M696" s="580">
        <v>480000</v>
      </c>
      <c r="N696" s="1056"/>
    </row>
    <row r="697" spans="1:14" ht="25" customHeight="1" x14ac:dyDescent="0.4">
      <c r="A697" s="936">
        <v>315</v>
      </c>
      <c r="B697" s="1003" t="s">
        <v>2833</v>
      </c>
      <c r="C697" s="931" t="s">
        <v>2825</v>
      </c>
      <c r="D697" s="1005">
        <v>661238.28</v>
      </c>
      <c r="E697" s="1005">
        <v>56400</v>
      </c>
      <c r="F697" s="936"/>
      <c r="G697" s="936"/>
      <c r="H697" s="1005"/>
      <c r="I697" s="1056"/>
      <c r="J697" s="1056"/>
      <c r="K697" s="1056"/>
      <c r="L697" s="1056"/>
      <c r="M697" s="580">
        <v>480000</v>
      </c>
      <c r="N697" s="1056"/>
    </row>
    <row r="698" spans="1:14" ht="25" customHeight="1" x14ac:dyDescent="0.4">
      <c r="A698" s="936">
        <v>316</v>
      </c>
      <c r="B698" s="1003" t="s">
        <v>2834</v>
      </c>
      <c r="C698" s="931" t="s">
        <v>2825</v>
      </c>
      <c r="D698" s="1005">
        <v>661238.28</v>
      </c>
      <c r="E698" s="1005">
        <v>56400</v>
      </c>
      <c r="F698" s="936"/>
      <c r="G698" s="936"/>
      <c r="H698" s="1005"/>
      <c r="I698" s="1056"/>
      <c r="J698" s="1056"/>
      <c r="K698" s="1056"/>
      <c r="L698" s="1056"/>
      <c r="M698" s="580">
        <v>480000</v>
      </c>
      <c r="N698" s="1056"/>
    </row>
    <row r="699" spans="1:14" ht="25" customHeight="1" x14ac:dyDescent="0.4">
      <c r="A699" s="936">
        <v>317</v>
      </c>
      <c r="B699" s="1003" t="s">
        <v>2835</v>
      </c>
      <c r="C699" s="931" t="s">
        <v>2825</v>
      </c>
      <c r="D699" s="1005">
        <v>661238.28</v>
      </c>
      <c r="E699" s="1005">
        <v>56400</v>
      </c>
      <c r="F699" s="936"/>
      <c r="G699" s="936"/>
      <c r="H699" s="1005"/>
      <c r="I699" s="1056"/>
      <c r="J699" s="1056"/>
      <c r="K699" s="1056"/>
      <c r="L699" s="1056"/>
      <c r="M699" s="580">
        <v>480000</v>
      </c>
      <c r="N699" s="1056"/>
    </row>
    <row r="700" spans="1:14" ht="25" customHeight="1" x14ac:dyDescent="0.4">
      <c r="A700" s="936">
        <v>318</v>
      </c>
      <c r="B700" s="1003" t="s">
        <v>2836</v>
      </c>
      <c r="C700" s="931" t="s">
        <v>2825</v>
      </c>
      <c r="D700" s="1005">
        <v>661238.28</v>
      </c>
      <c r="E700" s="1005">
        <v>56400</v>
      </c>
      <c r="F700" s="936"/>
      <c r="G700" s="936"/>
      <c r="H700" s="1005"/>
      <c r="I700" s="1056"/>
      <c r="J700" s="1056"/>
      <c r="K700" s="1056"/>
      <c r="L700" s="1056"/>
      <c r="M700" s="580">
        <v>480000</v>
      </c>
      <c r="N700" s="1056"/>
    </row>
    <row r="701" spans="1:14" ht="25" customHeight="1" x14ac:dyDescent="0.4">
      <c r="A701" s="936">
        <v>319</v>
      </c>
      <c r="B701" s="1003" t="s">
        <v>2837</v>
      </c>
      <c r="C701" s="931" t="s">
        <v>2825</v>
      </c>
      <c r="D701" s="1005">
        <v>661238.28</v>
      </c>
      <c r="E701" s="1005">
        <v>56400</v>
      </c>
      <c r="F701" s="936"/>
      <c r="G701" s="936"/>
      <c r="H701" s="1005"/>
      <c r="I701" s="1056"/>
      <c r="J701" s="1056"/>
      <c r="K701" s="1056"/>
      <c r="L701" s="1056"/>
      <c r="M701" s="580">
        <v>480000</v>
      </c>
      <c r="N701" s="1056"/>
    </row>
    <row r="702" spans="1:14" ht="25" customHeight="1" x14ac:dyDescent="0.4">
      <c r="A702" s="936">
        <v>320</v>
      </c>
      <c r="B702" s="1003" t="s">
        <v>2838</v>
      </c>
      <c r="C702" s="931" t="s">
        <v>2825</v>
      </c>
      <c r="D702" s="1005">
        <v>661238.28</v>
      </c>
      <c r="E702" s="1005">
        <v>56400</v>
      </c>
      <c r="F702" s="936"/>
      <c r="G702" s="936"/>
      <c r="H702" s="1005"/>
      <c r="I702" s="1056"/>
      <c r="J702" s="1056"/>
      <c r="K702" s="1056"/>
      <c r="L702" s="1056"/>
      <c r="M702" s="580">
        <v>480000</v>
      </c>
      <c r="N702" s="1056"/>
    </row>
    <row r="703" spans="1:14" ht="25" customHeight="1" x14ac:dyDescent="0.4">
      <c r="A703" s="936">
        <v>321</v>
      </c>
      <c r="B703" s="1003" t="s">
        <v>2839</v>
      </c>
      <c r="C703" s="931" t="s">
        <v>2825</v>
      </c>
      <c r="D703" s="1005">
        <v>661238.28</v>
      </c>
      <c r="E703" s="1005">
        <v>56400</v>
      </c>
      <c r="F703" s="936"/>
      <c r="G703" s="936"/>
      <c r="H703" s="1005"/>
      <c r="I703" s="1056"/>
      <c r="J703" s="1056"/>
      <c r="K703" s="1056"/>
      <c r="L703" s="1056"/>
      <c r="M703" s="580">
        <v>480000</v>
      </c>
      <c r="N703" s="1056"/>
    </row>
    <row r="704" spans="1:14" ht="25" customHeight="1" x14ac:dyDescent="0.4">
      <c r="A704" s="936">
        <v>322</v>
      </c>
      <c r="B704" s="1003" t="s">
        <v>2840</v>
      </c>
      <c r="C704" s="931" t="s">
        <v>2825</v>
      </c>
      <c r="D704" s="1005">
        <v>661238.28</v>
      </c>
      <c r="E704" s="1005">
        <v>56400</v>
      </c>
      <c r="F704" s="936"/>
      <c r="G704" s="936"/>
      <c r="H704" s="1005"/>
      <c r="I704" s="1056"/>
      <c r="J704" s="1056"/>
      <c r="K704" s="1056"/>
      <c r="L704" s="1056"/>
      <c r="M704" s="580">
        <v>480000</v>
      </c>
      <c r="N704" s="1056"/>
    </row>
    <row r="705" spans="1:14" ht="25" customHeight="1" x14ac:dyDescent="0.4">
      <c r="A705" s="936">
        <v>323</v>
      </c>
      <c r="B705" s="1003" t="s">
        <v>2841</v>
      </c>
      <c r="C705" s="931" t="s">
        <v>2825</v>
      </c>
      <c r="D705" s="1005">
        <v>661238.28</v>
      </c>
      <c r="E705" s="1005">
        <v>56400</v>
      </c>
      <c r="F705" s="936"/>
      <c r="G705" s="936"/>
      <c r="H705" s="1005"/>
      <c r="I705" s="1056"/>
      <c r="J705" s="1056"/>
      <c r="K705" s="1056"/>
      <c r="L705" s="1056"/>
      <c r="M705" s="580">
        <v>480000</v>
      </c>
      <c r="N705" s="1056"/>
    </row>
    <row r="706" spans="1:14" ht="25" customHeight="1" x14ac:dyDescent="0.4">
      <c r="A706" s="936">
        <v>324</v>
      </c>
      <c r="B706" s="1003" t="s">
        <v>2842</v>
      </c>
      <c r="C706" s="931" t="s">
        <v>2825</v>
      </c>
      <c r="D706" s="1005">
        <v>661238.28</v>
      </c>
      <c r="E706" s="1005">
        <v>56400</v>
      </c>
      <c r="F706" s="936"/>
      <c r="G706" s="936"/>
      <c r="H706" s="1005"/>
      <c r="I706" s="1056"/>
      <c r="J706" s="1056"/>
      <c r="K706" s="1056"/>
      <c r="L706" s="1056"/>
      <c r="M706" s="580">
        <v>480000</v>
      </c>
      <c r="N706" s="1056"/>
    </row>
    <row r="707" spans="1:14" ht="25" customHeight="1" x14ac:dyDescent="0.4">
      <c r="A707" s="936">
        <v>325</v>
      </c>
      <c r="B707" s="1003" t="s">
        <v>2636</v>
      </c>
      <c r="C707" s="931" t="s">
        <v>2825</v>
      </c>
      <c r="D707" s="1005">
        <v>661238.28</v>
      </c>
      <c r="E707" s="1005">
        <v>56400</v>
      </c>
      <c r="F707" s="936"/>
      <c r="G707" s="936"/>
      <c r="H707" s="1005"/>
      <c r="I707" s="1056"/>
      <c r="J707" s="1056"/>
      <c r="K707" s="1056"/>
      <c r="L707" s="1056"/>
      <c r="M707" s="580">
        <v>480000</v>
      </c>
      <c r="N707" s="1056"/>
    </row>
    <row r="708" spans="1:14" ht="25" customHeight="1" x14ac:dyDescent="0.4">
      <c r="A708" s="936">
        <v>326</v>
      </c>
      <c r="B708" s="1003" t="s">
        <v>2843</v>
      </c>
      <c r="C708" s="931" t="s">
        <v>2825</v>
      </c>
      <c r="D708" s="1005">
        <v>661238.28</v>
      </c>
      <c r="E708" s="1005">
        <v>56400</v>
      </c>
      <c r="F708" s="936"/>
      <c r="G708" s="936"/>
      <c r="H708" s="1005"/>
      <c r="I708" s="1056"/>
      <c r="J708" s="1056"/>
      <c r="K708" s="1056"/>
      <c r="L708" s="1056"/>
      <c r="M708" s="580">
        <v>480000</v>
      </c>
      <c r="N708" s="1056"/>
    </row>
    <row r="709" spans="1:14" ht="25" customHeight="1" x14ac:dyDescent="0.4">
      <c r="A709" s="936">
        <v>327</v>
      </c>
      <c r="B709" s="1003" t="s">
        <v>2844</v>
      </c>
      <c r="C709" s="931" t="s">
        <v>2825</v>
      </c>
      <c r="D709" s="1005">
        <v>661238.28</v>
      </c>
      <c r="E709" s="1005">
        <v>56400</v>
      </c>
      <c r="F709" s="936"/>
      <c r="G709" s="936"/>
      <c r="H709" s="1005"/>
      <c r="I709" s="1056"/>
      <c r="J709" s="1056"/>
      <c r="K709" s="1056"/>
      <c r="L709" s="1056"/>
      <c r="M709" s="580">
        <v>480000</v>
      </c>
      <c r="N709" s="1056"/>
    </row>
    <row r="710" spans="1:14" ht="25" customHeight="1" x14ac:dyDescent="0.4">
      <c r="A710" s="936">
        <v>328</v>
      </c>
      <c r="B710" s="1003" t="s">
        <v>2845</v>
      </c>
      <c r="C710" s="931" t="s">
        <v>2825</v>
      </c>
      <c r="D710" s="1005">
        <v>661238.28</v>
      </c>
      <c r="E710" s="1005">
        <v>56400</v>
      </c>
      <c r="F710" s="936"/>
      <c r="G710" s="936"/>
      <c r="H710" s="1005"/>
      <c r="I710" s="1056"/>
      <c r="J710" s="1056"/>
      <c r="K710" s="1056"/>
      <c r="L710" s="1056"/>
      <c r="M710" s="580">
        <v>480000</v>
      </c>
      <c r="N710" s="1056"/>
    </row>
    <row r="711" spans="1:14" ht="25" customHeight="1" x14ac:dyDescent="0.4">
      <c r="A711" s="936">
        <v>329</v>
      </c>
      <c r="B711" s="1008" t="s">
        <v>2846</v>
      </c>
      <c r="C711" s="931" t="s">
        <v>2847</v>
      </c>
      <c r="D711" s="1005">
        <v>704097.6</v>
      </c>
      <c r="E711" s="1005">
        <v>56400</v>
      </c>
      <c r="F711" s="936"/>
      <c r="G711" s="936"/>
      <c r="H711" s="1005"/>
      <c r="I711" s="1056"/>
      <c r="J711" s="1056"/>
      <c r="K711" s="1056"/>
      <c r="L711" s="1056"/>
      <c r="M711" s="580">
        <v>480000</v>
      </c>
      <c r="N711" s="1056"/>
    </row>
    <row r="712" spans="1:14" ht="25" customHeight="1" x14ac:dyDescent="0.4">
      <c r="A712" s="936">
        <v>330</v>
      </c>
      <c r="B712" s="1008" t="s">
        <v>2848</v>
      </c>
      <c r="C712" s="931" t="s">
        <v>2847</v>
      </c>
      <c r="D712" s="1005">
        <v>704097.6</v>
      </c>
      <c r="E712" s="1005">
        <v>56400</v>
      </c>
      <c r="F712" s="936"/>
      <c r="G712" s="936"/>
      <c r="H712" s="1005"/>
      <c r="I712" s="1056"/>
      <c r="J712" s="1056"/>
      <c r="K712" s="1056"/>
      <c r="L712" s="1056"/>
      <c r="M712" s="580">
        <v>480000</v>
      </c>
      <c r="N712" s="1056"/>
    </row>
    <row r="713" spans="1:14" ht="25" customHeight="1" x14ac:dyDescent="0.4">
      <c r="A713" s="936">
        <v>331</v>
      </c>
      <c r="B713" s="1008" t="s">
        <v>2849</v>
      </c>
      <c r="C713" s="931" t="s">
        <v>2847</v>
      </c>
      <c r="D713" s="1005">
        <v>704097.6</v>
      </c>
      <c r="E713" s="1005">
        <v>56400</v>
      </c>
      <c r="F713" s="936"/>
      <c r="G713" s="936"/>
      <c r="H713" s="1005"/>
      <c r="I713" s="1056"/>
      <c r="J713" s="1056"/>
      <c r="K713" s="1056"/>
      <c r="L713" s="1056"/>
      <c r="M713" s="580">
        <v>480000</v>
      </c>
      <c r="N713" s="1056"/>
    </row>
    <row r="714" spans="1:14" ht="25" customHeight="1" x14ac:dyDescent="0.4">
      <c r="A714" s="936">
        <v>332</v>
      </c>
      <c r="B714" s="1008" t="s">
        <v>2850</v>
      </c>
      <c r="C714" s="931" t="s">
        <v>2847</v>
      </c>
      <c r="D714" s="1005">
        <v>704097.6</v>
      </c>
      <c r="E714" s="1005">
        <v>56400</v>
      </c>
      <c r="F714" s="936"/>
      <c r="G714" s="936"/>
      <c r="H714" s="1005"/>
      <c r="I714" s="1056"/>
      <c r="J714" s="1056"/>
      <c r="K714" s="1056"/>
      <c r="L714" s="1056"/>
      <c r="M714" s="580">
        <v>480000</v>
      </c>
      <c r="N714" s="1056"/>
    </row>
    <row r="715" spans="1:14" ht="25" customHeight="1" x14ac:dyDescent="0.4">
      <c r="A715" s="936">
        <v>333</v>
      </c>
      <c r="B715" s="1008" t="s">
        <v>2851</v>
      </c>
      <c r="C715" s="931" t="s">
        <v>2847</v>
      </c>
      <c r="D715" s="1005">
        <v>704097.6</v>
      </c>
      <c r="E715" s="1005">
        <v>56400</v>
      </c>
      <c r="F715" s="936"/>
      <c r="G715" s="936"/>
      <c r="H715" s="1005"/>
      <c r="I715" s="1056"/>
      <c r="J715" s="1056"/>
      <c r="K715" s="1056"/>
      <c r="L715" s="1056"/>
      <c r="M715" s="580">
        <v>480000</v>
      </c>
      <c r="N715" s="1056"/>
    </row>
    <row r="716" spans="1:14" ht="25" customHeight="1" x14ac:dyDescent="0.4">
      <c r="A716" s="936">
        <v>334</v>
      </c>
      <c r="B716" s="1008" t="s">
        <v>2852</v>
      </c>
      <c r="C716" s="931" t="s">
        <v>2847</v>
      </c>
      <c r="D716" s="1005">
        <v>704097.6</v>
      </c>
      <c r="E716" s="1005">
        <v>56400</v>
      </c>
      <c r="F716" s="936"/>
      <c r="G716" s="936"/>
      <c r="H716" s="1005"/>
      <c r="I716" s="1056"/>
      <c r="J716" s="1056"/>
      <c r="K716" s="1056"/>
      <c r="L716" s="1056"/>
      <c r="M716" s="580">
        <v>480000</v>
      </c>
      <c r="N716" s="1056"/>
    </row>
    <row r="717" spans="1:14" ht="25" customHeight="1" x14ac:dyDescent="0.4">
      <c r="A717" s="936">
        <v>335</v>
      </c>
      <c r="B717" s="1008" t="s">
        <v>2806</v>
      </c>
      <c r="C717" s="931" t="s">
        <v>2847</v>
      </c>
      <c r="D717" s="1005">
        <v>704097.6</v>
      </c>
      <c r="E717" s="1005">
        <v>56400</v>
      </c>
      <c r="F717" s="936"/>
      <c r="G717" s="936"/>
      <c r="H717" s="1005"/>
      <c r="I717" s="1056"/>
      <c r="J717" s="1056"/>
      <c r="K717" s="1056"/>
      <c r="L717" s="1056"/>
      <c r="M717" s="580">
        <v>480000</v>
      </c>
      <c r="N717" s="1056"/>
    </row>
    <row r="718" spans="1:14" ht="25" customHeight="1" x14ac:dyDescent="0.4">
      <c r="A718" s="936">
        <v>336</v>
      </c>
      <c r="B718" s="1008" t="s">
        <v>2853</v>
      </c>
      <c r="C718" s="931" t="s">
        <v>2847</v>
      </c>
      <c r="D718" s="1005">
        <v>704097.6</v>
      </c>
      <c r="E718" s="1005">
        <v>56400</v>
      </c>
      <c r="F718" s="936"/>
      <c r="G718" s="936"/>
      <c r="H718" s="1005"/>
      <c r="I718" s="1056"/>
      <c r="J718" s="1056"/>
      <c r="K718" s="1056"/>
      <c r="L718" s="1056"/>
      <c r="M718" s="580">
        <v>480000</v>
      </c>
      <c r="N718" s="1056"/>
    </row>
    <row r="719" spans="1:14" ht="25" customHeight="1" x14ac:dyDescent="0.4">
      <c r="A719" s="936">
        <v>337</v>
      </c>
      <c r="B719" s="1008" t="s">
        <v>2854</v>
      </c>
      <c r="C719" s="931" t="s">
        <v>2847</v>
      </c>
      <c r="D719" s="1005">
        <v>704097.6</v>
      </c>
      <c r="E719" s="1005">
        <v>56400</v>
      </c>
      <c r="F719" s="936"/>
      <c r="G719" s="936"/>
      <c r="H719" s="1005"/>
      <c r="I719" s="1056"/>
      <c r="J719" s="1056"/>
      <c r="K719" s="1056"/>
      <c r="L719" s="1056"/>
      <c r="M719" s="580">
        <v>480000</v>
      </c>
      <c r="N719" s="1056"/>
    </row>
    <row r="720" spans="1:14" ht="25" customHeight="1" x14ac:dyDescent="0.4">
      <c r="A720" s="936">
        <v>338</v>
      </c>
      <c r="B720" s="1008" t="s">
        <v>2809</v>
      </c>
      <c r="C720" s="931" t="s">
        <v>2529</v>
      </c>
      <c r="D720" s="1005">
        <v>725526.84</v>
      </c>
      <c r="E720" s="1005">
        <v>56400</v>
      </c>
      <c r="F720" s="936"/>
      <c r="G720" s="936"/>
      <c r="H720" s="1005"/>
      <c r="I720" s="1056"/>
      <c r="J720" s="1056"/>
      <c r="K720" s="1056"/>
      <c r="L720" s="1056"/>
      <c r="M720" s="580">
        <v>480000</v>
      </c>
      <c r="N720" s="1056"/>
    </row>
    <row r="721" spans="1:14" ht="25" customHeight="1" x14ac:dyDescent="0.4">
      <c r="A721" s="936">
        <v>339</v>
      </c>
      <c r="B721" s="1008" t="s">
        <v>2855</v>
      </c>
      <c r="C721" s="931" t="s">
        <v>2529</v>
      </c>
      <c r="D721" s="1005">
        <v>725526.84</v>
      </c>
      <c r="E721" s="1005">
        <v>56400</v>
      </c>
      <c r="F721" s="936"/>
      <c r="G721" s="936"/>
      <c r="H721" s="1005"/>
      <c r="I721" s="1056"/>
      <c r="J721" s="1056"/>
      <c r="K721" s="1056"/>
      <c r="L721" s="1056"/>
      <c r="M721" s="580">
        <v>480000</v>
      </c>
      <c r="N721" s="1056"/>
    </row>
    <row r="722" spans="1:14" ht="25" customHeight="1" x14ac:dyDescent="0.4">
      <c r="A722" s="936">
        <v>340</v>
      </c>
      <c r="B722" s="1008" t="s">
        <v>2856</v>
      </c>
      <c r="C722" s="931" t="s">
        <v>2529</v>
      </c>
      <c r="D722" s="1005">
        <v>725526.84</v>
      </c>
      <c r="E722" s="1005">
        <v>56400</v>
      </c>
      <c r="F722" s="936"/>
      <c r="G722" s="936"/>
      <c r="H722" s="1005"/>
      <c r="I722" s="1056"/>
      <c r="J722" s="1056"/>
      <c r="K722" s="1056"/>
      <c r="L722" s="1056"/>
      <c r="M722" s="580">
        <v>480000</v>
      </c>
      <c r="N722" s="1056"/>
    </row>
    <row r="723" spans="1:14" ht="25" customHeight="1" x14ac:dyDescent="0.4">
      <c r="A723" s="936">
        <v>341</v>
      </c>
      <c r="B723" s="1003" t="s">
        <v>2857</v>
      </c>
      <c r="C723" s="931" t="s">
        <v>2529</v>
      </c>
      <c r="D723" s="1005">
        <v>725526.84</v>
      </c>
      <c r="E723" s="1005">
        <v>56400</v>
      </c>
      <c r="F723" s="936"/>
      <c r="G723" s="936"/>
      <c r="H723" s="1005"/>
      <c r="I723" s="1056"/>
      <c r="J723" s="1056"/>
      <c r="K723" s="1056"/>
      <c r="L723" s="1056"/>
      <c r="M723" s="580">
        <v>480000</v>
      </c>
      <c r="N723" s="1056"/>
    </row>
    <row r="724" spans="1:14" ht="25" customHeight="1" x14ac:dyDescent="0.4">
      <c r="A724" s="936">
        <v>342</v>
      </c>
      <c r="B724" s="1003" t="s">
        <v>2858</v>
      </c>
      <c r="C724" s="931" t="s">
        <v>2529</v>
      </c>
      <c r="D724" s="1005">
        <v>725526.84</v>
      </c>
      <c r="E724" s="1005">
        <v>56400</v>
      </c>
      <c r="F724" s="936"/>
      <c r="G724" s="936"/>
      <c r="H724" s="1005"/>
      <c r="I724" s="1056"/>
      <c r="J724" s="1056"/>
      <c r="K724" s="1056"/>
      <c r="L724" s="1056"/>
      <c r="M724" s="580">
        <v>480000</v>
      </c>
      <c r="N724" s="1056"/>
    </row>
    <row r="725" spans="1:14" ht="25" customHeight="1" x14ac:dyDescent="0.4">
      <c r="A725" s="936">
        <v>343</v>
      </c>
      <c r="B725" s="1003" t="s">
        <v>2859</v>
      </c>
      <c r="C725" s="931" t="s">
        <v>2529</v>
      </c>
      <c r="D725" s="1005">
        <v>725526.84</v>
      </c>
      <c r="E725" s="1005">
        <v>56400</v>
      </c>
      <c r="F725" s="936"/>
      <c r="G725" s="936"/>
      <c r="H725" s="1005"/>
      <c r="I725" s="1056"/>
      <c r="J725" s="1056"/>
      <c r="K725" s="1056"/>
      <c r="L725" s="1056"/>
      <c r="M725" s="580">
        <v>480000</v>
      </c>
      <c r="N725" s="1056"/>
    </row>
    <row r="726" spans="1:14" ht="25" customHeight="1" x14ac:dyDescent="0.4">
      <c r="A726" s="936">
        <v>344</v>
      </c>
      <c r="B726" s="1003" t="s">
        <v>2629</v>
      </c>
      <c r="C726" s="931" t="s">
        <v>2529</v>
      </c>
      <c r="D726" s="1005">
        <v>725526.84</v>
      </c>
      <c r="E726" s="1005">
        <v>56400</v>
      </c>
      <c r="F726" s="936"/>
      <c r="G726" s="936"/>
      <c r="H726" s="1005"/>
      <c r="I726" s="1056"/>
      <c r="J726" s="1056"/>
      <c r="K726" s="1056"/>
      <c r="L726" s="1056"/>
      <c r="M726" s="580">
        <v>480000</v>
      </c>
      <c r="N726" s="1056"/>
    </row>
    <row r="727" spans="1:14" ht="25" customHeight="1" x14ac:dyDescent="0.4">
      <c r="A727" s="936">
        <v>345</v>
      </c>
      <c r="B727" s="1003" t="s">
        <v>2860</v>
      </c>
      <c r="C727" s="931" t="s">
        <v>2529</v>
      </c>
      <c r="D727" s="1005">
        <v>725526.84</v>
      </c>
      <c r="E727" s="1005">
        <v>56400</v>
      </c>
      <c r="F727" s="936"/>
      <c r="G727" s="936"/>
      <c r="H727" s="1005"/>
      <c r="I727" s="1056"/>
      <c r="J727" s="1056"/>
      <c r="K727" s="1056"/>
      <c r="L727" s="1056"/>
      <c r="M727" s="580">
        <v>480000</v>
      </c>
      <c r="N727" s="1056"/>
    </row>
    <row r="728" spans="1:14" ht="25" customHeight="1" x14ac:dyDescent="0.4">
      <c r="A728" s="936">
        <v>346</v>
      </c>
      <c r="B728" s="1003" t="s">
        <v>2861</v>
      </c>
      <c r="C728" s="931" t="s">
        <v>2529</v>
      </c>
      <c r="D728" s="1005">
        <v>725526.84</v>
      </c>
      <c r="E728" s="1005">
        <v>56400</v>
      </c>
      <c r="F728" s="936"/>
      <c r="G728" s="936"/>
      <c r="H728" s="1005"/>
      <c r="I728" s="1056"/>
      <c r="J728" s="1056"/>
      <c r="K728" s="1056"/>
      <c r="L728" s="1056"/>
      <c r="M728" s="580">
        <v>480000</v>
      </c>
      <c r="N728" s="1056"/>
    </row>
    <row r="729" spans="1:14" ht="25" customHeight="1" x14ac:dyDescent="0.4">
      <c r="A729" s="936">
        <v>347</v>
      </c>
      <c r="B729" s="1009" t="s">
        <v>2631</v>
      </c>
      <c r="C729" s="931" t="s">
        <v>2529</v>
      </c>
      <c r="D729" s="1005">
        <v>725526.84</v>
      </c>
      <c r="E729" s="1005">
        <v>56400</v>
      </c>
      <c r="F729" s="936"/>
      <c r="G729" s="936"/>
      <c r="H729" s="1005"/>
      <c r="I729" s="1056"/>
      <c r="J729" s="1056"/>
      <c r="K729" s="1056"/>
      <c r="L729" s="1056"/>
      <c r="M729" s="580">
        <v>480000</v>
      </c>
      <c r="N729" s="1056"/>
    </row>
    <row r="730" spans="1:14" ht="25" customHeight="1" x14ac:dyDescent="0.4">
      <c r="A730" s="936">
        <v>348</v>
      </c>
      <c r="B730" s="1003" t="s">
        <v>2862</v>
      </c>
      <c r="C730" s="931" t="s">
        <v>2529</v>
      </c>
      <c r="D730" s="1005">
        <v>725526.84</v>
      </c>
      <c r="E730" s="1005">
        <v>56400</v>
      </c>
      <c r="F730" s="936"/>
      <c r="G730" s="936"/>
      <c r="H730" s="1005"/>
      <c r="I730" s="1056"/>
      <c r="J730" s="1056"/>
      <c r="K730" s="1056"/>
      <c r="L730" s="1056"/>
      <c r="M730" s="580">
        <v>480000</v>
      </c>
      <c r="N730" s="1056"/>
    </row>
    <row r="731" spans="1:14" ht="25" customHeight="1" x14ac:dyDescent="0.4">
      <c r="A731" s="936">
        <v>349</v>
      </c>
      <c r="B731" s="1009" t="s">
        <v>2863</v>
      </c>
      <c r="C731" s="931" t="s">
        <v>2529</v>
      </c>
      <c r="D731" s="1005">
        <v>725526.84</v>
      </c>
      <c r="E731" s="1005">
        <v>56400</v>
      </c>
      <c r="F731" s="936"/>
      <c r="G731" s="936"/>
      <c r="H731" s="1005"/>
      <c r="I731" s="1056"/>
      <c r="J731" s="1056"/>
      <c r="K731" s="1056"/>
      <c r="L731" s="1056"/>
      <c r="M731" s="580">
        <v>480000</v>
      </c>
      <c r="N731" s="1056"/>
    </row>
    <row r="732" spans="1:14" ht="25" customHeight="1" x14ac:dyDescent="0.4">
      <c r="A732" s="936">
        <v>350</v>
      </c>
      <c r="B732" s="1009" t="s">
        <v>2864</v>
      </c>
      <c r="C732" s="931" t="s">
        <v>2529</v>
      </c>
      <c r="D732" s="1005">
        <v>725526.84</v>
      </c>
      <c r="E732" s="1005">
        <v>56400</v>
      </c>
      <c r="F732" s="936"/>
      <c r="G732" s="936"/>
      <c r="H732" s="1005"/>
      <c r="I732" s="1056"/>
      <c r="J732" s="1056"/>
      <c r="K732" s="1056"/>
      <c r="L732" s="1056"/>
      <c r="M732" s="580">
        <v>480000</v>
      </c>
      <c r="N732" s="1056"/>
    </row>
    <row r="733" spans="1:14" ht="25" customHeight="1" x14ac:dyDescent="0.4">
      <c r="A733" s="936">
        <v>351</v>
      </c>
      <c r="B733" s="1003" t="s">
        <v>2865</v>
      </c>
      <c r="C733" s="931" t="s">
        <v>2529</v>
      </c>
      <c r="D733" s="1005">
        <v>725526.84</v>
      </c>
      <c r="E733" s="1005">
        <v>56400</v>
      </c>
      <c r="F733" s="936"/>
      <c r="G733" s="936"/>
      <c r="H733" s="1005"/>
      <c r="I733" s="1056"/>
      <c r="J733" s="1056"/>
      <c r="K733" s="1056"/>
      <c r="L733" s="1056"/>
      <c r="M733" s="580">
        <v>480000</v>
      </c>
      <c r="N733" s="1056"/>
    </row>
    <row r="734" spans="1:14" ht="25" customHeight="1" x14ac:dyDescent="0.4">
      <c r="A734" s="936">
        <v>352</v>
      </c>
      <c r="B734" s="1003" t="s">
        <v>2866</v>
      </c>
      <c r="C734" s="931" t="s">
        <v>2529</v>
      </c>
      <c r="D734" s="1005">
        <v>725526.84</v>
      </c>
      <c r="E734" s="1005">
        <v>56400</v>
      </c>
      <c r="F734" s="936"/>
      <c r="G734" s="936"/>
      <c r="H734" s="1005"/>
      <c r="I734" s="1056"/>
      <c r="J734" s="1056"/>
      <c r="K734" s="1056"/>
      <c r="L734" s="1056"/>
      <c r="M734" s="580">
        <v>480000</v>
      </c>
      <c r="N734" s="1056"/>
    </row>
    <row r="735" spans="1:14" ht="25" customHeight="1" x14ac:dyDescent="0.4">
      <c r="A735" s="936">
        <v>353</v>
      </c>
      <c r="B735" s="1003" t="s">
        <v>2032</v>
      </c>
      <c r="C735" s="931" t="s">
        <v>2529</v>
      </c>
      <c r="D735" s="1005">
        <v>725526.84</v>
      </c>
      <c r="E735" s="1005">
        <v>56400</v>
      </c>
      <c r="F735" s="936"/>
      <c r="G735" s="936"/>
      <c r="H735" s="1005"/>
      <c r="I735" s="1056"/>
      <c r="J735" s="1056"/>
      <c r="K735" s="1056"/>
      <c r="L735" s="1056"/>
      <c r="M735" s="580">
        <v>480000</v>
      </c>
      <c r="N735" s="1056"/>
    </row>
    <row r="736" spans="1:14" ht="25" customHeight="1" x14ac:dyDescent="0.4">
      <c r="A736" s="936">
        <v>354</v>
      </c>
      <c r="B736" s="1003" t="s">
        <v>2033</v>
      </c>
      <c r="C736" s="931" t="s">
        <v>2529</v>
      </c>
      <c r="D736" s="1005">
        <v>725526.84</v>
      </c>
      <c r="E736" s="1005">
        <v>56400</v>
      </c>
      <c r="F736" s="936"/>
      <c r="G736" s="936"/>
      <c r="H736" s="1005"/>
      <c r="I736" s="1056"/>
      <c r="J736" s="1056"/>
      <c r="K736" s="1056"/>
      <c r="L736" s="1056"/>
      <c r="M736" s="580">
        <v>480000</v>
      </c>
      <c r="N736" s="1056"/>
    </row>
    <row r="737" spans="1:14" ht="25" customHeight="1" x14ac:dyDescent="0.4">
      <c r="A737" s="936">
        <v>355</v>
      </c>
      <c r="B737" s="1003" t="s">
        <v>2034</v>
      </c>
      <c r="C737" s="931" t="s">
        <v>2529</v>
      </c>
      <c r="D737" s="1005">
        <v>725526.84</v>
      </c>
      <c r="E737" s="1005">
        <v>56400</v>
      </c>
      <c r="F737" s="936"/>
      <c r="G737" s="936"/>
      <c r="H737" s="1005"/>
      <c r="I737" s="1056"/>
      <c r="J737" s="1056"/>
      <c r="K737" s="1056"/>
      <c r="L737" s="1056"/>
      <c r="M737" s="580">
        <v>480000</v>
      </c>
      <c r="N737" s="1056"/>
    </row>
    <row r="738" spans="1:14" ht="25" customHeight="1" x14ac:dyDescent="0.4">
      <c r="A738" s="936">
        <v>356</v>
      </c>
      <c r="B738" s="1009" t="s">
        <v>2035</v>
      </c>
      <c r="C738" s="931" t="s">
        <v>2529</v>
      </c>
      <c r="D738" s="1005">
        <v>725526.84</v>
      </c>
      <c r="E738" s="1005">
        <v>56400</v>
      </c>
      <c r="F738" s="936"/>
      <c r="G738" s="936"/>
      <c r="H738" s="1005"/>
      <c r="I738" s="1056"/>
      <c r="J738" s="1056"/>
      <c r="K738" s="1056"/>
      <c r="L738" s="1056"/>
      <c r="M738" s="580">
        <v>480000</v>
      </c>
      <c r="N738" s="1056"/>
    </row>
    <row r="739" spans="1:14" ht="25" customHeight="1" x14ac:dyDescent="0.4">
      <c r="A739" s="936">
        <v>357</v>
      </c>
      <c r="B739" s="1003" t="s">
        <v>2385</v>
      </c>
      <c r="C739" s="931" t="s">
        <v>2529</v>
      </c>
      <c r="D739" s="1005">
        <v>725526.84</v>
      </c>
      <c r="E739" s="1005">
        <v>56400</v>
      </c>
      <c r="F739" s="936"/>
      <c r="G739" s="936"/>
      <c r="H739" s="1005"/>
      <c r="I739" s="1056"/>
      <c r="J739" s="1056"/>
      <c r="K739" s="1056"/>
      <c r="L739" s="1056"/>
      <c r="M739" s="580">
        <v>480000</v>
      </c>
      <c r="N739" s="1056"/>
    </row>
    <row r="740" spans="1:14" ht="25" customHeight="1" x14ac:dyDescent="0.4">
      <c r="A740" s="936">
        <v>358</v>
      </c>
      <c r="B740" s="1003" t="s">
        <v>2028</v>
      </c>
      <c r="C740" s="931" t="s">
        <v>2529</v>
      </c>
      <c r="D740" s="1005">
        <v>725526.84</v>
      </c>
      <c r="E740" s="1005">
        <v>56400</v>
      </c>
      <c r="F740" s="936"/>
      <c r="G740" s="936"/>
      <c r="H740" s="1005"/>
      <c r="I740" s="1056"/>
      <c r="J740" s="1056"/>
      <c r="K740" s="1056"/>
      <c r="L740" s="1056"/>
      <c r="M740" s="580">
        <v>480000</v>
      </c>
      <c r="N740" s="1056"/>
    </row>
    <row r="741" spans="1:14" ht="25" customHeight="1" x14ac:dyDescent="0.4">
      <c r="A741" s="936">
        <v>359</v>
      </c>
      <c r="B741" s="1003" t="s">
        <v>2078</v>
      </c>
      <c r="C741" s="931" t="s">
        <v>2529</v>
      </c>
      <c r="D741" s="1005">
        <v>725526.84</v>
      </c>
      <c r="E741" s="1005">
        <v>56400</v>
      </c>
      <c r="F741" s="936"/>
      <c r="G741" s="936"/>
      <c r="H741" s="1005"/>
      <c r="I741" s="1056"/>
      <c r="J741" s="1056"/>
      <c r="K741" s="1056"/>
      <c r="L741" s="1056"/>
      <c r="M741" s="580">
        <v>480000</v>
      </c>
      <c r="N741" s="1056"/>
    </row>
    <row r="742" spans="1:14" ht="25" customHeight="1" x14ac:dyDescent="0.4">
      <c r="A742" s="936">
        <v>360</v>
      </c>
      <c r="B742" s="1003" t="s">
        <v>2525</v>
      </c>
      <c r="C742" s="931" t="s">
        <v>2529</v>
      </c>
      <c r="D742" s="1005">
        <v>725526.84</v>
      </c>
      <c r="E742" s="1005">
        <v>56400</v>
      </c>
      <c r="F742" s="936"/>
      <c r="G742" s="936"/>
      <c r="H742" s="1005"/>
      <c r="I742" s="1056"/>
      <c r="J742" s="1056"/>
      <c r="K742" s="1056"/>
      <c r="L742" s="1056"/>
      <c r="M742" s="580">
        <v>480000</v>
      </c>
      <c r="N742" s="1056"/>
    </row>
    <row r="743" spans="1:14" ht="25" customHeight="1" x14ac:dyDescent="0.4">
      <c r="A743" s="936">
        <v>361</v>
      </c>
      <c r="B743" s="1003" t="s">
        <v>2382</v>
      </c>
      <c r="C743" s="931" t="s">
        <v>2529</v>
      </c>
      <c r="D743" s="1005">
        <v>725526.84</v>
      </c>
      <c r="E743" s="1005">
        <v>56400</v>
      </c>
      <c r="F743" s="936"/>
      <c r="G743" s="936"/>
      <c r="H743" s="1005"/>
      <c r="I743" s="1056"/>
      <c r="J743" s="1056"/>
      <c r="K743" s="1056"/>
      <c r="L743" s="1056"/>
      <c r="M743" s="580">
        <v>480000</v>
      </c>
      <c r="N743" s="1056"/>
    </row>
    <row r="744" spans="1:14" ht="25" customHeight="1" x14ac:dyDescent="0.4">
      <c r="A744" s="936">
        <v>362</v>
      </c>
      <c r="B744" s="1003" t="s">
        <v>2526</v>
      </c>
      <c r="C744" s="931" t="s">
        <v>2529</v>
      </c>
      <c r="D744" s="1005">
        <v>725526.84</v>
      </c>
      <c r="E744" s="1005">
        <v>56400</v>
      </c>
      <c r="F744" s="936"/>
      <c r="G744" s="936"/>
      <c r="H744" s="1005"/>
      <c r="I744" s="1056"/>
      <c r="J744" s="1056"/>
      <c r="K744" s="1056"/>
      <c r="L744" s="1056"/>
      <c r="M744" s="580">
        <v>480000</v>
      </c>
      <c r="N744" s="1056"/>
    </row>
    <row r="745" spans="1:14" ht="25" customHeight="1" x14ac:dyDescent="0.4">
      <c r="A745" s="936">
        <v>363</v>
      </c>
      <c r="B745" s="1008" t="s">
        <v>2036</v>
      </c>
      <c r="C745" s="931" t="s">
        <v>2529</v>
      </c>
      <c r="D745" s="1005">
        <v>725526.84</v>
      </c>
      <c r="E745" s="1005">
        <v>56400</v>
      </c>
      <c r="F745" s="936"/>
      <c r="G745" s="936"/>
      <c r="H745" s="1005"/>
      <c r="I745" s="1056"/>
      <c r="J745" s="1056"/>
      <c r="K745" s="1056"/>
      <c r="L745" s="1056"/>
      <c r="M745" s="580">
        <v>480000</v>
      </c>
      <c r="N745" s="1056"/>
    </row>
    <row r="746" spans="1:14" ht="25" customHeight="1" x14ac:dyDescent="0.4">
      <c r="A746" s="936">
        <v>364</v>
      </c>
      <c r="B746" s="1008" t="s">
        <v>2037</v>
      </c>
      <c r="C746" s="931" t="s">
        <v>2529</v>
      </c>
      <c r="D746" s="1005">
        <v>725526.84</v>
      </c>
      <c r="E746" s="1005">
        <v>56400</v>
      </c>
      <c r="F746" s="936"/>
      <c r="G746" s="936"/>
      <c r="H746" s="1005"/>
      <c r="I746" s="1056"/>
      <c r="J746" s="1056"/>
      <c r="K746" s="1056"/>
      <c r="L746" s="1056"/>
      <c r="M746" s="580">
        <v>480000</v>
      </c>
      <c r="N746" s="1056"/>
    </row>
    <row r="747" spans="1:14" ht="25" customHeight="1" x14ac:dyDescent="0.4">
      <c r="A747" s="936">
        <v>365</v>
      </c>
      <c r="B747" s="1003" t="s">
        <v>2039</v>
      </c>
      <c r="C747" s="931" t="s">
        <v>2529</v>
      </c>
      <c r="D747" s="1005">
        <v>725526.84</v>
      </c>
      <c r="E747" s="1005">
        <v>56400</v>
      </c>
      <c r="F747" s="936"/>
      <c r="G747" s="936"/>
      <c r="H747" s="1005"/>
      <c r="I747" s="1056"/>
      <c r="J747" s="1056"/>
      <c r="K747" s="1056"/>
      <c r="L747" s="1056"/>
      <c r="M747" s="580">
        <v>480000</v>
      </c>
      <c r="N747" s="1056"/>
    </row>
    <row r="748" spans="1:14" ht="25" customHeight="1" x14ac:dyDescent="0.4">
      <c r="A748" s="936">
        <v>366</v>
      </c>
      <c r="B748" s="1003" t="s">
        <v>2115</v>
      </c>
      <c r="C748" s="931" t="s">
        <v>2529</v>
      </c>
      <c r="D748" s="1005">
        <v>725526.84</v>
      </c>
      <c r="E748" s="1005">
        <v>56400</v>
      </c>
      <c r="F748" s="936"/>
      <c r="G748" s="936"/>
      <c r="H748" s="1005"/>
      <c r="I748" s="1056"/>
      <c r="J748" s="1056"/>
      <c r="K748" s="1056"/>
      <c r="L748" s="1056"/>
      <c r="M748" s="580">
        <v>480000</v>
      </c>
      <c r="N748" s="1056"/>
    </row>
    <row r="749" spans="1:14" ht="25" customHeight="1" x14ac:dyDescent="0.4">
      <c r="A749" s="936">
        <v>367</v>
      </c>
      <c r="B749" s="1003" t="s">
        <v>2123</v>
      </c>
      <c r="C749" s="931" t="s">
        <v>2529</v>
      </c>
      <c r="D749" s="1005">
        <v>725526.84</v>
      </c>
      <c r="E749" s="1005">
        <v>56400</v>
      </c>
      <c r="F749" s="936"/>
      <c r="G749" s="936"/>
      <c r="H749" s="1005"/>
      <c r="I749" s="1056"/>
      <c r="J749" s="1056"/>
      <c r="K749" s="1056"/>
      <c r="L749" s="1056"/>
      <c r="M749" s="580">
        <v>480000</v>
      </c>
      <c r="N749" s="1056"/>
    </row>
    <row r="750" spans="1:14" ht="25" customHeight="1" x14ac:dyDescent="0.4">
      <c r="A750" s="936">
        <v>368</v>
      </c>
      <c r="B750" s="1003" t="s">
        <v>2043</v>
      </c>
      <c r="C750" s="931" t="s">
        <v>2529</v>
      </c>
      <c r="D750" s="1005">
        <v>725526.84</v>
      </c>
      <c r="E750" s="1005">
        <v>56400</v>
      </c>
      <c r="F750" s="936"/>
      <c r="G750" s="936"/>
      <c r="H750" s="1005"/>
      <c r="I750" s="1056"/>
      <c r="J750" s="1056"/>
      <c r="K750" s="1056"/>
      <c r="L750" s="1056"/>
      <c r="M750" s="580">
        <v>480000</v>
      </c>
      <c r="N750" s="1056"/>
    </row>
    <row r="751" spans="1:14" ht="25" customHeight="1" x14ac:dyDescent="0.4">
      <c r="A751" s="936">
        <v>369</v>
      </c>
      <c r="B751" s="1003" t="s">
        <v>2127</v>
      </c>
      <c r="C751" s="931" t="s">
        <v>2529</v>
      </c>
      <c r="D751" s="1005">
        <v>725526.84</v>
      </c>
      <c r="E751" s="1005">
        <v>56400</v>
      </c>
      <c r="F751" s="936"/>
      <c r="G751" s="936"/>
      <c r="H751" s="1005"/>
      <c r="I751" s="1056"/>
      <c r="J751" s="1056"/>
      <c r="K751" s="1056"/>
      <c r="L751" s="1056"/>
      <c r="M751" s="580">
        <v>480000</v>
      </c>
      <c r="N751" s="1056"/>
    </row>
    <row r="752" spans="1:14" ht="25" customHeight="1" x14ac:dyDescent="0.4">
      <c r="A752" s="936">
        <v>370</v>
      </c>
      <c r="B752" s="1003" t="s">
        <v>2045</v>
      </c>
      <c r="C752" s="931" t="s">
        <v>2529</v>
      </c>
      <c r="D752" s="1005">
        <v>725526.84</v>
      </c>
      <c r="E752" s="1005">
        <v>56400</v>
      </c>
      <c r="F752" s="936"/>
      <c r="G752" s="936"/>
      <c r="H752" s="1005"/>
      <c r="I752" s="1056"/>
      <c r="J752" s="1056"/>
      <c r="K752" s="1056"/>
      <c r="L752" s="1056"/>
      <c r="M752" s="580">
        <v>480000</v>
      </c>
      <c r="N752" s="1056"/>
    </row>
    <row r="753" spans="1:14" ht="25" customHeight="1" x14ac:dyDescent="0.4">
      <c r="A753" s="936">
        <v>371</v>
      </c>
      <c r="B753" s="1003" t="s">
        <v>2029</v>
      </c>
      <c r="C753" s="931" t="s">
        <v>2529</v>
      </c>
      <c r="D753" s="1005">
        <v>725526.84</v>
      </c>
      <c r="E753" s="1005">
        <v>56400</v>
      </c>
      <c r="F753" s="936"/>
      <c r="G753" s="936"/>
      <c r="H753" s="1005"/>
      <c r="I753" s="1056"/>
      <c r="J753" s="1056"/>
      <c r="K753" s="1056"/>
      <c r="L753" s="1056"/>
      <c r="M753" s="580">
        <v>480000</v>
      </c>
      <c r="N753" s="1056"/>
    </row>
    <row r="754" spans="1:14" ht="25" customHeight="1" x14ac:dyDescent="0.4">
      <c r="A754" s="936">
        <v>372</v>
      </c>
      <c r="B754" s="1003" t="s">
        <v>2527</v>
      </c>
      <c r="C754" s="931" t="s">
        <v>2529</v>
      </c>
      <c r="D754" s="1005">
        <v>725526.84</v>
      </c>
      <c r="E754" s="1005">
        <v>56400</v>
      </c>
      <c r="F754" s="936"/>
      <c r="G754" s="936"/>
      <c r="H754" s="1005"/>
      <c r="I754" s="1056"/>
      <c r="J754" s="1056"/>
      <c r="K754" s="1056"/>
      <c r="L754" s="1056"/>
      <c r="M754" s="580">
        <v>480000</v>
      </c>
      <c r="N754" s="1056"/>
    </row>
    <row r="755" spans="1:14" ht="25" customHeight="1" x14ac:dyDescent="0.4">
      <c r="A755" s="936">
        <v>373</v>
      </c>
      <c r="B755" s="1003" t="s">
        <v>2030</v>
      </c>
      <c r="C755" s="931" t="s">
        <v>2529</v>
      </c>
      <c r="D755" s="1005">
        <v>725526.84</v>
      </c>
      <c r="E755" s="1005">
        <v>56400</v>
      </c>
      <c r="F755" s="936"/>
      <c r="G755" s="936"/>
      <c r="H755" s="1005"/>
      <c r="I755" s="1056"/>
      <c r="J755" s="1056"/>
      <c r="K755" s="1056"/>
      <c r="L755" s="1056"/>
      <c r="M755" s="580">
        <v>480000</v>
      </c>
      <c r="N755" s="1056"/>
    </row>
    <row r="756" spans="1:14" ht="25" customHeight="1" x14ac:dyDescent="0.4">
      <c r="A756" s="936">
        <v>374</v>
      </c>
      <c r="B756" s="1003" t="s">
        <v>2528</v>
      </c>
      <c r="C756" s="931" t="s">
        <v>2529</v>
      </c>
      <c r="D756" s="1005">
        <v>725526.84</v>
      </c>
      <c r="E756" s="1005">
        <v>56400</v>
      </c>
      <c r="F756" s="936"/>
      <c r="G756" s="936"/>
      <c r="H756" s="1005"/>
      <c r="I756" s="1056"/>
      <c r="J756" s="1056"/>
      <c r="K756" s="1056"/>
      <c r="L756" s="1056"/>
      <c r="M756" s="580">
        <v>480000</v>
      </c>
      <c r="N756" s="1056"/>
    </row>
    <row r="757" spans="1:14" ht="25" customHeight="1" x14ac:dyDescent="0.4">
      <c r="A757" s="936">
        <v>375</v>
      </c>
      <c r="B757" s="1003" t="s">
        <v>2046</v>
      </c>
      <c r="C757" s="931" t="s">
        <v>2529</v>
      </c>
      <c r="D757" s="1005">
        <v>725526.84</v>
      </c>
      <c r="E757" s="1005">
        <v>56400</v>
      </c>
      <c r="F757" s="936"/>
      <c r="G757" s="936"/>
      <c r="H757" s="1005"/>
      <c r="I757" s="1056"/>
      <c r="J757" s="1056"/>
      <c r="K757" s="1056"/>
      <c r="L757" s="1056"/>
      <c r="M757" s="580">
        <v>480000</v>
      </c>
      <c r="N757" s="1056"/>
    </row>
    <row r="758" spans="1:14" ht="25" customHeight="1" x14ac:dyDescent="0.4">
      <c r="A758" s="936">
        <v>376</v>
      </c>
      <c r="B758" s="1003" t="s">
        <v>2530</v>
      </c>
      <c r="C758" s="931" t="s">
        <v>2529</v>
      </c>
      <c r="D758" s="1005">
        <v>725526.84</v>
      </c>
      <c r="E758" s="1005">
        <v>56400</v>
      </c>
      <c r="F758" s="936"/>
      <c r="G758" s="936"/>
      <c r="H758" s="1005"/>
      <c r="I758" s="1056"/>
      <c r="J758" s="1056"/>
      <c r="K758" s="1056"/>
      <c r="L758" s="1056"/>
      <c r="M758" s="580">
        <v>480000</v>
      </c>
      <c r="N758" s="1056"/>
    </row>
    <row r="759" spans="1:14" ht="25" customHeight="1" x14ac:dyDescent="0.4">
      <c r="A759" s="936">
        <v>377</v>
      </c>
      <c r="B759" s="1003" t="s">
        <v>2531</v>
      </c>
      <c r="C759" s="931" t="s">
        <v>2529</v>
      </c>
      <c r="D759" s="1005">
        <v>725526.84</v>
      </c>
      <c r="E759" s="1005">
        <v>56400</v>
      </c>
      <c r="F759" s="936"/>
      <c r="G759" s="936"/>
      <c r="H759" s="1005"/>
      <c r="I759" s="1056"/>
      <c r="J759" s="1056"/>
      <c r="K759" s="1056"/>
      <c r="L759" s="1056"/>
      <c r="M759" s="580">
        <v>480000</v>
      </c>
      <c r="N759" s="1056"/>
    </row>
    <row r="760" spans="1:14" ht="25" customHeight="1" x14ac:dyDescent="0.4">
      <c r="A760" s="936">
        <v>378</v>
      </c>
      <c r="B760" s="1003" t="s">
        <v>2532</v>
      </c>
      <c r="C760" s="931" t="s">
        <v>2529</v>
      </c>
      <c r="D760" s="1005">
        <v>725526.84</v>
      </c>
      <c r="E760" s="1005">
        <v>56400</v>
      </c>
      <c r="F760" s="936"/>
      <c r="G760" s="936"/>
      <c r="H760" s="1005"/>
      <c r="I760" s="1056"/>
      <c r="J760" s="1056"/>
      <c r="K760" s="1056"/>
      <c r="L760" s="1056"/>
      <c r="M760" s="580">
        <v>480000</v>
      </c>
      <c r="N760" s="1056"/>
    </row>
    <row r="761" spans="1:14" ht="25" customHeight="1" x14ac:dyDescent="0.4">
      <c r="A761" s="936">
        <v>379</v>
      </c>
      <c r="B761" s="1003" t="s">
        <v>2533</v>
      </c>
      <c r="C761" s="931" t="s">
        <v>2529</v>
      </c>
      <c r="D761" s="1005">
        <v>725526.84</v>
      </c>
      <c r="E761" s="1005">
        <v>56400</v>
      </c>
      <c r="F761" s="936"/>
      <c r="G761" s="936"/>
      <c r="H761" s="1005"/>
      <c r="I761" s="1056"/>
      <c r="J761" s="1056"/>
      <c r="K761" s="1056"/>
      <c r="L761" s="1056"/>
      <c r="M761" s="580">
        <v>480000</v>
      </c>
      <c r="N761" s="1056"/>
    </row>
    <row r="762" spans="1:14" ht="25" customHeight="1" x14ac:dyDescent="0.4">
      <c r="A762" s="936">
        <v>380</v>
      </c>
      <c r="B762" s="1003" t="s">
        <v>2534</v>
      </c>
      <c r="C762" s="931" t="s">
        <v>2529</v>
      </c>
      <c r="D762" s="1005">
        <v>725526.84</v>
      </c>
      <c r="E762" s="1005">
        <v>56400</v>
      </c>
      <c r="F762" s="936"/>
      <c r="G762" s="936"/>
      <c r="H762" s="1005"/>
      <c r="I762" s="1056"/>
      <c r="J762" s="1056"/>
      <c r="K762" s="1056"/>
      <c r="L762" s="1056"/>
      <c r="M762" s="580">
        <v>480000</v>
      </c>
      <c r="N762" s="1056"/>
    </row>
    <row r="763" spans="1:14" ht="25" customHeight="1" x14ac:dyDescent="0.4">
      <c r="A763" s="936">
        <v>381</v>
      </c>
      <c r="B763" s="1003" t="s">
        <v>2535</v>
      </c>
      <c r="C763" s="931" t="s">
        <v>2529</v>
      </c>
      <c r="D763" s="1005">
        <v>725526.84</v>
      </c>
      <c r="E763" s="1005">
        <v>56400</v>
      </c>
      <c r="F763" s="936"/>
      <c r="G763" s="936"/>
      <c r="H763" s="1005"/>
      <c r="I763" s="1056"/>
      <c r="J763" s="1056"/>
      <c r="K763" s="1056"/>
      <c r="L763" s="1056"/>
      <c r="M763" s="580">
        <v>480000</v>
      </c>
      <c r="N763" s="1056"/>
    </row>
    <row r="764" spans="1:14" ht="25" customHeight="1" x14ac:dyDescent="0.4">
      <c r="A764" s="936">
        <v>382</v>
      </c>
      <c r="B764" s="1003" t="s">
        <v>2536</v>
      </c>
      <c r="C764" s="931" t="s">
        <v>2529</v>
      </c>
      <c r="D764" s="1005">
        <v>725526.84</v>
      </c>
      <c r="E764" s="1005">
        <v>56400</v>
      </c>
      <c r="F764" s="936"/>
      <c r="G764" s="936"/>
      <c r="H764" s="1005"/>
      <c r="I764" s="1056"/>
      <c r="J764" s="1056"/>
      <c r="K764" s="1056"/>
      <c r="L764" s="1056"/>
      <c r="M764" s="580">
        <v>480000</v>
      </c>
      <c r="N764" s="1056"/>
    </row>
    <row r="765" spans="1:14" ht="25" customHeight="1" x14ac:dyDescent="0.4">
      <c r="A765" s="936">
        <v>383</v>
      </c>
      <c r="B765" s="1003" t="s">
        <v>2013</v>
      </c>
      <c r="C765" s="931" t="s">
        <v>2529</v>
      </c>
      <c r="D765" s="1005">
        <v>725526.84</v>
      </c>
      <c r="E765" s="1005">
        <v>56400</v>
      </c>
      <c r="F765" s="936"/>
      <c r="G765" s="936"/>
      <c r="H765" s="1005"/>
      <c r="I765" s="1056"/>
      <c r="J765" s="1056"/>
      <c r="K765" s="1056"/>
      <c r="L765" s="1056"/>
      <c r="M765" s="580">
        <v>480000</v>
      </c>
      <c r="N765" s="1056"/>
    </row>
    <row r="766" spans="1:14" ht="25" customHeight="1" x14ac:dyDescent="0.4">
      <c r="A766" s="936">
        <v>384</v>
      </c>
      <c r="B766" s="1003" t="s">
        <v>2519</v>
      </c>
      <c r="C766" s="931" t="s">
        <v>2529</v>
      </c>
      <c r="D766" s="1005">
        <v>725526.84</v>
      </c>
      <c r="E766" s="1005">
        <v>56400</v>
      </c>
      <c r="F766" s="936"/>
      <c r="G766" s="936"/>
      <c r="H766" s="1005"/>
      <c r="I766" s="1056"/>
      <c r="J766" s="1056"/>
      <c r="K766" s="1056"/>
      <c r="L766" s="1056"/>
      <c r="M766" s="580">
        <v>480000</v>
      </c>
      <c r="N766" s="1056"/>
    </row>
    <row r="767" spans="1:14" ht="25" customHeight="1" x14ac:dyDescent="0.4">
      <c r="A767" s="936">
        <v>385</v>
      </c>
      <c r="B767" s="1003" t="s">
        <v>2520</v>
      </c>
      <c r="C767" s="931" t="s">
        <v>2529</v>
      </c>
      <c r="D767" s="1005">
        <v>725526.84</v>
      </c>
      <c r="E767" s="1005">
        <v>56400</v>
      </c>
      <c r="F767" s="936"/>
      <c r="G767" s="936"/>
      <c r="H767" s="1005"/>
      <c r="I767" s="1056"/>
      <c r="J767" s="1056"/>
      <c r="K767" s="1056"/>
      <c r="L767" s="1056"/>
      <c r="M767" s="580">
        <v>480000</v>
      </c>
      <c r="N767" s="1056"/>
    </row>
    <row r="768" spans="1:14" ht="25" customHeight="1" x14ac:dyDescent="0.4">
      <c r="A768" s="936">
        <v>386</v>
      </c>
      <c r="B768" s="1003" t="s">
        <v>2377</v>
      </c>
      <c r="C768" s="931" t="s">
        <v>2529</v>
      </c>
      <c r="D768" s="1005">
        <v>725526.84</v>
      </c>
      <c r="E768" s="1005">
        <v>56400</v>
      </c>
      <c r="F768" s="936"/>
      <c r="G768" s="936"/>
      <c r="H768" s="1005"/>
      <c r="I768" s="1056"/>
      <c r="J768" s="1056"/>
      <c r="K768" s="1056"/>
      <c r="L768" s="1056"/>
      <c r="M768" s="580">
        <v>480000</v>
      </c>
      <c r="N768" s="1056"/>
    </row>
    <row r="769" spans="1:14" ht="25" customHeight="1" x14ac:dyDescent="0.4">
      <c r="A769" s="936">
        <v>387</v>
      </c>
      <c r="B769" s="1003" t="s">
        <v>2378</v>
      </c>
      <c r="C769" s="931" t="s">
        <v>2529</v>
      </c>
      <c r="D769" s="1005">
        <v>725526.84</v>
      </c>
      <c r="E769" s="1005">
        <v>56400</v>
      </c>
      <c r="F769" s="936"/>
      <c r="G769" s="936"/>
      <c r="H769" s="1005"/>
      <c r="I769" s="1056"/>
      <c r="J769" s="1056"/>
      <c r="K769" s="1056"/>
      <c r="L769" s="1056"/>
      <c r="M769" s="580">
        <v>480000</v>
      </c>
      <c r="N769" s="1056"/>
    </row>
    <row r="770" spans="1:14" ht="25" customHeight="1" x14ac:dyDescent="0.4">
      <c r="A770" s="936">
        <v>388</v>
      </c>
      <c r="B770" s="1003" t="s">
        <v>2521</v>
      </c>
      <c r="C770" s="931" t="s">
        <v>2529</v>
      </c>
      <c r="D770" s="1005">
        <v>725526.84</v>
      </c>
      <c r="E770" s="1005">
        <v>56400</v>
      </c>
      <c r="F770" s="936"/>
      <c r="G770" s="936"/>
      <c r="H770" s="1005"/>
      <c r="I770" s="1056"/>
      <c r="J770" s="1056"/>
      <c r="K770" s="1056"/>
      <c r="L770" s="1056"/>
      <c r="M770" s="580">
        <v>480000</v>
      </c>
      <c r="N770" s="1056"/>
    </row>
    <row r="771" spans="1:14" ht="25" customHeight="1" x14ac:dyDescent="0.4">
      <c r="A771" s="936">
        <v>389</v>
      </c>
      <c r="B771" s="1003" t="s">
        <v>2379</v>
      </c>
      <c r="C771" s="931" t="s">
        <v>2529</v>
      </c>
      <c r="D771" s="1005">
        <v>725526.84</v>
      </c>
      <c r="E771" s="1005">
        <v>56400</v>
      </c>
      <c r="F771" s="936"/>
      <c r="G771" s="936"/>
      <c r="H771" s="1005"/>
      <c r="I771" s="1056"/>
      <c r="J771" s="1056"/>
      <c r="K771" s="1056"/>
      <c r="L771" s="1056"/>
      <c r="M771" s="580">
        <v>480000</v>
      </c>
      <c r="N771" s="1056"/>
    </row>
    <row r="772" spans="1:14" ht="25" customHeight="1" x14ac:dyDescent="0.4">
      <c r="A772" s="936">
        <v>390</v>
      </c>
      <c r="B772" s="1003" t="s">
        <v>2867</v>
      </c>
      <c r="C772" s="931" t="s">
        <v>2529</v>
      </c>
      <c r="D772" s="1005">
        <v>725526.84</v>
      </c>
      <c r="E772" s="1005">
        <v>56400</v>
      </c>
      <c r="F772" s="936"/>
      <c r="G772" s="936"/>
      <c r="H772" s="1005"/>
      <c r="I772" s="1056"/>
      <c r="J772" s="1056"/>
      <c r="K772" s="1056"/>
      <c r="L772" s="1056"/>
      <c r="M772" s="580">
        <v>480000</v>
      </c>
      <c r="N772" s="1056"/>
    </row>
    <row r="773" spans="1:14" ht="25" customHeight="1" x14ac:dyDescent="0.4">
      <c r="A773" s="936">
        <v>391</v>
      </c>
      <c r="B773" s="1003" t="s">
        <v>2537</v>
      </c>
      <c r="C773" s="931" t="s">
        <v>2529</v>
      </c>
      <c r="D773" s="1005">
        <v>725526.84</v>
      </c>
      <c r="E773" s="1005">
        <v>56400</v>
      </c>
      <c r="F773" s="936"/>
      <c r="G773" s="936"/>
      <c r="H773" s="1005"/>
      <c r="I773" s="1056"/>
      <c r="J773" s="1056"/>
      <c r="K773" s="1056"/>
      <c r="L773" s="1056"/>
      <c r="M773" s="580">
        <v>480000</v>
      </c>
      <c r="N773" s="1056"/>
    </row>
    <row r="774" spans="1:14" ht="25" customHeight="1" x14ac:dyDescent="0.4">
      <c r="A774" s="936">
        <v>392</v>
      </c>
      <c r="B774" s="1003" t="s">
        <v>2380</v>
      </c>
      <c r="C774" s="931" t="s">
        <v>2529</v>
      </c>
      <c r="D774" s="1005">
        <v>725526.84</v>
      </c>
      <c r="E774" s="1005">
        <v>56400</v>
      </c>
      <c r="F774" s="936"/>
      <c r="G774" s="936"/>
      <c r="H774" s="1005"/>
      <c r="I774" s="1056"/>
      <c r="J774" s="1056"/>
      <c r="K774" s="1056"/>
      <c r="L774" s="1056"/>
      <c r="M774" s="580">
        <v>480000</v>
      </c>
      <c r="N774" s="1056"/>
    </row>
    <row r="775" spans="1:14" ht="25" customHeight="1" x14ac:dyDescent="0.4">
      <c r="A775" s="936">
        <v>393</v>
      </c>
      <c r="B775" s="1003" t="s">
        <v>2538</v>
      </c>
      <c r="C775" s="931" t="s">
        <v>2529</v>
      </c>
      <c r="D775" s="1005">
        <v>725526.84</v>
      </c>
      <c r="E775" s="1005">
        <v>56400</v>
      </c>
      <c r="F775" s="936"/>
      <c r="G775" s="936"/>
      <c r="H775" s="1005"/>
      <c r="I775" s="1056"/>
      <c r="J775" s="1056"/>
      <c r="K775" s="1056"/>
      <c r="L775" s="1056"/>
      <c r="M775" s="580">
        <v>480000</v>
      </c>
      <c r="N775" s="1056"/>
    </row>
    <row r="776" spans="1:14" ht="25" customHeight="1" x14ac:dyDescent="0.4">
      <c r="A776" s="936">
        <v>394</v>
      </c>
      <c r="B776" s="1003" t="s">
        <v>2522</v>
      </c>
      <c r="C776" s="931" t="s">
        <v>2529</v>
      </c>
      <c r="D776" s="1005">
        <v>725526.84</v>
      </c>
      <c r="E776" s="1005">
        <v>56400</v>
      </c>
      <c r="F776" s="936"/>
      <c r="G776" s="936"/>
      <c r="H776" s="1005"/>
      <c r="I776" s="1056"/>
      <c r="J776" s="1056"/>
      <c r="K776" s="1056"/>
      <c r="L776" s="1056"/>
      <c r="M776" s="580">
        <v>480000</v>
      </c>
      <c r="N776" s="1056"/>
    </row>
    <row r="777" spans="1:14" ht="25" customHeight="1" x14ac:dyDescent="0.4">
      <c r="A777" s="936">
        <v>395</v>
      </c>
      <c r="B777" s="1003" t="s">
        <v>2383</v>
      </c>
      <c r="C777" s="931" t="s">
        <v>2529</v>
      </c>
      <c r="D777" s="1005">
        <v>725526.84</v>
      </c>
      <c r="E777" s="1005">
        <v>56400</v>
      </c>
      <c r="F777" s="936"/>
      <c r="G777" s="936"/>
      <c r="H777" s="1005"/>
      <c r="I777" s="1056"/>
      <c r="J777" s="1056"/>
      <c r="K777" s="1056"/>
      <c r="L777" s="1056"/>
      <c r="M777" s="580">
        <v>480000</v>
      </c>
      <c r="N777" s="1056"/>
    </row>
    <row r="778" spans="1:14" ht="25" customHeight="1" x14ac:dyDescent="0.4">
      <c r="A778" s="936">
        <v>396</v>
      </c>
      <c r="B778" s="1003" t="s">
        <v>2539</v>
      </c>
      <c r="C778" s="931" t="s">
        <v>2529</v>
      </c>
      <c r="D778" s="1005">
        <v>725526.84</v>
      </c>
      <c r="E778" s="1005">
        <v>56400</v>
      </c>
      <c r="F778" s="936"/>
      <c r="G778" s="936"/>
      <c r="H778" s="1005"/>
      <c r="I778" s="1056"/>
      <c r="J778" s="1056"/>
      <c r="K778" s="1056"/>
      <c r="L778" s="1056"/>
      <c r="M778" s="580">
        <v>480000</v>
      </c>
      <c r="N778" s="1056"/>
    </row>
    <row r="779" spans="1:14" ht="25" customHeight="1" x14ac:dyDescent="0.4">
      <c r="A779" s="936">
        <v>397</v>
      </c>
      <c r="B779" s="1003" t="s">
        <v>2523</v>
      </c>
      <c r="C779" s="931" t="s">
        <v>2529</v>
      </c>
      <c r="D779" s="1005">
        <v>725526.84</v>
      </c>
      <c r="E779" s="1005">
        <v>56400</v>
      </c>
      <c r="F779" s="936"/>
      <c r="G779" s="936"/>
      <c r="H779" s="1005"/>
      <c r="I779" s="1056"/>
      <c r="J779" s="1056"/>
      <c r="K779" s="1056"/>
      <c r="L779" s="1056"/>
      <c r="M779" s="580">
        <v>480000</v>
      </c>
      <c r="N779" s="1056"/>
    </row>
    <row r="780" spans="1:14" ht="25" customHeight="1" x14ac:dyDescent="0.4">
      <c r="A780" s="936">
        <v>398</v>
      </c>
      <c r="B780" s="1003" t="s">
        <v>2524</v>
      </c>
      <c r="C780" s="931" t="s">
        <v>2529</v>
      </c>
      <c r="D780" s="1005">
        <v>725526.84</v>
      </c>
      <c r="E780" s="1005">
        <v>56400</v>
      </c>
      <c r="F780" s="936"/>
      <c r="G780" s="936"/>
      <c r="H780" s="1005"/>
      <c r="I780" s="1056"/>
      <c r="J780" s="1056"/>
      <c r="K780" s="1056"/>
      <c r="L780" s="1056"/>
      <c r="M780" s="580">
        <v>480000</v>
      </c>
      <c r="N780" s="1056"/>
    </row>
    <row r="781" spans="1:14" ht="25" customHeight="1" x14ac:dyDescent="0.4">
      <c r="A781" s="936">
        <v>399</v>
      </c>
      <c r="B781" s="1003" t="s">
        <v>2540</v>
      </c>
      <c r="C781" s="931" t="s">
        <v>2529</v>
      </c>
      <c r="D781" s="1005">
        <v>725526.84</v>
      </c>
      <c r="E781" s="1005">
        <v>56400</v>
      </c>
      <c r="F781" s="936"/>
      <c r="G781" s="936"/>
      <c r="H781" s="1005"/>
      <c r="I781" s="1056"/>
      <c r="J781" s="1056"/>
      <c r="K781" s="1056"/>
      <c r="L781" s="1056"/>
      <c r="M781" s="580">
        <v>480000</v>
      </c>
      <c r="N781" s="1056"/>
    </row>
    <row r="782" spans="1:14" ht="25" customHeight="1" x14ac:dyDescent="0.4">
      <c r="A782" s="936">
        <v>400</v>
      </c>
      <c r="B782" s="1003" t="s">
        <v>2541</v>
      </c>
      <c r="C782" s="931" t="s">
        <v>2529</v>
      </c>
      <c r="D782" s="1005">
        <v>725526.84</v>
      </c>
      <c r="E782" s="1005">
        <v>56400</v>
      </c>
      <c r="F782" s="936"/>
      <c r="G782" s="936"/>
      <c r="H782" s="1005"/>
      <c r="I782" s="1056"/>
      <c r="J782" s="1056"/>
      <c r="K782" s="1056"/>
      <c r="L782" s="1056"/>
      <c r="M782" s="580">
        <v>480000</v>
      </c>
      <c r="N782" s="1056"/>
    </row>
    <row r="783" spans="1:14" ht="25" customHeight="1" x14ac:dyDescent="0.4">
      <c r="A783" s="936">
        <v>401</v>
      </c>
      <c r="B783" s="1003" t="s">
        <v>2868</v>
      </c>
      <c r="C783" s="931" t="s">
        <v>2529</v>
      </c>
      <c r="D783" s="1005">
        <v>725526.84</v>
      </c>
      <c r="E783" s="1005">
        <v>56400</v>
      </c>
      <c r="F783" s="936"/>
      <c r="G783" s="936"/>
      <c r="H783" s="1005"/>
      <c r="I783" s="1056"/>
      <c r="J783" s="1056"/>
      <c r="K783" s="1056"/>
      <c r="L783" s="1056"/>
      <c r="M783" s="580">
        <v>480000</v>
      </c>
      <c r="N783" s="1056"/>
    </row>
    <row r="784" spans="1:14" ht="25" customHeight="1" x14ac:dyDescent="0.4">
      <c r="A784" s="936">
        <v>402</v>
      </c>
      <c r="B784" s="1003" t="s">
        <v>2869</v>
      </c>
      <c r="C784" s="931" t="s">
        <v>2529</v>
      </c>
      <c r="D784" s="1005">
        <v>725526.84</v>
      </c>
      <c r="E784" s="1005">
        <v>56400</v>
      </c>
      <c r="F784" s="936"/>
      <c r="G784" s="936"/>
      <c r="H784" s="1005"/>
      <c r="I784" s="1056"/>
      <c r="J784" s="1056"/>
      <c r="K784" s="1056"/>
      <c r="L784" s="1056"/>
      <c r="M784" s="580">
        <v>480000</v>
      </c>
      <c r="N784" s="1056"/>
    </row>
    <row r="785" spans="1:14" ht="25" customHeight="1" x14ac:dyDescent="0.4">
      <c r="A785" s="936">
        <v>403</v>
      </c>
      <c r="B785" s="1003" t="s">
        <v>2870</v>
      </c>
      <c r="C785" s="931" t="s">
        <v>2529</v>
      </c>
      <c r="D785" s="1005">
        <v>725526.84</v>
      </c>
      <c r="E785" s="1005">
        <v>56400</v>
      </c>
      <c r="F785" s="936"/>
      <c r="G785" s="936"/>
      <c r="H785" s="1005"/>
      <c r="I785" s="1056"/>
      <c r="J785" s="1056"/>
      <c r="K785" s="1056"/>
      <c r="L785" s="1056"/>
      <c r="M785" s="580">
        <v>480000</v>
      </c>
      <c r="N785" s="1056"/>
    </row>
    <row r="786" spans="1:14" ht="25" customHeight="1" x14ac:dyDescent="0.4">
      <c r="A786" s="936">
        <v>404</v>
      </c>
      <c r="B786" s="1003" t="s">
        <v>2871</v>
      </c>
      <c r="C786" s="931" t="s">
        <v>2529</v>
      </c>
      <c r="D786" s="1005">
        <v>725526.84</v>
      </c>
      <c r="E786" s="1005">
        <v>56400</v>
      </c>
      <c r="F786" s="936"/>
      <c r="G786" s="936"/>
      <c r="H786" s="1005"/>
      <c r="I786" s="1056"/>
      <c r="J786" s="1056"/>
      <c r="K786" s="1056"/>
      <c r="L786" s="1056"/>
      <c r="M786" s="580">
        <v>480000</v>
      </c>
      <c r="N786" s="1056"/>
    </row>
    <row r="787" spans="1:14" ht="25" customHeight="1" x14ac:dyDescent="0.4">
      <c r="A787" s="936">
        <v>405</v>
      </c>
      <c r="B787" s="1003" t="s">
        <v>2872</v>
      </c>
      <c r="C787" s="931" t="s">
        <v>2529</v>
      </c>
      <c r="D787" s="1005">
        <v>725526.84</v>
      </c>
      <c r="E787" s="1005">
        <v>56400</v>
      </c>
      <c r="F787" s="936"/>
      <c r="G787" s="936"/>
      <c r="H787" s="1005"/>
      <c r="I787" s="1056"/>
      <c r="J787" s="1056"/>
      <c r="K787" s="1056"/>
      <c r="L787" s="1056"/>
      <c r="M787" s="580">
        <v>480000</v>
      </c>
      <c r="N787" s="1056"/>
    </row>
    <row r="788" spans="1:14" ht="25" customHeight="1" x14ac:dyDescent="0.4">
      <c r="A788" s="936">
        <v>406</v>
      </c>
      <c r="B788" s="1003" t="s">
        <v>2873</v>
      </c>
      <c r="C788" s="931" t="s">
        <v>2529</v>
      </c>
      <c r="D788" s="1005">
        <v>725526.84</v>
      </c>
      <c r="E788" s="1005">
        <v>56400</v>
      </c>
      <c r="F788" s="936"/>
      <c r="G788" s="936"/>
      <c r="H788" s="1005"/>
      <c r="I788" s="1056"/>
      <c r="J788" s="1056"/>
      <c r="K788" s="1056"/>
      <c r="L788" s="1056"/>
      <c r="M788" s="580">
        <v>480000</v>
      </c>
      <c r="N788" s="1056"/>
    </row>
    <row r="789" spans="1:14" ht="25" customHeight="1" x14ac:dyDescent="0.4">
      <c r="A789" s="936">
        <v>407</v>
      </c>
      <c r="B789" s="1003" t="s">
        <v>2874</v>
      </c>
      <c r="C789" s="931" t="s">
        <v>2529</v>
      </c>
      <c r="D789" s="1005">
        <v>725526.84</v>
      </c>
      <c r="E789" s="1005">
        <v>56400</v>
      </c>
      <c r="F789" s="936"/>
      <c r="G789" s="936"/>
      <c r="H789" s="1005"/>
      <c r="I789" s="1056"/>
      <c r="J789" s="1056"/>
      <c r="K789" s="1056"/>
      <c r="L789" s="1056"/>
      <c r="M789" s="580">
        <v>480000</v>
      </c>
      <c r="N789" s="1056"/>
    </row>
    <row r="790" spans="1:14" ht="25" customHeight="1" x14ac:dyDescent="0.4">
      <c r="A790" s="936">
        <v>408</v>
      </c>
      <c r="B790" s="1003" t="s">
        <v>2875</v>
      </c>
      <c r="C790" s="931" t="s">
        <v>2529</v>
      </c>
      <c r="D790" s="1005">
        <v>725526.84</v>
      </c>
      <c r="E790" s="1005">
        <v>56400</v>
      </c>
      <c r="F790" s="936"/>
      <c r="G790" s="936"/>
      <c r="H790" s="1005"/>
      <c r="I790" s="1056"/>
      <c r="J790" s="1056"/>
      <c r="K790" s="1056"/>
      <c r="L790" s="1056"/>
      <c r="M790" s="580">
        <v>480000</v>
      </c>
      <c r="N790" s="1056"/>
    </row>
    <row r="791" spans="1:14" ht="25" customHeight="1" x14ac:dyDescent="0.4">
      <c r="A791" s="936">
        <v>409</v>
      </c>
      <c r="B791" s="1003" t="s">
        <v>2876</v>
      </c>
      <c r="C791" s="931" t="s">
        <v>2529</v>
      </c>
      <c r="D791" s="1005">
        <v>725526.84</v>
      </c>
      <c r="E791" s="1005">
        <v>56400</v>
      </c>
      <c r="F791" s="936"/>
      <c r="G791" s="936"/>
      <c r="H791" s="1005"/>
      <c r="I791" s="1056"/>
      <c r="J791" s="1056"/>
      <c r="K791" s="1056"/>
      <c r="L791" s="1056"/>
      <c r="M791" s="580">
        <v>480000</v>
      </c>
      <c r="N791" s="1056"/>
    </row>
    <row r="792" spans="1:14" ht="25" customHeight="1" x14ac:dyDescent="0.4">
      <c r="A792" s="936">
        <v>410</v>
      </c>
      <c r="B792" s="1003" t="s">
        <v>2877</v>
      </c>
      <c r="C792" s="931" t="s">
        <v>2529</v>
      </c>
      <c r="D792" s="1005">
        <v>725526.84</v>
      </c>
      <c r="E792" s="1005">
        <v>56400</v>
      </c>
      <c r="F792" s="936"/>
      <c r="G792" s="936"/>
      <c r="H792" s="1005"/>
      <c r="I792" s="1056"/>
      <c r="J792" s="1056"/>
      <c r="K792" s="1056"/>
      <c r="L792" s="1056"/>
      <c r="M792" s="580">
        <v>480000</v>
      </c>
      <c r="N792" s="1056"/>
    </row>
    <row r="793" spans="1:14" ht="25" customHeight="1" x14ac:dyDescent="0.4">
      <c r="A793" s="936">
        <v>411</v>
      </c>
      <c r="B793" s="1003" t="s">
        <v>2186</v>
      </c>
      <c r="C793" s="931" t="s">
        <v>2529</v>
      </c>
      <c r="D793" s="1005">
        <v>725526.84</v>
      </c>
      <c r="E793" s="1005">
        <v>56400</v>
      </c>
      <c r="F793" s="936"/>
      <c r="G793" s="936"/>
      <c r="H793" s="1005"/>
      <c r="I793" s="1056"/>
      <c r="J793" s="1056"/>
      <c r="K793" s="1056"/>
      <c r="L793" s="1056"/>
      <c r="M793" s="580">
        <v>480000</v>
      </c>
      <c r="N793" s="1056"/>
    </row>
    <row r="794" spans="1:14" ht="25" customHeight="1" x14ac:dyDescent="0.4">
      <c r="A794" s="936">
        <v>412</v>
      </c>
      <c r="B794" s="1003" t="s">
        <v>2878</v>
      </c>
      <c r="C794" s="931" t="s">
        <v>2529</v>
      </c>
      <c r="D794" s="1005">
        <v>725526.84</v>
      </c>
      <c r="E794" s="1005">
        <v>56400</v>
      </c>
      <c r="F794" s="936"/>
      <c r="G794" s="936"/>
      <c r="H794" s="1005"/>
      <c r="I794" s="1056"/>
      <c r="J794" s="1056"/>
      <c r="K794" s="1056"/>
      <c r="L794" s="1056"/>
      <c r="M794" s="580">
        <v>480000</v>
      </c>
      <c r="N794" s="1056"/>
    </row>
    <row r="795" spans="1:14" ht="25" customHeight="1" x14ac:dyDescent="0.4">
      <c r="A795" s="936">
        <v>413</v>
      </c>
      <c r="B795" s="1003" t="s">
        <v>2879</v>
      </c>
      <c r="C795" s="931" t="s">
        <v>2529</v>
      </c>
      <c r="D795" s="1005">
        <v>725526.84</v>
      </c>
      <c r="E795" s="1005">
        <v>56400</v>
      </c>
      <c r="F795" s="936"/>
      <c r="G795" s="936"/>
      <c r="H795" s="1005"/>
      <c r="I795" s="1056"/>
      <c r="J795" s="1056"/>
      <c r="K795" s="1056"/>
      <c r="L795" s="1056"/>
      <c r="M795" s="580">
        <v>480000</v>
      </c>
      <c r="N795" s="1056"/>
    </row>
    <row r="796" spans="1:14" ht="25" customHeight="1" x14ac:dyDescent="0.4">
      <c r="A796" s="936">
        <v>414</v>
      </c>
      <c r="B796" s="1003" t="s">
        <v>2880</v>
      </c>
      <c r="C796" s="931" t="s">
        <v>2529</v>
      </c>
      <c r="D796" s="1005">
        <v>725526.84</v>
      </c>
      <c r="E796" s="1005">
        <v>56400</v>
      </c>
      <c r="F796" s="936"/>
      <c r="G796" s="936"/>
      <c r="H796" s="1005"/>
      <c r="I796" s="1056"/>
      <c r="J796" s="1056"/>
      <c r="K796" s="1056"/>
      <c r="L796" s="1056"/>
      <c r="M796" s="580">
        <v>480000</v>
      </c>
      <c r="N796" s="1056"/>
    </row>
    <row r="797" spans="1:14" ht="25" customHeight="1" x14ac:dyDescent="0.4">
      <c r="A797" s="936">
        <v>415</v>
      </c>
      <c r="B797" s="1003" t="s">
        <v>2746</v>
      </c>
      <c r="C797" s="931" t="s">
        <v>2529</v>
      </c>
      <c r="D797" s="1005">
        <v>725526.84</v>
      </c>
      <c r="E797" s="1005">
        <v>56400</v>
      </c>
      <c r="F797" s="936"/>
      <c r="G797" s="936"/>
      <c r="H797" s="1005"/>
      <c r="I797" s="1056"/>
      <c r="J797" s="1056"/>
      <c r="K797" s="1056"/>
      <c r="L797" s="1056"/>
      <c r="M797" s="580">
        <v>480000</v>
      </c>
      <c r="N797" s="1056"/>
    </row>
    <row r="798" spans="1:14" ht="25" customHeight="1" x14ac:dyDescent="0.4">
      <c r="A798" s="936">
        <v>416</v>
      </c>
      <c r="B798" s="1003" t="s">
        <v>2881</v>
      </c>
      <c r="C798" s="931" t="s">
        <v>2529</v>
      </c>
      <c r="D798" s="1005">
        <v>725526.84</v>
      </c>
      <c r="E798" s="1005">
        <v>56400</v>
      </c>
      <c r="F798" s="936"/>
      <c r="G798" s="936"/>
      <c r="H798" s="1005"/>
      <c r="I798" s="1056"/>
      <c r="J798" s="1056"/>
      <c r="K798" s="1056"/>
      <c r="L798" s="1056"/>
      <c r="M798" s="580">
        <v>480000</v>
      </c>
      <c r="N798" s="1056"/>
    </row>
    <row r="799" spans="1:14" ht="25" customHeight="1" x14ac:dyDescent="0.4">
      <c r="A799" s="936">
        <v>417</v>
      </c>
      <c r="B799" s="1003" t="s">
        <v>2882</v>
      </c>
      <c r="C799" s="931" t="s">
        <v>2529</v>
      </c>
      <c r="D799" s="1005">
        <v>725526.84</v>
      </c>
      <c r="E799" s="1005">
        <v>56400</v>
      </c>
      <c r="F799" s="936"/>
      <c r="G799" s="936"/>
      <c r="H799" s="1005"/>
      <c r="I799" s="1056"/>
      <c r="J799" s="1056"/>
      <c r="K799" s="1056"/>
      <c r="L799" s="1056"/>
      <c r="M799" s="580">
        <v>480000</v>
      </c>
      <c r="N799" s="1056"/>
    </row>
    <row r="800" spans="1:14" ht="25" customHeight="1" x14ac:dyDescent="0.4">
      <c r="A800" s="936">
        <v>418</v>
      </c>
      <c r="B800" s="1003" t="s">
        <v>2883</v>
      </c>
      <c r="C800" s="931" t="s">
        <v>2529</v>
      </c>
      <c r="D800" s="1005">
        <v>725526.84</v>
      </c>
      <c r="E800" s="1005">
        <v>56400</v>
      </c>
      <c r="F800" s="936"/>
      <c r="G800" s="936"/>
      <c r="H800" s="1005"/>
      <c r="I800" s="1056"/>
      <c r="J800" s="1056"/>
      <c r="K800" s="1056"/>
      <c r="L800" s="1056"/>
      <c r="M800" s="580">
        <v>480000</v>
      </c>
      <c r="N800" s="1056"/>
    </row>
    <row r="801" spans="1:14" ht="25" customHeight="1" x14ac:dyDescent="0.4">
      <c r="A801" s="936">
        <v>419</v>
      </c>
      <c r="B801" s="1003" t="s">
        <v>2884</v>
      </c>
      <c r="C801" s="931" t="s">
        <v>2529</v>
      </c>
      <c r="D801" s="1005">
        <v>725526.84</v>
      </c>
      <c r="E801" s="1005">
        <v>56400</v>
      </c>
      <c r="F801" s="936"/>
      <c r="G801" s="936"/>
      <c r="H801" s="1005"/>
      <c r="I801" s="1056"/>
      <c r="J801" s="1056"/>
      <c r="K801" s="1056"/>
      <c r="L801" s="1056"/>
      <c r="M801" s="580">
        <v>480000</v>
      </c>
      <c r="N801" s="1056"/>
    </row>
    <row r="802" spans="1:14" ht="25" customHeight="1" x14ac:dyDescent="0.4">
      <c r="A802" s="936">
        <v>420</v>
      </c>
      <c r="B802" s="1003" t="s">
        <v>2885</v>
      </c>
      <c r="C802" s="931" t="s">
        <v>2529</v>
      </c>
      <c r="D802" s="1005">
        <v>725526.84</v>
      </c>
      <c r="E802" s="1005">
        <v>56400</v>
      </c>
      <c r="F802" s="936"/>
      <c r="G802" s="936"/>
      <c r="H802" s="1005"/>
      <c r="I802" s="1056"/>
      <c r="J802" s="1056"/>
      <c r="K802" s="1056"/>
      <c r="L802" s="1056"/>
      <c r="M802" s="580">
        <v>480000</v>
      </c>
      <c r="N802" s="1056"/>
    </row>
    <row r="803" spans="1:14" ht="25" customHeight="1" x14ac:dyDescent="0.4">
      <c r="A803" s="936">
        <v>421</v>
      </c>
      <c r="B803" s="1003" t="s">
        <v>2886</v>
      </c>
      <c r="C803" s="931" t="s">
        <v>2529</v>
      </c>
      <c r="D803" s="1005">
        <v>725526.84</v>
      </c>
      <c r="E803" s="1005">
        <v>56400</v>
      </c>
      <c r="F803" s="936"/>
      <c r="G803" s="936"/>
      <c r="H803" s="1005"/>
      <c r="I803" s="1056"/>
      <c r="J803" s="1056"/>
      <c r="K803" s="1056"/>
      <c r="L803" s="1056"/>
      <c r="M803" s="580">
        <v>480000</v>
      </c>
      <c r="N803" s="1056"/>
    </row>
    <row r="804" spans="1:14" ht="25" customHeight="1" x14ac:dyDescent="0.4">
      <c r="A804" s="936">
        <v>422</v>
      </c>
      <c r="B804" s="1003" t="s">
        <v>2887</v>
      </c>
      <c r="C804" s="931" t="s">
        <v>2529</v>
      </c>
      <c r="D804" s="1005">
        <v>725526.84</v>
      </c>
      <c r="E804" s="1005">
        <v>56400</v>
      </c>
      <c r="F804" s="936"/>
      <c r="G804" s="936"/>
      <c r="H804" s="1005"/>
      <c r="I804" s="1056"/>
      <c r="J804" s="1056"/>
      <c r="K804" s="1056"/>
      <c r="L804" s="1056"/>
      <c r="M804" s="580">
        <v>480000</v>
      </c>
      <c r="N804" s="1056"/>
    </row>
    <row r="805" spans="1:14" ht="25" customHeight="1" x14ac:dyDescent="0.4">
      <c r="A805" s="936">
        <v>423</v>
      </c>
      <c r="B805" s="1003" t="s">
        <v>2888</v>
      </c>
      <c r="C805" s="931" t="s">
        <v>2529</v>
      </c>
      <c r="D805" s="1005">
        <v>725526.84</v>
      </c>
      <c r="E805" s="1005">
        <v>56400</v>
      </c>
      <c r="F805" s="936"/>
      <c r="G805" s="936"/>
      <c r="H805" s="1005"/>
      <c r="I805" s="1056"/>
      <c r="J805" s="1056"/>
      <c r="K805" s="1056"/>
      <c r="L805" s="1056"/>
      <c r="M805" s="580">
        <v>480000</v>
      </c>
      <c r="N805" s="1056"/>
    </row>
    <row r="806" spans="1:14" ht="25" customHeight="1" x14ac:dyDescent="0.4">
      <c r="A806" s="936">
        <v>424</v>
      </c>
      <c r="B806" s="1003" t="s">
        <v>2889</v>
      </c>
      <c r="C806" s="931" t="s">
        <v>2529</v>
      </c>
      <c r="D806" s="1005">
        <v>725526.84</v>
      </c>
      <c r="E806" s="1005">
        <v>56400</v>
      </c>
      <c r="F806" s="936"/>
      <c r="G806" s="936"/>
      <c r="H806" s="1005"/>
      <c r="I806" s="1056"/>
      <c r="J806" s="1056"/>
      <c r="K806" s="1056"/>
      <c r="L806" s="1056"/>
      <c r="M806" s="580">
        <v>480000</v>
      </c>
      <c r="N806" s="1056"/>
    </row>
    <row r="807" spans="1:14" ht="25" customHeight="1" x14ac:dyDescent="0.4">
      <c r="A807" s="936">
        <v>425</v>
      </c>
      <c r="B807" s="1003" t="s">
        <v>2890</v>
      </c>
      <c r="C807" s="931" t="s">
        <v>2529</v>
      </c>
      <c r="D807" s="1005">
        <v>725526.84</v>
      </c>
      <c r="E807" s="1005">
        <v>56400</v>
      </c>
      <c r="F807" s="936"/>
      <c r="G807" s="936"/>
      <c r="H807" s="1005"/>
      <c r="I807" s="1056"/>
      <c r="J807" s="1056"/>
      <c r="K807" s="1056"/>
      <c r="L807" s="1056"/>
      <c r="M807" s="580">
        <v>480000</v>
      </c>
      <c r="N807" s="1056"/>
    </row>
    <row r="808" spans="1:14" ht="25" customHeight="1" x14ac:dyDescent="0.4">
      <c r="A808" s="936">
        <v>426</v>
      </c>
      <c r="B808" s="1003" t="s">
        <v>2891</v>
      </c>
      <c r="C808" s="931" t="s">
        <v>2529</v>
      </c>
      <c r="D808" s="1005">
        <v>725526.84</v>
      </c>
      <c r="E808" s="1005">
        <v>56400</v>
      </c>
      <c r="F808" s="936"/>
      <c r="G808" s="936"/>
      <c r="H808" s="1005"/>
      <c r="I808" s="1056"/>
      <c r="J808" s="1056"/>
      <c r="K808" s="1056"/>
      <c r="L808" s="1056"/>
      <c r="M808" s="580">
        <v>480000</v>
      </c>
      <c r="N808" s="1056"/>
    </row>
    <row r="809" spans="1:14" ht="25" customHeight="1" x14ac:dyDescent="0.4">
      <c r="A809" s="936">
        <v>427</v>
      </c>
      <c r="B809" s="1003" t="s">
        <v>2892</v>
      </c>
      <c r="C809" s="931" t="s">
        <v>2529</v>
      </c>
      <c r="D809" s="1005">
        <v>725526.84</v>
      </c>
      <c r="E809" s="1005">
        <v>56400</v>
      </c>
      <c r="F809" s="936"/>
      <c r="G809" s="936"/>
      <c r="H809" s="1005"/>
      <c r="I809" s="1056"/>
      <c r="J809" s="1056"/>
      <c r="K809" s="1056"/>
      <c r="L809" s="1056"/>
      <c r="M809" s="580">
        <v>480000</v>
      </c>
      <c r="N809" s="1056"/>
    </row>
    <row r="810" spans="1:14" ht="25" customHeight="1" x14ac:dyDescent="0.4">
      <c r="A810" s="936">
        <v>428</v>
      </c>
      <c r="B810" s="1003" t="s">
        <v>2639</v>
      </c>
      <c r="C810" s="931" t="s">
        <v>2529</v>
      </c>
      <c r="D810" s="1005">
        <v>725526.84</v>
      </c>
      <c r="E810" s="1005">
        <v>56400</v>
      </c>
      <c r="F810" s="936"/>
      <c r="G810" s="936"/>
      <c r="H810" s="1005"/>
      <c r="I810" s="1056"/>
      <c r="J810" s="1056"/>
      <c r="K810" s="1056"/>
      <c r="L810" s="1056"/>
      <c r="M810" s="580">
        <v>480000</v>
      </c>
      <c r="N810" s="1056"/>
    </row>
    <row r="811" spans="1:14" ht="25" customHeight="1" x14ac:dyDescent="0.4">
      <c r="A811" s="936">
        <v>429</v>
      </c>
      <c r="B811" s="1003" t="s">
        <v>2893</v>
      </c>
      <c r="C811" s="931" t="s">
        <v>2529</v>
      </c>
      <c r="D811" s="1005">
        <v>725526.84</v>
      </c>
      <c r="E811" s="1005">
        <v>56400</v>
      </c>
      <c r="F811" s="936"/>
      <c r="G811" s="936"/>
      <c r="H811" s="1005"/>
      <c r="I811" s="1056"/>
      <c r="J811" s="1056"/>
      <c r="K811" s="1056"/>
      <c r="L811" s="1056"/>
      <c r="M811" s="580">
        <v>480000</v>
      </c>
      <c r="N811" s="1056"/>
    </row>
    <row r="812" spans="1:14" ht="25" customHeight="1" x14ac:dyDescent="0.4">
      <c r="A812" s="936">
        <v>430</v>
      </c>
      <c r="B812" s="1003" t="s">
        <v>2894</v>
      </c>
      <c r="C812" s="931" t="s">
        <v>2529</v>
      </c>
      <c r="D812" s="1005">
        <v>725526.84</v>
      </c>
      <c r="E812" s="1005">
        <v>56400</v>
      </c>
      <c r="F812" s="936"/>
      <c r="G812" s="936"/>
      <c r="H812" s="1005"/>
      <c r="I812" s="1056"/>
      <c r="J812" s="1056"/>
      <c r="K812" s="1056"/>
      <c r="L812" s="1056"/>
      <c r="M812" s="580">
        <v>480000</v>
      </c>
      <c r="N812" s="1056"/>
    </row>
    <row r="813" spans="1:14" ht="25" customHeight="1" x14ac:dyDescent="0.4">
      <c r="A813" s="936">
        <v>431</v>
      </c>
      <c r="B813" s="1003" t="s">
        <v>2895</v>
      </c>
      <c r="C813" s="931" t="s">
        <v>2529</v>
      </c>
      <c r="D813" s="1005">
        <v>725526.84</v>
      </c>
      <c r="E813" s="1005">
        <v>56400</v>
      </c>
      <c r="F813" s="936"/>
      <c r="G813" s="936"/>
      <c r="H813" s="1005"/>
      <c r="I813" s="1056"/>
      <c r="J813" s="1056"/>
      <c r="K813" s="1056"/>
      <c r="L813" s="1056"/>
      <c r="M813" s="580">
        <v>480000</v>
      </c>
      <c r="N813" s="1056"/>
    </row>
    <row r="814" spans="1:14" ht="25" customHeight="1" x14ac:dyDescent="0.4">
      <c r="A814" s="936">
        <v>432</v>
      </c>
      <c r="B814" s="1003" t="s">
        <v>2896</v>
      </c>
      <c r="C814" s="931" t="s">
        <v>2529</v>
      </c>
      <c r="D814" s="1005">
        <v>725526.84</v>
      </c>
      <c r="E814" s="1005">
        <v>56400</v>
      </c>
      <c r="F814" s="936"/>
      <c r="G814" s="936"/>
      <c r="H814" s="1005"/>
      <c r="I814" s="1056"/>
      <c r="J814" s="1056"/>
      <c r="K814" s="1056"/>
      <c r="L814" s="1056"/>
      <c r="M814" s="580">
        <v>480000</v>
      </c>
      <c r="N814" s="1056"/>
    </row>
    <row r="815" spans="1:14" ht="25" customHeight="1" x14ac:dyDescent="0.4">
      <c r="A815" s="936">
        <v>433</v>
      </c>
      <c r="B815" s="1003" t="s">
        <v>2897</v>
      </c>
      <c r="C815" s="931" t="s">
        <v>2529</v>
      </c>
      <c r="D815" s="1005">
        <v>725526.84</v>
      </c>
      <c r="E815" s="1005">
        <v>56400</v>
      </c>
      <c r="F815" s="936"/>
      <c r="G815" s="936"/>
      <c r="H815" s="1005"/>
      <c r="I815" s="1056"/>
      <c r="J815" s="1056"/>
      <c r="K815" s="1056"/>
      <c r="L815" s="1056"/>
      <c r="M815" s="580">
        <v>480000</v>
      </c>
      <c r="N815" s="1056"/>
    </row>
    <row r="816" spans="1:14" ht="25" customHeight="1" x14ac:dyDescent="0.4">
      <c r="A816" s="936">
        <v>434</v>
      </c>
      <c r="B816" s="1003" t="s">
        <v>2898</v>
      </c>
      <c r="C816" s="931" t="s">
        <v>2529</v>
      </c>
      <c r="D816" s="1005">
        <v>725526.84</v>
      </c>
      <c r="E816" s="1005">
        <v>56400</v>
      </c>
      <c r="F816" s="936"/>
      <c r="G816" s="936"/>
      <c r="H816" s="1005"/>
      <c r="I816" s="1056"/>
      <c r="J816" s="1056"/>
      <c r="K816" s="1056"/>
      <c r="L816" s="1056"/>
      <c r="M816" s="580">
        <v>480000</v>
      </c>
      <c r="N816" s="1056"/>
    </row>
    <row r="817" spans="1:14" ht="25" customHeight="1" x14ac:dyDescent="0.4">
      <c r="A817" s="936">
        <v>435</v>
      </c>
      <c r="B817" s="1003" t="s">
        <v>2899</v>
      </c>
      <c r="C817" s="931" t="s">
        <v>2529</v>
      </c>
      <c r="D817" s="1005">
        <v>725526.84</v>
      </c>
      <c r="E817" s="1005">
        <v>56400</v>
      </c>
      <c r="F817" s="936"/>
      <c r="G817" s="936"/>
      <c r="H817" s="1005"/>
      <c r="I817" s="1056"/>
      <c r="J817" s="1056"/>
      <c r="K817" s="1056"/>
      <c r="L817" s="1056"/>
      <c r="M817" s="580">
        <v>480000</v>
      </c>
      <c r="N817" s="1056"/>
    </row>
    <row r="818" spans="1:14" ht="25" customHeight="1" x14ac:dyDescent="0.4">
      <c r="A818" s="936">
        <v>436</v>
      </c>
      <c r="B818" s="1003" t="s">
        <v>2900</v>
      </c>
      <c r="C818" s="931" t="s">
        <v>2529</v>
      </c>
      <c r="D818" s="1005">
        <v>725526.84</v>
      </c>
      <c r="E818" s="1005">
        <v>56400</v>
      </c>
      <c r="F818" s="936"/>
      <c r="G818" s="936"/>
      <c r="H818" s="1005"/>
      <c r="I818" s="1056"/>
      <c r="J818" s="1056"/>
      <c r="K818" s="1056"/>
      <c r="L818" s="1056"/>
      <c r="M818" s="580">
        <v>480000</v>
      </c>
      <c r="N818" s="1056"/>
    </row>
    <row r="819" spans="1:14" ht="25" customHeight="1" x14ac:dyDescent="0.4">
      <c r="A819" s="936">
        <v>437</v>
      </c>
      <c r="B819" s="1003" t="s">
        <v>2901</v>
      </c>
      <c r="C819" s="931" t="s">
        <v>2529</v>
      </c>
      <c r="D819" s="1005">
        <v>725526.84</v>
      </c>
      <c r="E819" s="1005">
        <v>56400</v>
      </c>
      <c r="F819" s="936"/>
      <c r="G819" s="936"/>
      <c r="H819" s="1005"/>
      <c r="I819" s="1056"/>
      <c r="J819" s="1056"/>
      <c r="K819" s="1056"/>
      <c r="L819" s="1056"/>
      <c r="M819" s="580">
        <v>480000</v>
      </c>
      <c r="N819" s="1056"/>
    </row>
    <row r="820" spans="1:14" ht="25" customHeight="1" x14ac:dyDescent="0.4">
      <c r="A820" s="936">
        <v>438</v>
      </c>
      <c r="B820" s="1003" t="s">
        <v>2800</v>
      </c>
      <c r="C820" s="931" t="s">
        <v>2529</v>
      </c>
      <c r="D820" s="1005">
        <v>725526.84</v>
      </c>
      <c r="E820" s="1005">
        <v>56400</v>
      </c>
      <c r="F820" s="936"/>
      <c r="G820" s="936"/>
      <c r="H820" s="1005"/>
      <c r="I820" s="1056"/>
      <c r="J820" s="1056"/>
      <c r="K820" s="1056"/>
      <c r="L820" s="1056"/>
      <c r="M820" s="580">
        <v>480000</v>
      </c>
      <c r="N820" s="1056"/>
    </row>
    <row r="821" spans="1:14" ht="25" customHeight="1" x14ac:dyDescent="0.4">
      <c r="A821" s="936">
        <v>439</v>
      </c>
      <c r="B821" s="1003" t="s">
        <v>2634</v>
      </c>
      <c r="C821" s="931" t="s">
        <v>2529</v>
      </c>
      <c r="D821" s="1005">
        <v>725526.84</v>
      </c>
      <c r="E821" s="1005">
        <v>56400</v>
      </c>
      <c r="F821" s="936"/>
      <c r="G821" s="936"/>
      <c r="H821" s="1005"/>
      <c r="I821" s="1056"/>
      <c r="J821" s="1056"/>
      <c r="K821" s="1056"/>
      <c r="L821" s="1056"/>
      <c r="M821" s="580">
        <v>480000</v>
      </c>
      <c r="N821" s="1056"/>
    </row>
    <row r="822" spans="1:14" ht="25" customHeight="1" x14ac:dyDescent="0.4">
      <c r="A822" s="936">
        <v>440</v>
      </c>
      <c r="B822" s="1003" t="s">
        <v>2632</v>
      </c>
      <c r="C822" s="931" t="s">
        <v>2529</v>
      </c>
      <c r="D822" s="1005">
        <v>725526.84</v>
      </c>
      <c r="E822" s="1005">
        <v>56400</v>
      </c>
      <c r="F822" s="936"/>
      <c r="G822" s="936"/>
      <c r="H822" s="1005"/>
      <c r="I822" s="1056"/>
      <c r="J822" s="1056"/>
      <c r="K822" s="1056"/>
      <c r="L822" s="1056"/>
      <c r="M822" s="580">
        <v>480000</v>
      </c>
      <c r="N822" s="1056"/>
    </row>
    <row r="823" spans="1:14" ht="25" customHeight="1" x14ac:dyDescent="0.4">
      <c r="A823" s="936">
        <v>441</v>
      </c>
      <c r="B823" s="1003" t="s">
        <v>2902</v>
      </c>
      <c r="C823" s="931" t="s">
        <v>2529</v>
      </c>
      <c r="D823" s="1005">
        <v>725526.84</v>
      </c>
      <c r="E823" s="1005">
        <v>56400</v>
      </c>
      <c r="F823" s="936"/>
      <c r="G823" s="936"/>
      <c r="H823" s="1005"/>
      <c r="I823" s="1056"/>
      <c r="J823" s="1056"/>
      <c r="K823" s="1056"/>
      <c r="L823" s="1056"/>
      <c r="M823" s="580">
        <v>480000</v>
      </c>
      <c r="N823" s="1056"/>
    </row>
    <row r="824" spans="1:14" ht="25" customHeight="1" x14ac:dyDescent="0.4">
      <c r="A824" s="936">
        <v>442</v>
      </c>
      <c r="B824" s="1003" t="s">
        <v>2903</v>
      </c>
      <c r="C824" s="931" t="s">
        <v>2529</v>
      </c>
      <c r="D824" s="1005">
        <v>725526.84</v>
      </c>
      <c r="E824" s="1005">
        <v>56400</v>
      </c>
      <c r="F824" s="936"/>
      <c r="G824" s="936"/>
      <c r="H824" s="1005"/>
      <c r="I824" s="1056"/>
      <c r="J824" s="1056"/>
      <c r="K824" s="1056"/>
      <c r="L824" s="1056"/>
      <c r="M824" s="580">
        <v>480000</v>
      </c>
      <c r="N824" s="1056"/>
    </row>
    <row r="825" spans="1:14" ht="25" customHeight="1" x14ac:dyDescent="0.4">
      <c r="A825" s="936">
        <v>443</v>
      </c>
      <c r="B825" s="1003" t="s">
        <v>2904</v>
      </c>
      <c r="C825" s="931" t="s">
        <v>2529</v>
      </c>
      <c r="D825" s="1005">
        <v>725526.84</v>
      </c>
      <c r="E825" s="1005">
        <v>56400</v>
      </c>
      <c r="F825" s="936"/>
      <c r="G825" s="936"/>
      <c r="H825" s="1005"/>
      <c r="I825" s="1056"/>
      <c r="J825" s="1056"/>
      <c r="K825" s="1056"/>
      <c r="L825" s="1056"/>
      <c r="M825" s="580">
        <v>480000</v>
      </c>
      <c r="N825" s="1056"/>
    </row>
    <row r="826" spans="1:14" ht="25" customHeight="1" x14ac:dyDescent="0.4">
      <c r="A826" s="936">
        <v>444</v>
      </c>
      <c r="B826" s="1003" t="s">
        <v>2635</v>
      </c>
      <c r="C826" s="931" t="s">
        <v>2529</v>
      </c>
      <c r="D826" s="1005">
        <v>725526.84</v>
      </c>
      <c r="E826" s="1005">
        <v>56400</v>
      </c>
      <c r="F826" s="936"/>
      <c r="G826" s="936"/>
      <c r="H826" s="1005"/>
      <c r="I826" s="1056"/>
      <c r="J826" s="1056"/>
      <c r="K826" s="1056"/>
      <c r="L826" s="1056"/>
      <c r="M826" s="580">
        <v>480000</v>
      </c>
      <c r="N826" s="1056"/>
    </row>
    <row r="827" spans="1:14" ht="25" customHeight="1" x14ac:dyDescent="0.4">
      <c r="A827" s="936">
        <v>445</v>
      </c>
      <c r="B827" s="1003" t="s">
        <v>2905</v>
      </c>
      <c r="C827" s="931" t="s">
        <v>2529</v>
      </c>
      <c r="D827" s="1005">
        <v>725526.84</v>
      </c>
      <c r="E827" s="1005">
        <v>56400</v>
      </c>
      <c r="F827" s="936"/>
      <c r="G827" s="936"/>
      <c r="H827" s="1005"/>
      <c r="I827" s="1056"/>
      <c r="J827" s="1056"/>
      <c r="K827" s="1056"/>
      <c r="L827" s="1056"/>
      <c r="M827" s="580">
        <v>480000</v>
      </c>
      <c r="N827" s="1056"/>
    </row>
    <row r="828" spans="1:14" ht="25" customHeight="1" x14ac:dyDescent="0.4">
      <c r="A828" s="936">
        <v>446</v>
      </c>
      <c r="B828" s="1003" t="s">
        <v>2906</v>
      </c>
      <c r="C828" s="931" t="s">
        <v>2529</v>
      </c>
      <c r="D828" s="1005">
        <v>725526.84</v>
      </c>
      <c r="E828" s="1005">
        <v>56400</v>
      </c>
      <c r="F828" s="936"/>
      <c r="G828" s="936"/>
      <c r="H828" s="1005"/>
      <c r="I828" s="1056"/>
      <c r="J828" s="1056"/>
      <c r="K828" s="1056"/>
      <c r="L828" s="1056"/>
      <c r="M828" s="580">
        <v>480000</v>
      </c>
      <c r="N828" s="1056"/>
    </row>
    <row r="829" spans="1:14" ht="25" customHeight="1" x14ac:dyDescent="0.4">
      <c r="A829" s="936">
        <v>447</v>
      </c>
      <c r="B829" s="1003" t="s">
        <v>2907</v>
      </c>
      <c r="C829" s="931" t="s">
        <v>2529</v>
      </c>
      <c r="D829" s="1005">
        <v>725526.84</v>
      </c>
      <c r="E829" s="1005">
        <v>56400</v>
      </c>
      <c r="F829" s="936"/>
      <c r="G829" s="936"/>
      <c r="H829" s="1005"/>
      <c r="I829" s="1056"/>
      <c r="J829" s="1056"/>
      <c r="K829" s="1056"/>
      <c r="L829" s="1056"/>
      <c r="M829" s="580">
        <v>480000</v>
      </c>
      <c r="N829" s="1056"/>
    </row>
    <row r="830" spans="1:14" ht="25" customHeight="1" x14ac:dyDescent="0.4">
      <c r="A830" s="936">
        <v>448</v>
      </c>
      <c r="B830" s="1003" t="s">
        <v>2908</v>
      </c>
      <c r="C830" s="931" t="s">
        <v>2529</v>
      </c>
      <c r="D830" s="1005">
        <v>725526.84</v>
      </c>
      <c r="E830" s="1005">
        <v>56400</v>
      </c>
      <c r="F830" s="936"/>
      <c r="G830" s="936"/>
      <c r="H830" s="1005"/>
      <c r="I830" s="1056"/>
      <c r="J830" s="1056"/>
      <c r="K830" s="1056"/>
      <c r="L830" s="1056"/>
      <c r="M830" s="580">
        <v>480000</v>
      </c>
      <c r="N830" s="1056"/>
    </row>
    <row r="831" spans="1:14" ht="25" customHeight="1" x14ac:dyDescent="0.4">
      <c r="A831" s="936">
        <v>449</v>
      </c>
      <c r="B831" s="1003" t="s">
        <v>2641</v>
      </c>
      <c r="C831" s="931" t="s">
        <v>2529</v>
      </c>
      <c r="D831" s="1005">
        <v>725526.84</v>
      </c>
      <c r="E831" s="1005">
        <v>56400</v>
      </c>
      <c r="F831" s="936"/>
      <c r="G831" s="936"/>
      <c r="H831" s="1005"/>
      <c r="I831" s="1056"/>
      <c r="J831" s="1056"/>
      <c r="K831" s="1056"/>
      <c r="L831" s="1056"/>
      <c r="M831" s="580">
        <v>480000</v>
      </c>
      <c r="N831" s="1056"/>
    </row>
    <row r="832" spans="1:14" ht="25" customHeight="1" x14ac:dyDescent="0.4">
      <c r="A832" s="936">
        <v>450</v>
      </c>
      <c r="B832" s="1003" t="s">
        <v>2909</v>
      </c>
      <c r="C832" s="931" t="s">
        <v>2529</v>
      </c>
      <c r="D832" s="1005">
        <v>725526.84</v>
      </c>
      <c r="E832" s="1005">
        <v>56400</v>
      </c>
      <c r="F832" s="936"/>
      <c r="G832" s="936"/>
      <c r="H832" s="1005"/>
      <c r="I832" s="1056"/>
      <c r="J832" s="1056"/>
      <c r="K832" s="1056"/>
      <c r="L832" s="1056"/>
      <c r="M832" s="580">
        <v>480000</v>
      </c>
      <c r="N832" s="1056"/>
    </row>
    <row r="833" spans="1:14" ht="25" customHeight="1" x14ac:dyDescent="0.4">
      <c r="A833" s="936">
        <v>451</v>
      </c>
      <c r="B833" s="1003" t="s">
        <v>2910</v>
      </c>
      <c r="C833" s="931" t="s">
        <v>2529</v>
      </c>
      <c r="D833" s="1005">
        <v>725526.84</v>
      </c>
      <c r="E833" s="1005">
        <v>56400</v>
      </c>
      <c r="F833" s="936"/>
      <c r="G833" s="936"/>
      <c r="H833" s="1005"/>
      <c r="I833" s="1056"/>
      <c r="J833" s="1056"/>
      <c r="K833" s="1056"/>
      <c r="L833" s="1056"/>
      <c r="M833" s="580">
        <v>480000</v>
      </c>
      <c r="N833" s="1056"/>
    </row>
    <row r="834" spans="1:14" ht="25" customHeight="1" x14ac:dyDescent="0.4">
      <c r="A834" s="936">
        <v>452</v>
      </c>
      <c r="B834" s="1009" t="s">
        <v>2911</v>
      </c>
      <c r="C834" s="931" t="s">
        <v>2529</v>
      </c>
      <c r="D834" s="1005">
        <v>725526.84</v>
      </c>
      <c r="E834" s="1005">
        <v>56400</v>
      </c>
      <c r="F834" s="936"/>
      <c r="G834" s="936"/>
      <c r="H834" s="1005"/>
      <c r="I834" s="1056"/>
      <c r="J834" s="1056"/>
      <c r="K834" s="1056"/>
      <c r="L834" s="1056"/>
      <c r="M834" s="580">
        <v>480000</v>
      </c>
      <c r="N834" s="1056"/>
    </row>
    <row r="835" spans="1:14" ht="25" customHeight="1" x14ac:dyDescent="0.4">
      <c r="A835" s="936">
        <v>453</v>
      </c>
      <c r="B835" s="1003" t="s">
        <v>2912</v>
      </c>
      <c r="C835" s="931" t="s">
        <v>2529</v>
      </c>
      <c r="D835" s="1005">
        <v>725526.84</v>
      </c>
      <c r="E835" s="1005">
        <v>56400</v>
      </c>
      <c r="F835" s="936"/>
      <c r="G835" s="936"/>
      <c r="H835" s="1005"/>
      <c r="I835" s="1056"/>
      <c r="J835" s="1056"/>
      <c r="K835" s="1056"/>
      <c r="L835" s="1056"/>
      <c r="M835" s="580">
        <v>480000</v>
      </c>
      <c r="N835" s="1056"/>
    </row>
    <row r="836" spans="1:14" ht="25" customHeight="1" x14ac:dyDescent="0.4">
      <c r="A836" s="936">
        <v>454</v>
      </c>
      <c r="B836" s="1003" t="s">
        <v>2637</v>
      </c>
      <c r="C836" s="931" t="s">
        <v>2529</v>
      </c>
      <c r="D836" s="1005">
        <v>725526.84</v>
      </c>
      <c r="E836" s="1005">
        <v>56400</v>
      </c>
      <c r="F836" s="936"/>
      <c r="G836" s="936"/>
      <c r="H836" s="1005"/>
      <c r="I836" s="1056"/>
      <c r="J836" s="1056"/>
      <c r="K836" s="1056"/>
      <c r="L836" s="1056"/>
      <c r="M836" s="580">
        <v>480000</v>
      </c>
      <c r="N836" s="1056"/>
    </row>
    <row r="837" spans="1:14" ht="25" customHeight="1" x14ac:dyDescent="0.4">
      <c r="A837" s="936">
        <v>455</v>
      </c>
      <c r="B837" s="1003" t="s">
        <v>2913</v>
      </c>
      <c r="C837" s="931" t="s">
        <v>2529</v>
      </c>
      <c r="D837" s="1005">
        <v>725526.84</v>
      </c>
      <c r="E837" s="1005">
        <v>56400</v>
      </c>
      <c r="F837" s="936"/>
      <c r="G837" s="936"/>
      <c r="H837" s="1005"/>
      <c r="I837" s="1056"/>
      <c r="J837" s="1056"/>
      <c r="K837" s="1056"/>
      <c r="L837" s="1056"/>
      <c r="M837" s="580">
        <v>480000</v>
      </c>
      <c r="N837" s="1056"/>
    </row>
    <row r="838" spans="1:14" ht="25" customHeight="1" x14ac:dyDescent="0.4">
      <c r="A838" s="936">
        <v>456</v>
      </c>
      <c r="B838" s="1003" t="s">
        <v>2914</v>
      </c>
      <c r="C838" s="931" t="s">
        <v>2529</v>
      </c>
      <c r="D838" s="1005">
        <v>725526.84</v>
      </c>
      <c r="E838" s="1005">
        <v>56400</v>
      </c>
      <c r="F838" s="936"/>
      <c r="G838" s="936"/>
      <c r="H838" s="1005"/>
      <c r="I838" s="1056"/>
      <c r="J838" s="1056"/>
      <c r="K838" s="1056"/>
      <c r="L838" s="1056"/>
      <c r="M838" s="580">
        <v>480000</v>
      </c>
      <c r="N838" s="1056"/>
    </row>
    <row r="839" spans="1:14" ht="25" customHeight="1" x14ac:dyDescent="0.4">
      <c r="A839" s="936">
        <v>457</v>
      </c>
      <c r="B839" s="1003" t="s">
        <v>2915</v>
      </c>
      <c r="C839" s="931" t="s">
        <v>2529</v>
      </c>
      <c r="D839" s="1005">
        <v>725526.84</v>
      </c>
      <c r="E839" s="1005">
        <v>56400</v>
      </c>
      <c r="F839" s="936"/>
      <c r="G839" s="936"/>
      <c r="H839" s="1005"/>
      <c r="I839" s="1056"/>
      <c r="J839" s="1056"/>
      <c r="K839" s="1056"/>
      <c r="L839" s="1056"/>
      <c r="M839" s="580">
        <v>480000</v>
      </c>
      <c r="N839" s="1056"/>
    </row>
    <row r="840" spans="1:14" ht="25" customHeight="1" x14ac:dyDescent="0.4">
      <c r="A840" s="936">
        <v>458</v>
      </c>
      <c r="B840" s="1003" t="s">
        <v>2627</v>
      </c>
      <c r="C840" s="931" t="s">
        <v>2529</v>
      </c>
      <c r="D840" s="1005">
        <v>725526.84</v>
      </c>
      <c r="E840" s="1005">
        <v>56400</v>
      </c>
      <c r="F840" s="936"/>
      <c r="G840" s="936"/>
      <c r="H840" s="1005"/>
      <c r="I840" s="1056"/>
      <c r="J840" s="1056"/>
      <c r="K840" s="1056"/>
      <c r="L840" s="1056"/>
      <c r="M840" s="580">
        <v>480000</v>
      </c>
      <c r="N840" s="1056"/>
    </row>
    <row r="841" spans="1:14" ht="25" customHeight="1" x14ac:dyDescent="0.4">
      <c r="A841" s="936">
        <v>459</v>
      </c>
      <c r="B841" s="1003" t="s">
        <v>2916</v>
      </c>
      <c r="C841" s="931" t="s">
        <v>2529</v>
      </c>
      <c r="D841" s="1005">
        <v>725526.84</v>
      </c>
      <c r="E841" s="1005">
        <v>56400</v>
      </c>
      <c r="F841" s="936"/>
      <c r="G841" s="936"/>
      <c r="H841" s="1005"/>
      <c r="I841" s="1056"/>
      <c r="J841" s="1056"/>
      <c r="K841" s="1056"/>
      <c r="L841" s="1056"/>
      <c r="M841" s="580">
        <v>480000</v>
      </c>
      <c r="N841" s="1056"/>
    </row>
    <row r="842" spans="1:14" ht="25" customHeight="1" x14ac:dyDescent="0.4">
      <c r="A842" s="936">
        <v>460</v>
      </c>
      <c r="B842" s="1003" t="s">
        <v>2166</v>
      </c>
      <c r="C842" s="931" t="s">
        <v>2529</v>
      </c>
      <c r="D842" s="1005">
        <v>725526.84</v>
      </c>
      <c r="E842" s="1005">
        <v>56400</v>
      </c>
      <c r="F842" s="936"/>
      <c r="G842" s="936"/>
      <c r="H842" s="1005"/>
      <c r="I842" s="1056"/>
      <c r="J842" s="1056"/>
      <c r="K842" s="1056"/>
      <c r="L842" s="1056"/>
      <c r="M842" s="580">
        <v>480000</v>
      </c>
      <c r="N842" s="1056"/>
    </row>
    <row r="843" spans="1:14" ht="25" customHeight="1" x14ac:dyDescent="0.4">
      <c r="A843" s="936">
        <v>461</v>
      </c>
      <c r="B843" s="1003" t="s">
        <v>2917</v>
      </c>
      <c r="C843" s="931" t="s">
        <v>2529</v>
      </c>
      <c r="D843" s="1005">
        <v>725526.84</v>
      </c>
      <c r="E843" s="1005">
        <v>56400</v>
      </c>
      <c r="F843" s="936"/>
      <c r="G843" s="936"/>
      <c r="H843" s="1005"/>
      <c r="I843" s="1056"/>
      <c r="J843" s="1056"/>
      <c r="K843" s="1056"/>
      <c r="L843" s="1056"/>
      <c r="M843" s="580">
        <v>480000</v>
      </c>
      <c r="N843" s="1056"/>
    </row>
    <row r="844" spans="1:14" ht="25" customHeight="1" x14ac:dyDescent="0.4">
      <c r="A844" s="936">
        <v>462</v>
      </c>
      <c r="B844" s="1003" t="s">
        <v>2918</v>
      </c>
      <c r="C844" s="931" t="s">
        <v>2529</v>
      </c>
      <c r="D844" s="1005">
        <v>725526.84</v>
      </c>
      <c r="E844" s="1005">
        <v>56400</v>
      </c>
      <c r="F844" s="936"/>
      <c r="G844" s="936"/>
      <c r="H844" s="1005"/>
      <c r="I844" s="1056"/>
      <c r="J844" s="1056"/>
      <c r="K844" s="1056"/>
      <c r="L844" s="1056"/>
      <c r="M844" s="580">
        <v>480000</v>
      </c>
      <c r="N844" s="1056"/>
    </row>
    <row r="845" spans="1:14" ht="25" customHeight="1" x14ac:dyDescent="0.4">
      <c r="A845" s="936">
        <v>463</v>
      </c>
      <c r="B845" s="1003" t="s">
        <v>2919</v>
      </c>
      <c r="C845" s="931" t="s">
        <v>2529</v>
      </c>
      <c r="D845" s="1005">
        <v>725526.84</v>
      </c>
      <c r="E845" s="1005">
        <v>56400</v>
      </c>
      <c r="F845" s="936"/>
      <c r="G845" s="936"/>
      <c r="H845" s="1005"/>
      <c r="I845" s="1056"/>
      <c r="J845" s="1056"/>
      <c r="K845" s="1056"/>
      <c r="L845" s="1056"/>
      <c r="M845" s="580">
        <v>480000</v>
      </c>
      <c r="N845" s="1056"/>
    </row>
    <row r="846" spans="1:14" ht="25" customHeight="1" x14ac:dyDescent="0.4">
      <c r="A846" s="936">
        <v>464</v>
      </c>
      <c r="B846" s="1003" t="s">
        <v>2920</v>
      </c>
      <c r="C846" s="931" t="s">
        <v>2529</v>
      </c>
      <c r="D846" s="1005">
        <v>725526.84</v>
      </c>
      <c r="E846" s="1005">
        <v>56400</v>
      </c>
      <c r="F846" s="936"/>
      <c r="G846" s="936"/>
      <c r="H846" s="1005"/>
      <c r="I846" s="1056"/>
      <c r="J846" s="1056"/>
      <c r="K846" s="1056"/>
      <c r="L846" s="1056"/>
      <c r="M846" s="580">
        <v>480000</v>
      </c>
      <c r="N846" s="1056"/>
    </row>
    <row r="847" spans="1:14" ht="25" customHeight="1" x14ac:dyDescent="0.4">
      <c r="A847" s="936">
        <v>465</v>
      </c>
      <c r="B847" s="1003" t="s">
        <v>2804</v>
      </c>
      <c r="C847" s="931" t="s">
        <v>2529</v>
      </c>
      <c r="D847" s="1005">
        <v>725526.84</v>
      </c>
      <c r="E847" s="1005">
        <v>56400</v>
      </c>
      <c r="F847" s="936"/>
      <c r="G847" s="936"/>
      <c r="H847" s="1005"/>
      <c r="I847" s="1056"/>
      <c r="J847" s="1056"/>
      <c r="K847" s="1056"/>
      <c r="L847" s="1056"/>
      <c r="M847" s="580">
        <v>480000</v>
      </c>
      <c r="N847" s="1056"/>
    </row>
    <row r="848" spans="1:14" ht="25" customHeight="1" x14ac:dyDescent="0.4">
      <c r="A848" s="936">
        <v>466</v>
      </c>
      <c r="B848" s="1003" t="s">
        <v>2921</v>
      </c>
      <c r="C848" s="931" t="s">
        <v>2529</v>
      </c>
      <c r="D848" s="1005">
        <v>725526.84</v>
      </c>
      <c r="E848" s="1005">
        <v>56400</v>
      </c>
      <c r="F848" s="936"/>
      <c r="G848" s="936"/>
      <c r="H848" s="1005"/>
      <c r="I848" s="1056"/>
      <c r="J848" s="1056"/>
      <c r="K848" s="1056"/>
      <c r="L848" s="1056"/>
      <c r="M848" s="580">
        <v>480000</v>
      </c>
      <c r="N848" s="1056"/>
    </row>
    <row r="849" spans="1:14" ht="25" customHeight="1" x14ac:dyDescent="0.4">
      <c r="A849" s="936">
        <v>467</v>
      </c>
      <c r="B849" s="1003" t="s">
        <v>2922</v>
      </c>
      <c r="C849" s="931" t="s">
        <v>2529</v>
      </c>
      <c r="D849" s="1005">
        <v>725526.84</v>
      </c>
      <c r="E849" s="1005">
        <v>56400</v>
      </c>
      <c r="F849" s="936"/>
      <c r="G849" s="936"/>
      <c r="H849" s="1005"/>
      <c r="I849" s="1056"/>
      <c r="J849" s="1056"/>
      <c r="K849" s="1056"/>
      <c r="L849" s="1056"/>
      <c r="M849" s="580">
        <v>480000</v>
      </c>
      <c r="N849" s="1056"/>
    </row>
    <row r="850" spans="1:14" ht="25" customHeight="1" x14ac:dyDescent="0.4">
      <c r="A850" s="936">
        <v>468</v>
      </c>
      <c r="B850" s="1003" t="s">
        <v>2630</v>
      </c>
      <c r="C850" s="931" t="s">
        <v>2529</v>
      </c>
      <c r="D850" s="1005">
        <v>725526.84</v>
      </c>
      <c r="E850" s="1005">
        <v>56400</v>
      </c>
      <c r="F850" s="936"/>
      <c r="G850" s="936"/>
      <c r="H850" s="1005"/>
      <c r="I850" s="1056"/>
      <c r="J850" s="1056"/>
      <c r="K850" s="1056"/>
      <c r="L850" s="1056"/>
      <c r="M850" s="580">
        <v>480000</v>
      </c>
      <c r="N850" s="1056"/>
    </row>
    <row r="851" spans="1:14" ht="25" customHeight="1" x14ac:dyDescent="0.4">
      <c r="A851" s="936">
        <v>469</v>
      </c>
      <c r="B851" s="1003" t="s">
        <v>2923</v>
      </c>
      <c r="C851" s="931" t="s">
        <v>2529</v>
      </c>
      <c r="D851" s="1005">
        <v>725526.84</v>
      </c>
      <c r="E851" s="1005">
        <v>56400</v>
      </c>
      <c r="F851" s="936"/>
      <c r="G851" s="936"/>
      <c r="H851" s="1005"/>
      <c r="I851" s="1056"/>
      <c r="J851" s="1056"/>
      <c r="K851" s="1056"/>
      <c r="L851" s="1056"/>
      <c r="M851" s="580">
        <v>480000</v>
      </c>
      <c r="N851" s="1056"/>
    </row>
    <row r="852" spans="1:14" ht="25" customHeight="1" x14ac:dyDescent="0.4">
      <c r="A852" s="936">
        <v>470</v>
      </c>
      <c r="B852" s="1003" t="s">
        <v>2166</v>
      </c>
      <c r="C852" s="931" t="s">
        <v>2529</v>
      </c>
      <c r="D852" s="1005">
        <v>725526.84</v>
      </c>
      <c r="E852" s="1005">
        <v>56400</v>
      </c>
      <c r="F852" s="936"/>
      <c r="G852" s="936"/>
      <c r="H852" s="1005"/>
      <c r="I852" s="1056"/>
      <c r="J852" s="1056"/>
      <c r="K852" s="1056"/>
      <c r="L852" s="1056"/>
      <c r="M852" s="580">
        <v>480000</v>
      </c>
      <c r="N852" s="1056"/>
    </row>
    <row r="853" spans="1:14" ht="25" customHeight="1" x14ac:dyDescent="0.4">
      <c r="A853" s="936">
        <v>471</v>
      </c>
      <c r="B853" s="1003" t="s">
        <v>2924</v>
      </c>
      <c r="C853" s="931" t="s">
        <v>2529</v>
      </c>
      <c r="D853" s="1005">
        <v>725526.84</v>
      </c>
      <c r="E853" s="1005">
        <v>56400</v>
      </c>
      <c r="F853" s="936"/>
      <c r="G853" s="936"/>
      <c r="H853" s="1005"/>
      <c r="I853" s="1056"/>
      <c r="J853" s="1056"/>
      <c r="K853" s="1056"/>
      <c r="L853" s="1056"/>
      <c r="M853" s="580">
        <v>480000</v>
      </c>
      <c r="N853" s="1056"/>
    </row>
    <row r="854" spans="1:14" ht="25" customHeight="1" x14ac:dyDescent="0.4">
      <c r="A854" s="936">
        <v>472</v>
      </c>
      <c r="B854" s="1003" t="s">
        <v>2925</v>
      </c>
      <c r="C854" s="931" t="s">
        <v>2529</v>
      </c>
      <c r="D854" s="1005">
        <v>725526.84</v>
      </c>
      <c r="E854" s="1005">
        <v>56400</v>
      </c>
      <c r="F854" s="936"/>
      <c r="G854" s="936"/>
      <c r="H854" s="1005"/>
      <c r="I854" s="1056"/>
      <c r="J854" s="1056"/>
      <c r="K854" s="1056"/>
      <c r="L854" s="1056"/>
      <c r="M854" s="580">
        <v>480000</v>
      </c>
      <c r="N854" s="1056"/>
    </row>
    <row r="855" spans="1:14" ht="25" customHeight="1" x14ac:dyDescent="0.4">
      <c r="A855" s="936">
        <v>473</v>
      </c>
      <c r="B855" s="1003" t="s">
        <v>2926</v>
      </c>
      <c r="C855" s="931" t="s">
        <v>2529</v>
      </c>
      <c r="D855" s="1005">
        <v>725526.84</v>
      </c>
      <c r="E855" s="1005">
        <v>56400</v>
      </c>
      <c r="F855" s="936"/>
      <c r="G855" s="936"/>
      <c r="H855" s="1005"/>
      <c r="I855" s="1056"/>
      <c r="J855" s="1056"/>
      <c r="K855" s="1056"/>
      <c r="L855" s="1056"/>
      <c r="M855" s="580">
        <v>480000</v>
      </c>
      <c r="N855" s="1056"/>
    </row>
    <row r="856" spans="1:14" ht="25" customHeight="1" x14ac:dyDescent="0.4">
      <c r="A856" s="936">
        <v>474</v>
      </c>
      <c r="B856" s="1003" t="s">
        <v>2927</v>
      </c>
      <c r="C856" s="931" t="s">
        <v>2529</v>
      </c>
      <c r="D856" s="1005">
        <v>725526.84</v>
      </c>
      <c r="E856" s="1005">
        <v>56400</v>
      </c>
      <c r="F856" s="936"/>
      <c r="G856" s="936"/>
      <c r="H856" s="1005"/>
      <c r="I856" s="1056"/>
      <c r="J856" s="1056"/>
      <c r="K856" s="1056"/>
      <c r="L856" s="1056"/>
      <c r="M856" s="580">
        <v>480000</v>
      </c>
      <c r="N856" s="1056"/>
    </row>
    <row r="857" spans="1:14" ht="25" customHeight="1" x14ac:dyDescent="0.4">
      <c r="A857" s="936">
        <v>475</v>
      </c>
      <c r="B857" s="1003" t="s">
        <v>2928</v>
      </c>
      <c r="C857" s="931" t="s">
        <v>2529</v>
      </c>
      <c r="D857" s="1005">
        <v>725526.84</v>
      </c>
      <c r="E857" s="1005">
        <v>56400</v>
      </c>
      <c r="F857" s="936"/>
      <c r="G857" s="936"/>
      <c r="H857" s="1005"/>
      <c r="I857" s="1056"/>
      <c r="J857" s="1056"/>
      <c r="K857" s="1056"/>
      <c r="L857" s="1056"/>
      <c r="M857" s="580">
        <v>480000</v>
      </c>
      <c r="N857" s="1056"/>
    </row>
    <row r="858" spans="1:14" ht="25" customHeight="1" x14ac:dyDescent="0.4">
      <c r="A858" s="936">
        <v>476</v>
      </c>
      <c r="B858" s="1003" t="s">
        <v>2757</v>
      </c>
      <c r="C858" s="931" t="s">
        <v>2529</v>
      </c>
      <c r="D858" s="1005">
        <v>725526.84</v>
      </c>
      <c r="E858" s="1005">
        <v>56400</v>
      </c>
      <c r="F858" s="936"/>
      <c r="G858" s="936"/>
      <c r="H858" s="1005"/>
      <c r="I858" s="1056"/>
      <c r="J858" s="1056"/>
      <c r="K858" s="1056"/>
      <c r="L858" s="1056"/>
      <c r="M858" s="580">
        <v>480000</v>
      </c>
      <c r="N858" s="1056"/>
    </row>
    <row r="859" spans="1:14" ht="25" customHeight="1" x14ac:dyDescent="0.4">
      <c r="A859" s="936">
        <v>477</v>
      </c>
      <c r="B859" s="1003" t="s">
        <v>2929</v>
      </c>
      <c r="C859" s="931" t="s">
        <v>2529</v>
      </c>
      <c r="D859" s="1005">
        <v>725526.84</v>
      </c>
      <c r="E859" s="1005">
        <v>56400</v>
      </c>
      <c r="F859" s="936"/>
      <c r="G859" s="936"/>
      <c r="H859" s="1005"/>
      <c r="I859" s="1056"/>
      <c r="J859" s="1056"/>
      <c r="K859" s="1056"/>
      <c r="L859" s="1056"/>
      <c r="M859" s="580">
        <v>480000</v>
      </c>
      <c r="N859" s="1056"/>
    </row>
    <row r="860" spans="1:14" ht="25" customHeight="1" x14ac:dyDescent="0.4">
      <c r="A860" s="936">
        <v>478</v>
      </c>
      <c r="B860" s="1003" t="s">
        <v>2930</v>
      </c>
      <c r="C860" s="931" t="s">
        <v>2529</v>
      </c>
      <c r="D860" s="1005">
        <v>725526.84</v>
      </c>
      <c r="E860" s="1005">
        <v>56400</v>
      </c>
      <c r="F860" s="936"/>
      <c r="G860" s="936"/>
      <c r="H860" s="1005"/>
      <c r="I860" s="1056"/>
      <c r="J860" s="1056"/>
      <c r="K860" s="1056"/>
      <c r="L860" s="1056"/>
      <c r="M860" s="580">
        <v>480000</v>
      </c>
      <c r="N860" s="1056"/>
    </row>
    <row r="861" spans="1:14" ht="25" customHeight="1" x14ac:dyDescent="0.4">
      <c r="A861" s="936">
        <v>479</v>
      </c>
      <c r="B861" s="1003" t="s">
        <v>2913</v>
      </c>
      <c r="C861" s="931" t="s">
        <v>2529</v>
      </c>
      <c r="D861" s="1005">
        <v>725526.84</v>
      </c>
      <c r="E861" s="1005">
        <v>56400</v>
      </c>
      <c r="F861" s="936"/>
      <c r="G861" s="936"/>
      <c r="H861" s="1005"/>
      <c r="I861" s="1056"/>
      <c r="J861" s="1056"/>
      <c r="K861" s="1056"/>
      <c r="L861" s="1056"/>
      <c r="M861" s="580">
        <v>480000</v>
      </c>
      <c r="N861" s="1056"/>
    </row>
    <row r="862" spans="1:14" ht="25" customHeight="1" x14ac:dyDescent="0.4">
      <c r="A862" s="936">
        <v>480</v>
      </c>
      <c r="B862" s="1003" t="s">
        <v>2931</v>
      </c>
      <c r="C862" s="931" t="s">
        <v>2529</v>
      </c>
      <c r="D862" s="1005">
        <v>725526.84</v>
      </c>
      <c r="E862" s="1005">
        <v>56400</v>
      </c>
      <c r="F862" s="936"/>
      <c r="G862" s="936"/>
      <c r="H862" s="1005"/>
      <c r="I862" s="1056"/>
      <c r="J862" s="1056"/>
      <c r="K862" s="1056"/>
      <c r="L862" s="1056"/>
      <c r="M862" s="580">
        <v>480000</v>
      </c>
      <c r="N862" s="1056"/>
    </row>
    <row r="863" spans="1:14" ht="25" customHeight="1" x14ac:dyDescent="0.4">
      <c r="A863" s="936">
        <v>481</v>
      </c>
      <c r="B863" s="1003" t="s">
        <v>2932</v>
      </c>
      <c r="C863" s="931" t="s">
        <v>2529</v>
      </c>
      <c r="D863" s="1005">
        <v>725526.84</v>
      </c>
      <c r="E863" s="1005">
        <v>56400</v>
      </c>
      <c r="F863" s="936"/>
      <c r="G863" s="936"/>
      <c r="H863" s="1005"/>
      <c r="I863" s="1056"/>
      <c r="J863" s="1056"/>
      <c r="K863" s="1056"/>
      <c r="L863" s="1056"/>
      <c r="M863" s="580">
        <v>480000</v>
      </c>
      <c r="N863" s="1056"/>
    </row>
    <row r="864" spans="1:14" ht="25" customHeight="1" x14ac:dyDescent="0.4">
      <c r="A864" s="936">
        <v>482</v>
      </c>
      <c r="B864" s="1003" t="s">
        <v>2933</v>
      </c>
      <c r="C864" s="931" t="s">
        <v>2529</v>
      </c>
      <c r="D864" s="1005">
        <v>725526.84</v>
      </c>
      <c r="E864" s="1005">
        <v>56400</v>
      </c>
      <c r="F864" s="936"/>
      <c r="G864" s="936"/>
      <c r="H864" s="1005"/>
      <c r="I864" s="1056"/>
      <c r="J864" s="1056"/>
      <c r="K864" s="1056"/>
      <c r="L864" s="1056"/>
      <c r="M864" s="580">
        <v>480000</v>
      </c>
      <c r="N864" s="1056"/>
    </row>
    <row r="865" spans="1:14" ht="25" customHeight="1" x14ac:dyDescent="0.4">
      <c r="A865" s="936">
        <v>483</v>
      </c>
      <c r="B865" s="1003" t="s">
        <v>2934</v>
      </c>
      <c r="C865" s="931" t="s">
        <v>2529</v>
      </c>
      <c r="D865" s="1005">
        <v>725526.84</v>
      </c>
      <c r="E865" s="1005">
        <v>56400</v>
      </c>
      <c r="F865" s="936"/>
      <c r="G865" s="936"/>
      <c r="H865" s="1005"/>
      <c r="I865" s="1056"/>
      <c r="J865" s="1056"/>
      <c r="K865" s="1056"/>
      <c r="L865" s="1056"/>
      <c r="M865" s="580">
        <v>480000</v>
      </c>
      <c r="N865" s="1056"/>
    </row>
    <row r="866" spans="1:14" ht="25" customHeight="1" x14ac:dyDescent="0.4">
      <c r="A866" s="936">
        <v>484</v>
      </c>
      <c r="B866" s="1003" t="s">
        <v>2935</v>
      </c>
      <c r="C866" s="931" t="s">
        <v>2529</v>
      </c>
      <c r="D866" s="1005">
        <v>725526.84</v>
      </c>
      <c r="E866" s="1005">
        <v>56400</v>
      </c>
      <c r="F866" s="936"/>
      <c r="G866" s="936"/>
      <c r="H866" s="1005"/>
      <c r="I866" s="1056"/>
      <c r="J866" s="1056"/>
      <c r="K866" s="1056"/>
      <c r="L866" s="1056"/>
      <c r="M866" s="580">
        <v>480000</v>
      </c>
      <c r="N866" s="1056"/>
    </row>
    <row r="867" spans="1:14" ht="25" customHeight="1" x14ac:dyDescent="0.4">
      <c r="A867" s="936">
        <v>485</v>
      </c>
      <c r="B867" s="1003" t="s">
        <v>2936</v>
      </c>
      <c r="C867" s="931" t="s">
        <v>2529</v>
      </c>
      <c r="D867" s="1005">
        <v>725526.84</v>
      </c>
      <c r="E867" s="1005">
        <v>56400</v>
      </c>
      <c r="F867" s="936"/>
      <c r="G867" s="936"/>
      <c r="H867" s="1005"/>
      <c r="I867" s="1056"/>
      <c r="J867" s="1056"/>
      <c r="K867" s="1056"/>
      <c r="L867" s="1056"/>
      <c r="M867" s="580">
        <v>480000</v>
      </c>
      <c r="N867" s="1056"/>
    </row>
    <row r="868" spans="1:14" ht="25" customHeight="1" x14ac:dyDescent="0.4">
      <c r="A868" s="936">
        <v>486</v>
      </c>
      <c r="B868" s="1003" t="s">
        <v>2937</v>
      </c>
      <c r="C868" s="931" t="s">
        <v>2529</v>
      </c>
      <c r="D868" s="1005">
        <v>725526.84</v>
      </c>
      <c r="E868" s="1005">
        <v>56400</v>
      </c>
      <c r="F868" s="936"/>
      <c r="G868" s="936"/>
      <c r="H868" s="1005"/>
      <c r="I868" s="1056"/>
      <c r="J868" s="1056"/>
      <c r="K868" s="1056"/>
      <c r="L868" s="1056"/>
      <c r="M868" s="580">
        <v>480000</v>
      </c>
      <c r="N868" s="1056"/>
    </row>
    <row r="869" spans="1:14" ht="25" customHeight="1" x14ac:dyDescent="0.4">
      <c r="A869" s="936">
        <v>487</v>
      </c>
      <c r="B869" s="1003" t="s">
        <v>2938</v>
      </c>
      <c r="C869" s="931" t="s">
        <v>2529</v>
      </c>
      <c r="D869" s="1005">
        <v>725526.84</v>
      </c>
      <c r="E869" s="1005">
        <v>56400</v>
      </c>
      <c r="F869" s="936"/>
      <c r="G869" s="936"/>
      <c r="H869" s="1005"/>
      <c r="I869" s="1056"/>
      <c r="J869" s="1056"/>
      <c r="K869" s="1056"/>
      <c r="L869" s="1056"/>
      <c r="M869" s="580">
        <v>480000</v>
      </c>
      <c r="N869" s="1056"/>
    </row>
    <row r="870" spans="1:14" ht="25" customHeight="1" x14ac:dyDescent="0.4">
      <c r="A870" s="936">
        <v>488</v>
      </c>
      <c r="B870" s="1003" t="s">
        <v>2939</v>
      </c>
      <c r="C870" s="931" t="s">
        <v>2529</v>
      </c>
      <c r="D870" s="1005">
        <v>725526.84</v>
      </c>
      <c r="E870" s="1005">
        <v>56400</v>
      </c>
      <c r="F870" s="936"/>
      <c r="G870" s="936"/>
      <c r="H870" s="1005"/>
      <c r="I870" s="1056"/>
      <c r="J870" s="1056"/>
      <c r="K870" s="1056"/>
      <c r="L870" s="1056"/>
      <c r="M870" s="580">
        <v>480000</v>
      </c>
      <c r="N870" s="1056"/>
    </row>
    <row r="871" spans="1:14" ht="25" customHeight="1" x14ac:dyDescent="0.4">
      <c r="A871" s="936">
        <v>489</v>
      </c>
      <c r="B871" s="1003" t="s">
        <v>2940</v>
      </c>
      <c r="C871" s="931" t="s">
        <v>2529</v>
      </c>
      <c r="D871" s="1005">
        <v>725526.84</v>
      </c>
      <c r="E871" s="1005">
        <v>56400</v>
      </c>
      <c r="F871" s="936"/>
      <c r="G871" s="936"/>
      <c r="H871" s="1005"/>
      <c r="I871" s="1056"/>
      <c r="J871" s="1056"/>
      <c r="K871" s="1056"/>
      <c r="L871" s="1056"/>
      <c r="M871" s="580">
        <v>480000</v>
      </c>
      <c r="N871" s="1056"/>
    </row>
    <row r="872" spans="1:14" ht="25" customHeight="1" x14ac:dyDescent="0.4">
      <c r="A872" s="936">
        <v>490</v>
      </c>
      <c r="B872" s="1003" t="s">
        <v>2941</v>
      </c>
      <c r="C872" s="931" t="s">
        <v>2529</v>
      </c>
      <c r="D872" s="1005">
        <v>725526.84</v>
      </c>
      <c r="E872" s="1005">
        <v>56400</v>
      </c>
      <c r="F872" s="936"/>
      <c r="G872" s="936"/>
      <c r="H872" s="1005"/>
      <c r="I872" s="1056"/>
      <c r="J872" s="1056"/>
      <c r="K872" s="1056"/>
      <c r="L872" s="1056"/>
      <c r="M872" s="580">
        <v>480000</v>
      </c>
      <c r="N872" s="1056"/>
    </row>
    <row r="873" spans="1:14" ht="25" customHeight="1" x14ac:dyDescent="0.4">
      <c r="A873" s="936">
        <v>491</v>
      </c>
      <c r="B873" s="1003" t="s">
        <v>2942</v>
      </c>
      <c r="C873" s="931" t="s">
        <v>2529</v>
      </c>
      <c r="D873" s="1005">
        <v>725526.84</v>
      </c>
      <c r="E873" s="1005">
        <v>56400</v>
      </c>
      <c r="F873" s="936"/>
      <c r="G873" s="936"/>
      <c r="H873" s="1005"/>
      <c r="I873" s="1056"/>
      <c r="J873" s="1056"/>
      <c r="K873" s="1056"/>
      <c r="L873" s="1056"/>
      <c r="M873" s="580">
        <v>480000</v>
      </c>
      <c r="N873" s="1056"/>
    </row>
    <row r="874" spans="1:14" ht="25" customHeight="1" x14ac:dyDescent="0.4">
      <c r="A874" s="936">
        <v>492</v>
      </c>
      <c r="B874" s="1003" t="s">
        <v>2943</v>
      </c>
      <c r="C874" s="931" t="s">
        <v>2529</v>
      </c>
      <c r="D874" s="1005">
        <v>725526.84</v>
      </c>
      <c r="E874" s="1005">
        <v>56400</v>
      </c>
      <c r="F874" s="936"/>
      <c r="G874" s="936"/>
      <c r="H874" s="1005"/>
      <c r="I874" s="1056"/>
      <c r="J874" s="1056"/>
      <c r="K874" s="1056"/>
      <c r="L874" s="1056"/>
      <c r="M874" s="580">
        <v>480000</v>
      </c>
      <c r="N874" s="1056"/>
    </row>
    <row r="875" spans="1:14" ht="25" customHeight="1" x14ac:dyDescent="0.4">
      <c r="A875" s="936">
        <v>493</v>
      </c>
      <c r="B875" s="1003" t="s">
        <v>2944</v>
      </c>
      <c r="C875" s="931" t="s">
        <v>2529</v>
      </c>
      <c r="D875" s="1005">
        <v>725526.84</v>
      </c>
      <c r="E875" s="1005">
        <v>56400</v>
      </c>
      <c r="F875" s="936"/>
      <c r="G875" s="936"/>
      <c r="H875" s="1005"/>
      <c r="I875" s="1056"/>
      <c r="J875" s="1056"/>
      <c r="K875" s="1056"/>
      <c r="L875" s="1056"/>
      <c r="M875" s="580">
        <v>480000</v>
      </c>
      <c r="N875" s="1056"/>
    </row>
    <row r="876" spans="1:14" ht="25" customHeight="1" x14ac:dyDescent="0.4">
      <c r="A876" s="936">
        <v>494</v>
      </c>
      <c r="B876" s="1003" t="s">
        <v>2945</v>
      </c>
      <c r="C876" s="931" t="s">
        <v>2529</v>
      </c>
      <c r="D876" s="1005">
        <v>725526.84</v>
      </c>
      <c r="E876" s="1005">
        <v>56400</v>
      </c>
      <c r="F876" s="936"/>
      <c r="G876" s="936"/>
      <c r="H876" s="1005"/>
      <c r="I876" s="1056"/>
      <c r="J876" s="1056"/>
      <c r="K876" s="1056"/>
      <c r="L876" s="1056"/>
      <c r="M876" s="580">
        <v>480000</v>
      </c>
      <c r="N876" s="1056"/>
    </row>
    <row r="877" spans="1:14" ht="25" customHeight="1" x14ac:dyDescent="0.4">
      <c r="A877" s="936">
        <v>495</v>
      </c>
      <c r="B877" s="1003" t="s">
        <v>2946</v>
      </c>
      <c r="C877" s="931" t="s">
        <v>2529</v>
      </c>
      <c r="D877" s="1005">
        <v>725526.84</v>
      </c>
      <c r="E877" s="1005">
        <v>56400</v>
      </c>
      <c r="F877" s="936"/>
      <c r="G877" s="936"/>
      <c r="H877" s="1005"/>
      <c r="I877" s="1056"/>
      <c r="J877" s="1056"/>
      <c r="K877" s="1056"/>
      <c r="L877" s="1056"/>
      <c r="M877" s="580">
        <v>480000</v>
      </c>
      <c r="N877" s="1056"/>
    </row>
    <row r="878" spans="1:14" ht="25" customHeight="1" x14ac:dyDescent="0.4">
      <c r="A878" s="936">
        <v>496</v>
      </c>
      <c r="B878" s="1003" t="s">
        <v>2947</v>
      </c>
      <c r="C878" s="931" t="s">
        <v>2529</v>
      </c>
      <c r="D878" s="1005">
        <v>725526.84</v>
      </c>
      <c r="E878" s="1005">
        <v>56400</v>
      </c>
      <c r="F878" s="936"/>
      <c r="G878" s="936"/>
      <c r="H878" s="1005"/>
      <c r="I878" s="1056"/>
      <c r="J878" s="1056"/>
      <c r="K878" s="1056"/>
      <c r="L878" s="1056"/>
      <c r="M878" s="580">
        <v>480000</v>
      </c>
      <c r="N878" s="1056"/>
    </row>
    <row r="879" spans="1:14" ht="25" customHeight="1" x14ac:dyDescent="0.4">
      <c r="A879" s="936">
        <v>497</v>
      </c>
      <c r="B879" s="1003" t="s">
        <v>2948</v>
      </c>
      <c r="C879" s="931" t="s">
        <v>2529</v>
      </c>
      <c r="D879" s="1005">
        <v>725526.84</v>
      </c>
      <c r="E879" s="1005">
        <v>56400</v>
      </c>
      <c r="F879" s="936"/>
      <c r="G879" s="936"/>
      <c r="H879" s="1005"/>
      <c r="I879" s="1056"/>
      <c r="J879" s="1056"/>
      <c r="K879" s="1056"/>
      <c r="L879" s="1056"/>
      <c r="M879" s="580">
        <v>480000</v>
      </c>
      <c r="N879" s="1056"/>
    </row>
    <row r="880" spans="1:14" ht="25" customHeight="1" x14ac:dyDescent="0.4">
      <c r="A880" s="936">
        <v>498</v>
      </c>
      <c r="B880" s="1003" t="s">
        <v>2949</v>
      </c>
      <c r="C880" s="931" t="s">
        <v>2529</v>
      </c>
      <c r="D880" s="1005">
        <v>725526.84</v>
      </c>
      <c r="E880" s="1005">
        <v>56400</v>
      </c>
      <c r="F880" s="936"/>
      <c r="G880" s="936"/>
      <c r="H880" s="1005"/>
      <c r="I880" s="1056"/>
      <c r="J880" s="1056"/>
      <c r="K880" s="1056"/>
      <c r="L880" s="1056"/>
      <c r="M880" s="580">
        <v>480000</v>
      </c>
      <c r="N880" s="1056"/>
    </row>
    <row r="881" spans="1:14" ht="25" customHeight="1" x14ac:dyDescent="0.4">
      <c r="A881" s="936">
        <v>499</v>
      </c>
      <c r="B881" s="1003" t="s">
        <v>2950</v>
      </c>
      <c r="C881" s="931" t="s">
        <v>2529</v>
      </c>
      <c r="D881" s="1005">
        <v>725526.84</v>
      </c>
      <c r="E881" s="1005">
        <v>56400</v>
      </c>
      <c r="F881" s="936"/>
      <c r="G881" s="936"/>
      <c r="H881" s="1005"/>
      <c r="I881" s="1056"/>
      <c r="J881" s="1056"/>
      <c r="K881" s="1056"/>
      <c r="L881" s="1056"/>
      <c r="M881" s="580">
        <v>480000</v>
      </c>
      <c r="N881" s="1056"/>
    </row>
    <row r="882" spans="1:14" ht="25" customHeight="1" x14ac:dyDescent="0.4">
      <c r="A882" s="936">
        <v>500</v>
      </c>
      <c r="B882" s="1003" t="s">
        <v>2951</v>
      </c>
      <c r="C882" s="931" t="s">
        <v>2529</v>
      </c>
      <c r="D882" s="1005">
        <v>725526.84</v>
      </c>
      <c r="E882" s="1005">
        <v>56400</v>
      </c>
      <c r="F882" s="936"/>
      <c r="G882" s="936"/>
      <c r="H882" s="1005"/>
      <c r="I882" s="1056"/>
      <c r="J882" s="1056"/>
      <c r="K882" s="1056"/>
      <c r="L882" s="1056"/>
      <c r="M882" s="580">
        <v>480000</v>
      </c>
      <c r="N882" s="1056"/>
    </row>
    <row r="883" spans="1:14" ht="25" customHeight="1" x14ac:dyDescent="0.4">
      <c r="A883" s="936">
        <v>501</v>
      </c>
      <c r="B883" s="1003" t="s">
        <v>2952</v>
      </c>
      <c r="C883" s="931" t="s">
        <v>2953</v>
      </c>
      <c r="D883" s="1005">
        <v>768386.04</v>
      </c>
      <c r="E883" s="1005">
        <v>56400</v>
      </c>
      <c r="F883" s="936"/>
      <c r="G883" s="936"/>
      <c r="H883" s="1005"/>
      <c r="I883" s="1056"/>
      <c r="J883" s="1056"/>
      <c r="K883" s="1056"/>
      <c r="L883" s="1056"/>
      <c r="M883" s="580">
        <v>480000</v>
      </c>
      <c r="N883" s="1056"/>
    </row>
    <row r="884" spans="1:14" ht="25" customHeight="1" x14ac:dyDescent="0.4">
      <c r="A884" s="936">
        <v>502</v>
      </c>
      <c r="B884" s="1003" t="s">
        <v>2954</v>
      </c>
      <c r="C884" s="931" t="s">
        <v>2953</v>
      </c>
      <c r="D884" s="1005">
        <v>768386.04</v>
      </c>
      <c r="E884" s="1005">
        <v>56400</v>
      </c>
      <c r="F884" s="936"/>
      <c r="G884" s="936"/>
      <c r="H884" s="1005"/>
      <c r="I884" s="1056"/>
      <c r="J884" s="1056"/>
      <c r="K884" s="1056"/>
      <c r="L884" s="1056"/>
      <c r="M884" s="580">
        <v>480000</v>
      </c>
      <c r="N884" s="1056"/>
    </row>
    <row r="885" spans="1:14" ht="25" customHeight="1" x14ac:dyDescent="0.4">
      <c r="A885" s="936">
        <v>503</v>
      </c>
      <c r="B885" s="1003" t="s">
        <v>2955</v>
      </c>
      <c r="C885" s="931" t="s">
        <v>2953</v>
      </c>
      <c r="D885" s="1005">
        <v>768386.04</v>
      </c>
      <c r="E885" s="1005">
        <v>56400</v>
      </c>
      <c r="F885" s="936"/>
      <c r="G885" s="936"/>
      <c r="H885" s="1005"/>
      <c r="I885" s="1056"/>
      <c r="J885" s="1056"/>
      <c r="K885" s="1056"/>
      <c r="L885" s="1056"/>
      <c r="M885" s="580">
        <v>480000</v>
      </c>
      <c r="N885" s="1056"/>
    </row>
    <row r="886" spans="1:14" ht="25" customHeight="1" x14ac:dyDescent="0.4">
      <c r="A886" s="936">
        <v>504</v>
      </c>
      <c r="B886" s="1003" t="s">
        <v>2748</v>
      </c>
      <c r="C886" s="931" t="s">
        <v>2953</v>
      </c>
      <c r="D886" s="1005">
        <v>768386.04</v>
      </c>
      <c r="E886" s="1005">
        <v>56400</v>
      </c>
      <c r="F886" s="936"/>
      <c r="G886" s="936"/>
      <c r="H886" s="1005"/>
      <c r="I886" s="1056"/>
      <c r="J886" s="1056"/>
      <c r="K886" s="1056"/>
      <c r="L886" s="1056"/>
      <c r="M886" s="580">
        <v>480000</v>
      </c>
      <c r="N886" s="1056"/>
    </row>
    <row r="887" spans="1:14" ht="25" customHeight="1" x14ac:dyDescent="0.4">
      <c r="A887" s="936">
        <v>505</v>
      </c>
      <c r="B887" s="1003" t="s">
        <v>2638</v>
      </c>
      <c r="C887" s="931" t="s">
        <v>2953</v>
      </c>
      <c r="D887" s="1005">
        <v>768386.04</v>
      </c>
      <c r="E887" s="1005">
        <v>56400</v>
      </c>
      <c r="F887" s="936"/>
      <c r="G887" s="936"/>
      <c r="H887" s="1005"/>
      <c r="I887" s="1056"/>
      <c r="J887" s="1056"/>
      <c r="K887" s="1056"/>
      <c r="L887" s="1056"/>
      <c r="M887" s="580">
        <v>480000</v>
      </c>
      <c r="N887" s="1056"/>
    </row>
    <row r="888" spans="1:14" ht="25" customHeight="1" x14ac:dyDescent="0.4">
      <c r="A888" s="936">
        <v>506</v>
      </c>
      <c r="B888" s="1003" t="s">
        <v>2956</v>
      </c>
      <c r="C888" s="931" t="s">
        <v>2953</v>
      </c>
      <c r="D888" s="1005">
        <v>768386.04</v>
      </c>
      <c r="E888" s="1005">
        <v>56400</v>
      </c>
      <c r="F888" s="936"/>
      <c r="G888" s="936"/>
      <c r="H888" s="1005"/>
      <c r="I888" s="1056"/>
      <c r="J888" s="1056"/>
      <c r="K888" s="1056"/>
      <c r="L888" s="1056"/>
      <c r="M888" s="580">
        <v>480000</v>
      </c>
      <c r="N888" s="1056"/>
    </row>
    <row r="889" spans="1:14" ht="25" customHeight="1" x14ac:dyDescent="0.4">
      <c r="A889" s="936">
        <v>507</v>
      </c>
      <c r="B889" s="1003" t="s">
        <v>2957</v>
      </c>
      <c r="C889" s="931" t="s">
        <v>2953</v>
      </c>
      <c r="D889" s="1005">
        <v>768386.04</v>
      </c>
      <c r="E889" s="1005">
        <v>56400</v>
      </c>
      <c r="F889" s="936"/>
      <c r="G889" s="936"/>
      <c r="H889" s="1005"/>
      <c r="I889" s="1056"/>
      <c r="J889" s="1056"/>
      <c r="K889" s="1056"/>
      <c r="L889" s="1056"/>
      <c r="M889" s="580">
        <v>480000</v>
      </c>
      <c r="N889" s="1056"/>
    </row>
    <row r="890" spans="1:14" ht="25" customHeight="1" x14ac:dyDescent="0.4">
      <c r="A890" s="936">
        <v>508</v>
      </c>
      <c r="B890" s="1003" t="s">
        <v>2958</v>
      </c>
      <c r="C890" s="931" t="s">
        <v>2953</v>
      </c>
      <c r="D890" s="1005">
        <v>768386.04</v>
      </c>
      <c r="E890" s="1005">
        <v>56400</v>
      </c>
      <c r="F890" s="936"/>
      <c r="G890" s="936"/>
      <c r="H890" s="1005"/>
      <c r="I890" s="1056"/>
      <c r="J890" s="1056"/>
      <c r="K890" s="1056"/>
      <c r="L890" s="1056"/>
      <c r="M890" s="580">
        <v>480000</v>
      </c>
      <c r="N890" s="1056"/>
    </row>
    <row r="891" spans="1:14" ht="25" customHeight="1" x14ac:dyDescent="0.4">
      <c r="A891" s="936">
        <v>509</v>
      </c>
      <c r="B891" s="1003" t="s">
        <v>2816</v>
      </c>
      <c r="C891" s="931" t="s">
        <v>2953</v>
      </c>
      <c r="D891" s="1005">
        <v>768386.04</v>
      </c>
      <c r="E891" s="1005">
        <v>56400</v>
      </c>
      <c r="F891" s="936"/>
      <c r="G891" s="936"/>
      <c r="H891" s="1005"/>
      <c r="I891" s="1056"/>
      <c r="J891" s="1056"/>
      <c r="K891" s="1056"/>
      <c r="L891" s="1056"/>
      <c r="M891" s="580">
        <v>480000</v>
      </c>
      <c r="N891" s="1056"/>
    </row>
    <row r="892" spans="1:14" ht="25" customHeight="1" x14ac:dyDescent="0.4">
      <c r="A892" s="936">
        <v>510</v>
      </c>
      <c r="B892" s="1003" t="s">
        <v>2959</v>
      </c>
      <c r="C892" s="931" t="s">
        <v>2953</v>
      </c>
      <c r="D892" s="1005"/>
      <c r="E892" s="1005"/>
      <c r="F892" s="936"/>
      <c r="G892" s="936"/>
      <c r="H892" s="1005"/>
      <c r="I892" s="1056"/>
      <c r="J892" s="1056"/>
      <c r="K892" s="1056"/>
      <c r="L892" s="1056"/>
      <c r="M892" s="580">
        <v>480000</v>
      </c>
      <c r="N892" s="1056"/>
    </row>
    <row r="893" spans="1:14" ht="25" customHeight="1" x14ac:dyDescent="0.4">
      <c r="A893" s="936">
        <v>511</v>
      </c>
      <c r="B893" s="1003" t="s">
        <v>2960</v>
      </c>
      <c r="C893" s="931" t="s">
        <v>2953</v>
      </c>
      <c r="D893" s="1005"/>
      <c r="E893" s="1005"/>
      <c r="F893" s="936"/>
      <c r="G893" s="936"/>
      <c r="H893" s="1005"/>
      <c r="I893" s="1056"/>
      <c r="J893" s="1056"/>
      <c r="K893" s="1056"/>
      <c r="L893" s="1056"/>
      <c r="M893" s="580">
        <v>480000</v>
      </c>
      <c r="N893" s="1056"/>
    </row>
    <row r="894" spans="1:14" ht="25" customHeight="1" x14ac:dyDescent="0.4">
      <c r="A894" s="936">
        <v>512</v>
      </c>
      <c r="B894" s="1003" t="s">
        <v>2961</v>
      </c>
      <c r="C894" s="931" t="s">
        <v>2953</v>
      </c>
      <c r="D894" s="1005"/>
      <c r="E894" s="1005"/>
      <c r="F894" s="936"/>
      <c r="G894" s="936"/>
      <c r="H894" s="1005"/>
      <c r="I894" s="1056"/>
      <c r="J894" s="1056"/>
      <c r="K894" s="1056"/>
      <c r="L894" s="1056"/>
      <c r="M894" s="580">
        <v>480000</v>
      </c>
      <c r="N894" s="1056"/>
    </row>
    <row r="895" spans="1:14" ht="25" customHeight="1" x14ac:dyDescent="0.4">
      <c r="A895" s="936">
        <v>513</v>
      </c>
      <c r="B895" s="1003" t="s">
        <v>2962</v>
      </c>
      <c r="C895" s="931" t="s">
        <v>2953</v>
      </c>
      <c r="D895" s="1005"/>
      <c r="E895" s="1005"/>
      <c r="F895" s="936"/>
      <c r="G895" s="936"/>
      <c r="H895" s="1005"/>
      <c r="I895" s="1056"/>
      <c r="J895" s="1056"/>
      <c r="K895" s="1056"/>
      <c r="L895" s="1056"/>
      <c r="M895" s="580">
        <v>480000</v>
      </c>
      <c r="N895" s="1056"/>
    </row>
    <row r="896" spans="1:14" ht="25" customHeight="1" x14ac:dyDescent="0.4">
      <c r="A896" s="936">
        <v>514</v>
      </c>
      <c r="B896" s="1003" t="s">
        <v>2963</v>
      </c>
      <c r="C896" s="931" t="s">
        <v>2953</v>
      </c>
      <c r="D896" s="1005"/>
      <c r="E896" s="1005"/>
      <c r="F896" s="936"/>
      <c r="G896" s="936"/>
      <c r="H896" s="1005"/>
      <c r="I896" s="1056"/>
      <c r="J896" s="1056"/>
      <c r="K896" s="1056"/>
      <c r="L896" s="1056"/>
      <c r="M896" s="580">
        <v>480000</v>
      </c>
      <c r="N896" s="1056"/>
    </row>
    <row r="897" spans="1:14" ht="25" customHeight="1" x14ac:dyDescent="0.4">
      <c r="A897" s="936">
        <v>515</v>
      </c>
      <c r="B897" s="1003" t="s">
        <v>2964</v>
      </c>
      <c r="C897" s="931" t="s">
        <v>2953</v>
      </c>
      <c r="D897" s="1005"/>
      <c r="E897" s="1005"/>
      <c r="F897" s="936"/>
      <c r="G897" s="936"/>
      <c r="H897" s="1005"/>
      <c r="I897" s="1056"/>
      <c r="J897" s="1056"/>
      <c r="K897" s="1056"/>
      <c r="L897" s="1056"/>
      <c r="M897" s="580">
        <v>480000</v>
      </c>
      <c r="N897" s="1056"/>
    </row>
    <row r="898" spans="1:14" ht="25" customHeight="1" x14ac:dyDescent="0.4">
      <c r="A898" s="936">
        <v>516</v>
      </c>
      <c r="B898" s="1003" t="s">
        <v>2965</v>
      </c>
      <c r="C898" s="931" t="s">
        <v>2953</v>
      </c>
      <c r="D898" s="1005"/>
      <c r="E898" s="1005"/>
      <c r="F898" s="936"/>
      <c r="G898" s="936"/>
      <c r="H898" s="1005"/>
      <c r="I898" s="1056"/>
      <c r="J898" s="1056"/>
      <c r="K898" s="1056"/>
      <c r="L898" s="1056"/>
      <c r="M898" s="580">
        <v>480000</v>
      </c>
      <c r="N898" s="1056"/>
    </row>
    <row r="899" spans="1:14" ht="25" customHeight="1" x14ac:dyDescent="0.4">
      <c r="A899" s="936">
        <v>517</v>
      </c>
      <c r="B899" s="1003" t="s">
        <v>2966</v>
      </c>
      <c r="C899" s="931" t="s">
        <v>2953</v>
      </c>
      <c r="D899" s="1005"/>
      <c r="E899" s="1005"/>
      <c r="F899" s="936"/>
      <c r="G899" s="936"/>
      <c r="H899" s="1005"/>
      <c r="I899" s="1056"/>
      <c r="J899" s="1056"/>
      <c r="K899" s="1056"/>
      <c r="L899" s="1056"/>
      <c r="M899" s="580">
        <v>480000</v>
      </c>
      <c r="N899" s="1056"/>
    </row>
    <row r="900" spans="1:14" ht="25" customHeight="1" x14ac:dyDescent="0.4">
      <c r="A900" s="936">
        <v>518</v>
      </c>
      <c r="B900" s="1003" t="s">
        <v>2737</v>
      </c>
      <c r="C900" s="931" t="s">
        <v>2953</v>
      </c>
      <c r="D900" s="1005"/>
      <c r="E900" s="1005"/>
      <c r="F900" s="936"/>
      <c r="G900" s="936"/>
      <c r="H900" s="1005"/>
      <c r="I900" s="1056"/>
      <c r="J900" s="1056"/>
      <c r="K900" s="1056"/>
      <c r="L900" s="1056"/>
      <c r="M900" s="580">
        <v>480000</v>
      </c>
      <c r="N900" s="1056"/>
    </row>
    <row r="901" spans="1:14" ht="25" customHeight="1" x14ac:dyDescent="0.4">
      <c r="A901" s="936">
        <v>519</v>
      </c>
      <c r="B901" s="1003" t="s">
        <v>2952</v>
      </c>
      <c r="C901" s="931" t="s">
        <v>2953</v>
      </c>
      <c r="D901" s="1005"/>
      <c r="E901" s="1005"/>
      <c r="F901" s="936"/>
      <c r="G901" s="936"/>
      <c r="H901" s="1005"/>
      <c r="I901" s="1056"/>
      <c r="J901" s="1056"/>
      <c r="K901" s="1056"/>
      <c r="L901" s="1056"/>
      <c r="M901" s="580">
        <v>480000</v>
      </c>
      <c r="N901" s="1056"/>
    </row>
    <row r="902" spans="1:14" ht="25" customHeight="1" x14ac:dyDescent="0.4">
      <c r="A902" s="936"/>
      <c r="B902" s="1003" t="s">
        <v>3182</v>
      </c>
      <c r="C902" s="931" t="s">
        <v>2551</v>
      </c>
      <c r="D902" s="1005">
        <v>1106647.92</v>
      </c>
      <c r="E902" s="1005">
        <v>56400</v>
      </c>
      <c r="F902" s="936"/>
      <c r="G902" s="936"/>
      <c r="H902" s="1005"/>
      <c r="I902" s="1056"/>
      <c r="J902" s="1056"/>
      <c r="K902" s="1056"/>
      <c r="L902" s="1056"/>
      <c r="M902" s="580">
        <v>480000</v>
      </c>
      <c r="N902" s="1056"/>
    </row>
    <row r="903" spans="1:14" ht="25" customHeight="1" x14ac:dyDescent="0.4">
      <c r="A903" s="936"/>
      <c r="B903" s="1003" t="s">
        <v>3183</v>
      </c>
      <c r="C903" s="931" t="s">
        <v>2551</v>
      </c>
      <c r="D903" s="1005">
        <v>1106647.92</v>
      </c>
      <c r="E903" s="1005">
        <v>56400</v>
      </c>
      <c r="F903" s="936"/>
      <c r="G903" s="936"/>
      <c r="H903" s="1005"/>
      <c r="I903" s="1056"/>
      <c r="J903" s="1056"/>
      <c r="K903" s="1056"/>
      <c r="L903" s="1056"/>
      <c r="M903" s="580">
        <v>480000</v>
      </c>
      <c r="N903" s="1056"/>
    </row>
    <row r="904" spans="1:14" ht="25" customHeight="1" x14ac:dyDescent="0.4">
      <c r="A904" s="936"/>
      <c r="B904" s="1003" t="s">
        <v>3184</v>
      </c>
      <c r="C904" s="931" t="s">
        <v>2551</v>
      </c>
      <c r="D904" s="1005">
        <v>1106647.92</v>
      </c>
      <c r="E904" s="1005">
        <v>56400</v>
      </c>
      <c r="F904" s="936"/>
      <c r="G904" s="936"/>
      <c r="H904" s="1005"/>
      <c r="I904" s="1056"/>
      <c r="J904" s="1056"/>
      <c r="K904" s="1056"/>
      <c r="L904" s="1056"/>
      <c r="M904" s="580">
        <v>480000</v>
      </c>
      <c r="N904" s="1056"/>
    </row>
    <row r="905" spans="1:14" ht="25" customHeight="1" x14ac:dyDescent="0.4">
      <c r="A905" s="936"/>
      <c r="B905" s="1003" t="s">
        <v>3185</v>
      </c>
      <c r="C905" s="931" t="s">
        <v>2551</v>
      </c>
      <c r="D905" s="1005">
        <v>1106647.92</v>
      </c>
      <c r="E905" s="1005">
        <v>56400</v>
      </c>
      <c r="F905" s="936"/>
      <c r="G905" s="936"/>
      <c r="H905" s="1005"/>
      <c r="I905" s="1056"/>
      <c r="J905" s="1056"/>
      <c r="K905" s="1056"/>
      <c r="L905" s="1056"/>
      <c r="M905" s="580">
        <v>480000</v>
      </c>
      <c r="N905" s="1056"/>
    </row>
    <row r="906" spans="1:14" ht="25" customHeight="1" x14ac:dyDescent="0.4">
      <c r="A906" s="936"/>
      <c r="B906" s="1003" t="s">
        <v>3186</v>
      </c>
      <c r="C906" s="931" t="s">
        <v>2551</v>
      </c>
      <c r="D906" s="1005">
        <v>1106647.92</v>
      </c>
      <c r="E906" s="1005">
        <v>56400</v>
      </c>
      <c r="F906" s="936"/>
      <c r="G906" s="936"/>
      <c r="H906" s="1005"/>
      <c r="I906" s="1056"/>
      <c r="J906" s="1056"/>
      <c r="K906" s="1056"/>
      <c r="L906" s="1056"/>
      <c r="M906" s="580">
        <v>480000</v>
      </c>
      <c r="N906" s="1056"/>
    </row>
    <row r="907" spans="1:14" ht="25" customHeight="1" x14ac:dyDescent="0.4">
      <c r="A907" s="936"/>
      <c r="B907" s="1003" t="s">
        <v>3187</v>
      </c>
      <c r="C907" s="931" t="s">
        <v>2551</v>
      </c>
      <c r="D907" s="1005">
        <v>1106647.92</v>
      </c>
      <c r="E907" s="1005">
        <v>56400</v>
      </c>
      <c r="F907" s="936"/>
      <c r="G907" s="936"/>
      <c r="H907" s="1005"/>
      <c r="I907" s="1056"/>
      <c r="J907" s="1056"/>
      <c r="K907" s="1056"/>
      <c r="L907" s="1056"/>
      <c r="M907" s="580">
        <v>480000</v>
      </c>
      <c r="N907" s="1056"/>
    </row>
    <row r="908" spans="1:14" ht="25" customHeight="1" x14ac:dyDescent="0.4">
      <c r="A908" s="936"/>
      <c r="B908" s="1003" t="s">
        <v>3188</v>
      </c>
      <c r="C908" s="931" t="s">
        <v>2551</v>
      </c>
      <c r="D908" s="1005">
        <v>1106647.92</v>
      </c>
      <c r="E908" s="1005">
        <v>56400</v>
      </c>
      <c r="F908" s="936"/>
      <c r="G908" s="936"/>
      <c r="H908" s="1005"/>
      <c r="I908" s="1056"/>
      <c r="J908" s="1056"/>
      <c r="K908" s="1056"/>
      <c r="L908" s="1056"/>
      <c r="M908" s="580">
        <v>480000</v>
      </c>
      <c r="N908" s="1056"/>
    </row>
    <row r="909" spans="1:14" ht="25" customHeight="1" x14ac:dyDescent="0.4">
      <c r="A909" s="936"/>
      <c r="B909" s="1003" t="s">
        <v>3189</v>
      </c>
      <c r="C909" s="931" t="s">
        <v>2551</v>
      </c>
      <c r="D909" s="1005">
        <v>1106647.92</v>
      </c>
      <c r="E909" s="1005">
        <v>56400</v>
      </c>
      <c r="F909" s="936"/>
      <c r="G909" s="936"/>
      <c r="H909" s="1005"/>
      <c r="I909" s="1056"/>
      <c r="J909" s="1056"/>
      <c r="K909" s="1056"/>
      <c r="L909" s="1056"/>
      <c r="M909" s="580">
        <v>480000</v>
      </c>
      <c r="N909" s="1056"/>
    </row>
    <row r="910" spans="1:14" ht="25" customHeight="1" x14ac:dyDescent="0.4">
      <c r="A910" s="936"/>
      <c r="B910" s="1003" t="s">
        <v>3190</v>
      </c>
      <c r="C910" s="931" t="s">
        <v>2551</v>
      </c>
      <c r="D910" s="1005">
        <v>1106647.92</v>
      </c>
      <c r="E910" s="1005">
        <v>56400</v>
      </c>
      <c r="F910" s="936"/>
      <c r="G910" s="936"/>
      <c r="H910" s="1005"/>
      <c r="I910" s="1056"/>
      <c r="J910" s="1056"/>
      <c r="K910" s="1056"/>
      <c r="L910" s="1056"/>
      <c r="M910" s="580">
        <v>480000</v>
      </c>
      <c r="N910" s="1056"/>
    </row>
    <row r="911" spans="1:14" ht="25" customHeight="1" x14ac:dyDescent="0.4">
      <c r="A911" s="936"/>
      <c r="B911" s="1003" t="s">
        <v>3191</v>
      </c>
      <c r="C911" s="931" t="s">
        <v>2551</v>
      </c>
      <c r="D911" s="1005">
        <v>1106647.92</v>
      </c>
      <c r="E911" s="1005">
        <v>56400</v>
      </c>
      <c r="F911" s="936"/>
      <c r="G911" s="936"/>
      <c r="H911" s="1005"/>
      <c r="I911" s="1056"/>
      <c r="J911" s="1056"/>
      <c r="K911" s="1056"/>
      <c r="L911" s="1056"/>
      <c r="M911" s="580">
        <v>480000</v>
      </c>
      <c r="N911" s="1056"/>
    </row>
    <row r="912" spans="1:14" ht="25" customHeight="1" x14ac:dyDescent="0.4">
      <c r="A912" s="936">
        <v>520</v>
      </c>
      <c r="B912" s="1009" t="s">
        <v>2049</v>
      </c>
      <c r="C912" s="931" t="s">
        <v>2967</v>
      </c>
      <c r="D912" s="1005">
        <v>953445.72</v>
      </c>
      <c r="E912" s="1005">
        <v>56400</v>
      </c>
      <c r="F912" s="936"/>
      <c r="G912" s="936"/>
      <c r="H912" s="1005"/>
      <c r="I912" s="1056"/>
      <c r="J912" s="1056"/>
      <c r="K912" s="1056"/>
      <c r="L912" s="1056"/>
      <c r="M912" s="580">
        <v>480000</v>
      </c>
      <c r="N912" s="1056"/>
    </row>
    <row r="913" spans="1:14" ht="25" customHeight="1" x14ac:dyDescent="0.4">
      <c r="A913" s="936">
        <v>521</v>
      </c>
      <c r="B913" s="1009" t="s">
        <v>2050</v>
      </c>
      <c r="C913" s="931" t="s">
        <v>2967</v>
      </c>
      <c r="D913" s="1005">
        <v>953445.72</v>
      </c>
      <c r="E913" s="1005">
        <v>56400</v>
      </c>
      <c r="F913" s="936"/>
      <c r="G913" s="936"/>
      <c r="H913" s="1005"/>
      <c r="I913" s="1056"/>
      <c r="J913" s="1056"/>
      <c r="K913" s="1056"/>
      <c r="L913" s="1056"/>
      <c r="M913" s="580">
        <v>480000</v>
      </c>
      <c r="N913" s="1056"/>
    </row>
    <row r="914" spans="1:14" ht="25" customHeight="1" x14ac:dyDescent="0.4">
      <c r="A914" s="936">
        <v>522</v>
      </c>
      <c r="B914" s="1012" t="s">
        <v>2051</v>
      </c>
      <c r="C914" s="931" t="s">
        <v>2967</v>
      </c>
      <c r="D914" s="1005">
        <v>953445.72</v>
      </c>
      <c r="E914" s="1005">
        <v>56400</v>
      </c>
      <c r="F914" s="936"/>
      <c r="G914" s="936"/>
      <c r="H914" s="1005"/>
      <c r="I914" s="1056"/>
      <c r="J914" s="1056"/>
      <c r="K914" s="1056"/>
      <c r="L914" s="1056"/>
      <c r="M914" s="580">
        <v>480000</v>
      </c>
      <c r="N914" s="1056"/>
    </row>
    <row r="915" spans="1:14" ht="25" customHeight="1" x14ac:dyDescent="0.4">
      <c r="A915" s="936">
        <v>523</v>
      </c>
      <c r="B915" s="1009" t="s">
        <v>2052</v>
      </c>
      <c r="C915" s="931" t="s">
        <v>2967</v>
      </c>
      <c r="D915" s="1005">
        <v>953445.72</v>
      </c>
      <c r="E915" s="1005">
        <v>56400</v>
      </c>
      <c r="F915" s="936"/>
      <c r="G915" s="936"/>
      <c r="H915" s="1005"/>
      <c r="I915" s="1056"/>
      <c r="J915" s="1056"/>
      <c r="K915" s="1056"/>
      <c r="L915" s="1056"/>
      <c r="M915" s="580">
        <v>480000</v>
      </c>
      <c r="N915" s="1056"/>
    </row>
    <row r="916" spans="1:14" ht="25" customHeight="1" x14ac:dyDescent="0.4">
      <c r="A916" s="936">
        <v>524</v>
      </c>
      <c r="B916" s="1003" t="s">
        <v>2053</v>
      </c>
      <c r="C916" s="931" t="s">
        <v>2967</v>
      </c>
      <c r="D916" s="1005">
        <v>953445.72</v>
      </c>
      <c r="E916" s="1005">
        <v>56400</v>
      </c>
      <c r="F916" s="936"/>
      <c r="G916" s="936"/>
      <c r="H916" s="1005"/>
      <c r="I916" s="1056"/>
      <c r="J916" s="1056"/>
      <c r="K916" s="1056"/>
      <c r="L916" s="1056"/>
      <c r="M916" s="580">
        <v>480000</v>
      </c>
      <c r="N916" s="1056"/>
    </row>
    <row r="917" spans="1:14" ht="25" customHeight="1" x14ac:dyDescent="0.4">
      <c r="A917" s="936">
        <v>525</v>
      </c>
      <c r="B917" s="1003" t="s">
        <v>2054</v>
      </c>
      <c r="C917" s="931" t="s">
        <v>2967</v>
      </c>
      <c r="D917" s="1005">
        <v>953445.72</v>
      </c>
      <c r="E917" s="1005">
        <v>56400</v>
      </c>
      <c r="F917" s="936"/>
      <c r="G917" s="936"/>
      <c r="H917" s="1005"/>
      <c r="I917" s="1056"/>
      <c r="J917" s="1056"/>
      <c r="K917" s="1056"/>
      <c r="L917" s="1056"/>
      <c r="M917" s="580">
        <v>480000</v>
      </c>
      <c r="N917" s="1056"/>
    </row>
    <row r="918" spans="1:14" ht="25" customHeight="1" x14ac:dyDescent="0.4">
      <c r="A918" s="936">
        <v>526</v>
      </c>
      <c r="B918" s="1003" t="s">
        <v>2968</v>
      </c>
      <c r="C918" s="931" t="s">
        <v>2967</v>
      </c>
      <c r="D918" s="1005">
        <v>953445.72</v>
      </c>
      <c r="E918" s="1005">
        <v>56400</v>
      </c>
      <c r="F918" s="936"/>
      <c r="G918" s="936"/>
      <c r="H918" s="1005"/>
      <c r="I918" s="1056"/>
      <c r="J918" s="1056"/>
      <c r="K918" s="1056"/>
      <c r="L918" s="1056"/>
      <c r="M918" s="580">
        <v>480000</v>
      </c>
      <c r="N918" s="1056"/>
    </row>
    <row r="919" spans="1:14" ht="25" customHeight="1" x14ac:dyDescent="0.4">
      <c r="A919" s="936">
        <v>527</v>
      </c>
      <c r="B919" s="1003" t="s">
        <v>2055</v>
      </c>
      <c r="C919" s="931" t="s">
        <v>2967</v>
      </c>
      <c r="D919" s="1005">
        <v>953445.72</v>
      </c>
      <c r="E919" s="1005">
        <v>56400</v>
      </c>
      <c r="F919" s="936"/>
      <c r="G919" s="936"/>
      <c r="H919" s="1005"/>
      <c r="I919" s="1056"/>
      <c r="J919" s="1056"/>
      <c r="K919" s="1056"/>
      <c r="L919" s="1056"/>
      <c r="M919" s="580">
        <v>480000</v>
      </c>
      <c r="N919" s="1056"/>
    </row>
    <row r="920" spans="1:14" ht="25" customHeight="1" x14ac:dyDescent="0.4">
      <c r="A920" s="936">
        <v>528</v>
      </c>
      <c r="B920" s="1009" t="s">
        <v>2056</v>
      </c>
      <c r="C920" s="931" t="s">
        <v>2967</v>
      </c>
      <c r="D920" s="1005">
        <v>953445.72</v>
      </c>
      <c r="E920" s="1005">
        <v>56400</v>
      </c>
      <c r="F920" s="936"/>
      <c r="G920" s="936"/>
      <c r="H920" s="1005"/>
      <c r="I920" s="1056"/>
      <c r="J920" s="1056"/>
      <c r="K920" s="1056"/>
      <c r="L920" s="1056"/>
      <c r="M920" s="580">
        <v>480000</v>
      </c>
      <c r="N920" s="1056"/>
    </row>
    <row r="921" spans="1:14" ht="25" customHeight="1" x14ac:dyDescent="0.4">
      <c r="A921" s="936">
        <v>529</v>
      </c>
      <c r="B921" s="1009" t="s">
        <v>2057</v>
      </c>
      <c r="C921" s="931" t="s">
        <v>2967</v>
      </c>
      <c r="D921" s="1005">
        <v>953445.72</v>
      </c>
      <c r="E921" s="1005">
        <v>56400</v>
      </c>
      <c r="F921" s="936"/>
      <c r="G921" s="936"/>
      <c r="H921" s="1005"/>
      <c r="I921" s="1056"/>
      <c r="J921" s="1056"/>
      <c r="K921" s="1056"/>
      <c r="L921" s="1056"/>
      <c r="M921" s="580">
        <v>480000</v>
      </c>
      <c r="N921" s="1056"/>
    </row>
    <row r="922" spans="1:14" ht="25" customHeight="1" x14ac:dyDescent="0.4">
      <c r="A922" s="936">
        <v>530</v>
      </c>
      <c r="B922" s="1009" t="s">
        <v>2058</v>
      </c>
      <c r="C922" s="931" t="s">
        <v>2967</v>
      </c>
      <c r="D922" s="1005">
        <v>953445.72</v>
      </c>
      <c r="E922" s="1005">
        <v>56400</v>
      </c>
      <c r="F922" s="936"/>
      <c r="G922" s="936"/>
      <c r="H922" s="1005"/>
      <c r="I922" s="1056"/>
      <c r="J922" s="1056"/>
      <c r="K922" s="1056"/>
      <c r="L922" s="1056"/>
      <c r="M922" s="580">
        <v>480000</v>
      </c>
      <c r="N922" s="1056"/>
    </row>
    <row r="923" spans="1:14" ht="25" customHeight="1" x14ac:dyDescent="0.4">
      <c r="A923" s="936">
        <v>531</v>
      </c>
      <c r="B923" s="1009" t="s">
        <v>2059</v>
      </c>
      <c r="C923" s="931" t="s">
        <v>2967</v>
      </c>
      <c r="D923" s="1005">
        <v>953445.72</v>
      </c>
      <c r="E923" s="1005">
        <v>56400</v>
      </c>
      <c r="F923" s="936"/>
      <c r="G923" s="936"/>
      <c r="H923" s="1005"/>
      <c r="I923" s="1056"/>
      <c r="J923" s="1056"/>
      <c r="K923" s="1056"/>
      <c r="L923" s="1056"/>
      <c r="M923" s="580">
        <v>480000</v>
      </c>
      <c r="N923" s="1056"/>
    </row>
    <row r="924" spans="1:14" ht="25" customHeight="1" x14ac:dyDescent="0.4">
      <c r="A924" s="936">
        <v>532</v>
      </c>
      <c r="B924" s="1013" t="s">
        <v>2062</v>
      </c>
      <c r="C924" s="931" t="s">
        <v>2543</v>
      </c>
      <c r="D924" s="1005">
        <v>1014718.68</v>
      </c>
      <c r="E924" s="1005">
        <v>56400</v>
      </c>
      <c r="F924" s="936"/>
      <c r="G924" s="936"/>
      <c r="H924" s="1005"/>
      <c r="I924" s="1056"/>
      <c r="J924" s="1056"/>
      <c r="K924" s="1056"/>
      <c r="L924" s="1056"/>
      <c r="M924" s="580">
        <v>480000</v>
      </c>
      <c r="N924" s="1056"/>
    </row>
    <row r="925" spans="1:14" ht="25" customHeight="1" x14ac:dyDescent="0.4">
      <c r="A925" s="936">
        <v>533</v>
      </c>
      <c r="B925" s="1013" t="s">
        <v>2063</v>
      </c>
      <c r="C925" s="931" t="s">
        <v>2543</v>
      </c>
      <c r="D925" s="1005">
        <v>1014718.68</v>
      </c>
      <c r="E925" s="1005">
        <v>56400</v>
      </c>
      <c r="F925" s="936"/>
      <c r="G925" s="936"/>
      <c r="H925" s="1005"/>
      <c r="I925" s="1056"/>
      <c r="J925" s="1056"/>
      <c r="K925" s="1056"/>
      <c r="L925" s="1056"/>
      <c r="M925" s="580">
        <v>480000</v>
      </c>
      <c r="N925" s="1056"/>
    </row>
    <row r="926" spans="1:14" ht="25" customHeight="1" x14ac:dyDescent="0.4">
      <c r="A926" s="936">
        <v>534</v>
      </c>
      <c r="B926" s="1003" t="s">
        <v>2031</v>
      </c>
      <c r="C926" s="931" t="s">
        <v>2543</v>
      </c>
      <c r="D926" s="1005">
        <v>1014718.68</v>
      </c>
      <c r="E926" s="1005">
        <v>56400</v>
      </c>
      <c r="F926" s="936"/>
      <c r="G926" s="936"/>
      <c r="H926" s="1005"/>
      <c r="I926" s="1056"/>
      <c r="J926" s="1056"/>
      <c r="K926" s="1056"/>
      <c r="L926" s="1056"/>
      <c r="M926" s="580">
        <v>480000</v>
      </c>
      <c r="N926" s="1056"/>
    </row>
    <row r="927" spans="1:14" ht="25" customHeight="1" x14ac:dyDescent="0.4">
      <c r="A927" s="936">
        <v>535</v>
      </c>
      <c r="B927" s="1003" t="s">
        <v>2064</v>
      </c>
      <c r="C927" s="931" t="s">
        <v>2543</v>
      </c>
      <c r="D927" s="1005">
        <v>1014718.68</v>
      </c>
      <c r="E927" s="1005">
        <v>56400</v>
      </c>
      <c r="F927" s="936"/>
      <c r="G927" s="936"/>
      <c r="H927" s="1005"/>
      <c r="I927" s="1056"/>
      <c r="J927" s="1056"/>
      <c r="K927" s="1056"/>
      <c r="L927" s="1056"/>
      <c r="M927" s="580">
        <v>480000</v>
      </c>
      <c r="N927" s="1056"/>
    </row>
    <row r="928" spans="1:14" ht="25" customHeight="1" x14ac:dyDescent="0.4">
      <c r="A928" s="936">
        <v>536</v>
      </c>
      <c r="B928" s="1003" t="s">
        <v>2066</v>
      </c>
      <c r="C928" s="931" t="s">
        <v>2543</v>
      </c>
      <c r="D928" s="1005">
        <v>1014718.68</v>
      </c>
      <c r="E928" s="1005">
        <v>56400</v>
      </c>
      <c r="F928" s="936"/>
      <c r="G928" s="936"/>
      <c r="H928" s="1005"/>
      <c r="I928" s="1056"/>
      <c r="J928" s="1056"/>
      <c r="K928" s="1056"/>
      <c r="L928" s="1056"/>
      <c r="M928" s="580">
        <v>480000</v>
      </c>
      <c r="N928" s="1056"/>
    </row>
    <row r="929" spans="1:14" ht="25" customHeight="1" x14ac:dyDescent="0.4">
      <c r="A929" s="936">
        <v>537</v>
      </c>
      <c r="B929" s="1003" t="s">
        <v>2067</v>
      </c>
      <c r="C929" s="931" t="s">
        <v>2543</v>
      </c>
      <c r="D929" s="1005">
        <v>1014718.68</v>
      </c>
      <c r="E929" s="1005">
        <v>56400</v>
      </c>
      <c r="F929" s="936"/>
      <c r="G929" s="936"/>
      <c r="H929" s="1005"/>
      <c r="I929" s="1056"/>
      <c r="J929" s="1056"/>
      <c r="K929" s="1056"/>
      <c r="L929" s="1056"/>
      <c r="M929" s="580">
        <v>480000</v>
      </c>
      <c r="N929" s="1056"/>
    </row>
    <row r="930" spans="1:14" ht="25" customHeight="1" x14ac:dyDescent="0.4">
      <c r="A930" s="936">
        <v>538</v>
      </c>
      <c r="B930" s="1003" t="s">
        <v>2068</v>
      </c>
      <c r="C930" s="931" t="s">
        <v>2543</v>
      </c>
      <c r="D930" s="1005">
        <v>1014718.68</v>
      </c>
      <c r="E930" s="1005">
        <v>56400</v>
      </c>
      <c r="F930" s="936"/>
      <c r="G930" s="936"/>
      <c r="H930" s="1005"/>
      <c r="I930" s="1056"/>
      <c r="J930" s="1056"/>
      <c r="K930" s="1056"/>
      <c r="L930" s="1056"/>
      <c r="M930" s="580">
        <v>480000</v>
      </c>
      <c r="N930" s="1056"/>
    </row>
    <row r="931" spans="1:14" ht="25" customHeight="1" x14ac:dyDescent="0.4">
      <c r="A931" s="936">
        <v>539</v>
      </c>
      <c r="B931" s="1003" t="s">
        <v>2137</v>
      </c>
      <c r="C931" s="931" t="s">
        <v>2543</v>
      </c>
      <c r="D931" s="1005">
        <v>1014718.68</v>
      </c>
      <c r="E931" s="1005">
        <v>56400</v>
      </c>
      <c r="F931" s="936"/>
      <c r="G931" s="936"/>
      <c r="H931" s="1005"/>
      <c r="I931" s="1056"/>
      <c r="J931" s="1056"/>
      <c r="K931" s="1056"/>
      <c r="L931" s="1056"/>
      <c r="M931" s="580">
        <v>480000</v>
      </c>
      <c r="N931" s="1056"/>
    </row>
    <row r="932" spans="1:14" ht="25" customHeight="1" x14ac:dyDescent="0.4">
      <c r="A932" s="936">
        <v>540</v>
      </c>
      <c r="B932" s="1003" t="s">
        <v>2069</v>
      </c>
      <c r="C932" s="931" t="s">
        <v>2543</v>
      </c>
      <c r="D932" s="1005">
        <v>1014718.68</v>
      </c>
      <c r="E932" s="1005">
        <v>56400</v>
      </c>
      <c r="F932" s="936"/>
      <c r="G932" s="936"/>
      <c r="H932" s="1005"/>
      <c r="I932" s="1056"/>
      <c r="J932" s="1056"/>
      <c r="K932" s="1056"/>
      <c r="L932" s="1056"/>
      <c r="M932" s="580">
        <v>480000</v>
      </c>
      <c r="N932" s="1056"/>
    </row>
    <row r="933" spans="1:14" ht="25" customHeight="1" x14ac:dyDescent="0.4">
      <c r="A933" s="936">
        <v>541</v>
      </c>
      <c r="B933" s="1003" t="s">
        <v>2070</v>
      </c>
      <c r="C933" s="931" t="s">
        <v>2543</v>
      </c>
      <c r="D933" s="1005">
        <v>1014718.68</v>
      </c>
      <c r="E933" s="1005">
        <v>56400</v>
      </c>
      <c r="F933" s="936"/>
      <c r="G933" s="936"/>
      <c r="H933" s="1005"/>
      <c r="I933" s="1056"/>
      <c r="J933" s="1056"/>
      <c r="K933" s="1056"/>
      <c r="L933" s="1056"/>
      <c r="M933" s="580">
        <v>480000</v>
      </c>
      <c r="N933" s="1056"/>
    </row>
    <row r="934" spans="1:14" ht="25" customHeight="1" x14ac:dyDescent="0.4">
      <c r="A934" s="936">
        <v>542</v>
      </c>
      <c r="B934" s="1003" t="s">
        <v>2071</v>
      </c>
      <c r="C934" s="931" t="s">
        <v>2543</v>
      </c>
      <c r="D934" s="1005">
        <v>1014718.68</v>
      </c>
      <c r="E934" s="1005">
        <v>56400</v>
      </c>
      <c r="F934" s="936"/>
      <c r="G934" s="936"/>
      <c r="H934" s="1005"/>
      <c r="I934" s="1056"/>
      <c r="J934" s="1056"/>
      <c r="K934" s="1056"/>
      <c r="L934" s="1056"/>
      <c r="M934" s="580">
        <v>480000</v>
      </c>
      <c r="N934" s="1056"/>
    </row>
    <row r="935" spans="1:14" ht="25" customHeight="1" x14ac:dyDescent="0.4">
      <c r="A935" s="936">
        <v>543</v>
      </c>
      <c r="B935" s="1003" t="s">
        <v>2072</v>
      </c>
      <c r="C935" s="931" t="s">
        <v>2543</v>
      </c>
      <c r="D935" s="1005">
        <v>1014718.68</v>
      </c>
      <c r="E935" s="1005">
        <v>56400</v>
      </c>
      <c r="F935" s="936"/>
      <c r="G935" s="936"/>
      <c r="H935" s="1005"/>
      <c r="I935" s="1056"/>
      <c r="J935" s="1056"/>
      <c r="K935" s="1056"/>
      <c r="L935" s="1056"/>
      <c r="M935" s="580">
        <v>480000</v>
      </c>
      <c r="N935" s="1056"/>
    </row>
    <row r="936" spans="1:14" ht="25" customHeight="1" x14ac:dyDescent="0.4">
      <c r="A936" s="936">
        <v>544</v>
      </c>
      <c r="B936" s="1003" t="s">
        <v>2073</v>
      </c>
      <c r="C936" s="931" t="s">
        <v>2543</v>
      </c>
      <c r="D936" s="1005">
        <v>1014718.68</v>
      </c>
      <c r="E936" s="1005">
        <v>56400</v>
      </c>
      <c r="F936" s="936"/>
      <c r="G936" s="936"/>
      <c r="H936" s="1005"/>
      <c r="I936" s="1056"/>
      <c r="J936" s="1056"/>
      <c r="K936" s="1056"/>
      <c r="L936" s="1056"/>
      <c r="M936" s="580">
        <v>480000</v>
      </c>
      <c r="N936" s="1056"/>
    </row>
    <row r="937" spans="1:14" ht="25" customHeight="1" x14ac:dyDescent="0.4">
      <c r="A937" s="936">
        <v>545</v>
      </c>
      <c r="B937" s="1003" t="s">
        <v>2074</v>
      </c>
      <c r="C937" s="931" t="s">
        <v>2544</v>
      </c>
      <c r="D937" s="1005">
        <v>1045355.16</v>
      </c>
      <c r="E937" s="1005">
        <v>56400</v>
      </c>
      <c r="F937" s="936"/>
      <c r="G937" s="936"/>
      <c r="H937" s="1005"/>
      <c r="I937" s="1056"/>
      <c r="J937" s="1056"/>
      <c r="K937" s="1056"/>
      <c r="L937" s="1056"/>
      <c r="M937" s="580">
        <v>480000</v>
      </c>
      <c r="N937" s="1056"/>
    </row>
    <row r="938" spans="1:14" ht="25" customHeight="1" x14ac:dyDescent="0.4">
      <c r="A938" s="936">
        <v>546</v>
      </c>
      <c r="B938" s="1003" t="s">
        <v>2075</v>
      </c>
      <c r="C938" s="931" t="s">
        <v>2544</v>
      </c>
      <c r="D938" s="1005">
        <v>1045355.16</v>
      </c>
      <c r="E938" s="1005">
        <v>56400</v>
      </c>
      <c r="F938" s="936"/>
      <c r="G938" s="936"/>
      <c r="H938" s="1005"/>
      <c r="I938" s="1056"/>
      <c r="J938" s="1056"/>
      <c r="K938" s="1056"/>
      <c r="L938" s="1056"/>
      <c r="M938" s="580">
        <v>480000</v>
      </c>
      <c r="N938" s="1056"/>
    </row>
    <row r="939" spans="1:14" ht="25" customHeight="1" x14ac:dyDescent="0.4">
      <c r="A939" s="936">
        <v>547</v>
      </c>
      <c r="B939" s="1003" t="s">
        <v>2076</v>
      </c>
      <c r="C939" s="931" t="s">
        <v>2544</v>
      </c>
      <c r="D939" s="1005">
        <v>1045355.16</v>
      </c>
      <c r="E939" s="1005">
        <v>56400</v>
      </c>
      <c r="F939" s="936"/>
      <c r="G939" s="936"/>
      <c r="H939" s="1005"/>
      <c r="I939" s="1056"/>
      <c r="J939" s="1056"/>
      <c r="K939" s="1056"/>
      <c r="L939" s="1056"/>
      <c r="M939" s="580">
        <v>480000</v>
      </c>
      <c r="N939" s="1056"/>
    </row>
    <row r="940" spans="1:14" ht="25" customHeight="1" x14ac:dyDescent="0.4">
      <c r="A940" s="936">
        <v>548</v>
      </c>
      <c r="B940" s="1003" t="s">
        <v>2542</v>
      </c>
      <c r="C940" s="931" t="s">
        <v>2544</v>
      </c>
      <c r="D940" s="1005">
        <v>1045355.16</v>
      </c>
      <c r="E940" s="1005">
        <v>56400</v>
      </c>
      <c r="F940" s="936"/>
      <c r="G940" s="936"/>
      <c r="H940" s="1005"/>
      <c r="I940" s="1056"/>
      <c r="J940" s="1056"/>
      <c r="K940" s="1056"/>
      <c r="L940" s="1056"/>
      <c r="M940" s="580">
        <v>480000</v>
      </c>
      <c r="N940" s="1056"/>
    </row>
    <row r="941" spans="1:14" ht="25" customHeight="1" x14ac:dyDescent="0.4">
      <c r="A941" s="936">
        <v>549</v>
      </c>
      <c r="B941" s="1003" t="s">
        <v>2079</v>
      </c>
      <c r="C941" s="931" t="s">
        <v>2544</v>
      </c>
      <c r="D941" s="1005">
        <v>1045355.16</v>
      </c>
      <c r="E941" s="1005">
        <v>56400</v>
      </c>
      <c r="F941" s="936"/>
      <c r="G941" s="936"/>
      <c r="H941" s="1005"/>
      <c r="I941" s="1056"/>
      <c r="J941" s="1056"/>
      <c r="K941" s="1056"/>
      <c r="L941" s="1056"/>
      <c r="M941" s="580">
        <v>480000</v>
      </c>
      <c r="N941" s="1056"/>
    </row>
    <row r="942" spans="1:14" ht="25" customHeight="1" x14ac:dyDescent="0.4">
      <c r="A942" s="936">
        <v>550</v>
      </c>
      <c r="B942" s="1003" t="s">
        <v>2080</v>
      </c>
      <c r="C942" s="931" t="s">
        <v>2544</v>
      </c>
      <c r="D942" s="1005">
        <v>1045355.16</v>
      </c>
      <c r="E942" s="1005">
        <v>56400</v>
      </c>
      <c r="F942" s="936"/>
      <c r="G942" s="936"/>
      <c r="H942" s="1005"/>
      <c r="I942" s="1056"/>
      <c r="J942" s="1056"/>
      <c r="K942" s="1056"/>
      <c r="L942" s="1056"/>
      <c r="M942" s="580">
        <v>480000</v>
      </c>
      <c r="N942" s="1056"/>
    </row>
    <row r="943" spans="1:14" ht="25" customHeight="1" x14ac:dyDescent="0.4">
      <c r="A943" s="936">
        <v>551</v>
      </c>
      <c r="B943" s="1003" t="s">
        <v>2081</v>
      </c>
      <c r="C943" s="931" t="s">
        <v>2544</v>
      </c>
      <c r="D943" s="1005">
        <v>1045355.16</v>
      </c>
      <c r="E943" s="1005">
        <v>56400</v>
      </c>
      <c r="F943" s="936"/>
      <c r="G943" s="936"/>
      <c r="H943" s="1005"/>
      <c r="I943" s="1056"/>
      <c r="J943" s="1056"/>
      <c r="K943" s="1056"/>
      <c r="L943" s="1056"/>
      <c r="M943" s="580">
        <v>480000</v>
      </c>
      <c r="N943" s="1056"/>
    </row>
    <row r="944" spans="1:14" ht="25" customHeight="1" x14ac:dyDescent="0.4">
      <c r="A944" s="936">
        <v>552</v>
      </c>
      <c r="B944" s="1003" t="s">
        <v>2082</v>
      </c>
      <c r="C944" s="931" t="s">
        <v>2544</v>
      </c>
      <c r="D944" s="1005">
        <v>1045355.16</v>
      </c>
      <c r="E944" s="1005">
        <v>56400</v>
      </c>
      <c r="F944" s="936"/>
      <c r="G944" s="936"/>
      <c r="H944" s="1005"/>
      <c r="I944" s="1056"/>
      <c r="J944" s="1056"/>
      <c r="K944" s="1056"/>
      <c r="L944" s="1056"/>
      <c r="M944" s="580">
        <v>480000</v>
      </c>
      <c r="N944" s="1056"/>
    </row>
    <row r="945" spans="1:14" ht="25" customHeight="1" x14ac:dyDescent="0.4">
      <c r="A945" s="936">
        <v>553</v>
      </c>
      <c r="B945" s="1003" t="s">
        <v>2083</v>
      </c>
      <c r="C945" s="931" t="s">
        <v>2544</v>
      </c>
      <c r="D945" s="1005">
        <v>1045355.16</v>
      </c>
      <c r="E945" s="1005">
        <v>56400</v>
      </c>
      <c r="F945" s="936"/>
      <c r="G945" s="936"/>
      <c r="H945" s="1005"/>
      <c r="I945" s="1056"/>
      <c r="J945" s="1056"/>
      <c r="K945" s="1056"/>
      <c r="L945" s="1056"/>
      <c r="M945" s="580">
        <v>480000</v>
      </c>
      <c r="N945" s="1056"/>
    </row>
    <row r="946" spans="1:14" ht="25" customHeight="1" x14ac:dyDescent="0.4">
      <c r="A946" s="936">
        <v>554</v>
      </c>
      <c r="B946" s="1003" t="s">
        <v>2084</v>
      </c>
      <c r="C946" s="931" t="s">
        <v>2544</v>
      </c>
      <c r="D946" s="1005">
        <v>1045355.16</v>
      </c>
      <c r="E946" s="1005">
        <v>56400</v>
      </c>
      <c r="F946" s="936"/>
      <c r="G946" s="936"/>
      <c r="H946" s="1005"/>
      <c r="I946" s="1056"/>
      <c r="J946" s="1056"/>
      <c r="K946" s="1056"/>
      <c r="L946" s="1056"/>
      <c r="M946" s="580">
        <v>480000</v>
      </c>
      <c r="N946" s="1056"/>
    </row>
    <row r="947" spans="1:14" ht="25" customHeight="1" x14ac:dyDescent="0.4">
      <c r="A947" s="936">
        <v>555</v>
      </c>
      <c r="B947" s="1003" t="s">
        <v>2085</v>
      </c>
      <c r="C947" s="931" t="s">
        <v>2544</v>
      </c>
      <c r="D947" s="1005">
        <v>1045355.16</v>
      </c>
      <c r="E947" s="1005">
        <v>56400</v>
      </c>
      <c r="F947" s="936"/>
      <c r="G947" s="936"/>
      <c r="H947" s="1005"/>
      <c r="I947" s="1056"/>
      <c r="J947" s="1056"/>
      <c r="K947" s="1056"/>
      <c r="L947" s="1056"/>
      <c r="M947" s="580">
        <v>480000</v>
      </c>
      <c r="N947" s="1056"/>
    </row>
    <row r="948" spans="1:14" ht="25" customHeight="1" x14ac:dyDescent="0.4">
      <c r="A948" s="936">
        <v>556</v>
      </c>
      <c r="B948" s="1003" t="s">
        <v>2086</v>
      </c>
      <c r="C948" s="931" t="s">
        <v>2544</v>
      </c>
      <c r="D948" s="1005">
        <v>1045355.16</v>
      </c>
      <c r="E948" s="1005">
        <v>56400</v>
      </c>
      <c r="F948" s="936"/>
      <c r="G948" s="936"/>
      <c r="H948" s="1005"/>
      <c r="I948" s="1056"/>
      <c r="J948" s="1056"/>
      <c r="K948" s="1056"/>
      <c r="L948" s="1056"/>
      <c r="M948" s="580">
        <v>480000</v>
      </c>
      <c r="N948" s="1056"/>
    </row>
    <row r="949" spans="1:14" ht="25" customHeight="1" x14ac:dyDescent="0.4">
      <c r="A949" s="936">
        <v>557</v>
      </c>
      <c r="B949" s="1003" t="s">
        <v>2087</v>
      </c>
      <c r="C949" s="931" t="s">
        <v>2544</v>
      </c>
      <c r="D949" s="1005">
        <v>1045355.16</v>
      </c>
      <c r="E949" s="1005">
        <v>56400</v>
      </c>
      <c r="F949" s="936"/>
      <c r="G949" s="936"/>
      <c r="H949" s="1005"/>
      <c r="I949" s="1056"/>
      <c r="J949" s="1056"/>
      <c r="K949" s="1056"/>
      <c r="L949" s="1056"/>
      <c r="M949" s="580">
        <v>480000</v>
      </c>
      <c r="N949" s="1056"/>
    </row>
    <row r="950" spans="1:14" ht="25" customHeight="1" x14ac:dyDescent="0.4">
      <c r="A950" s="936">
        <v>558</v>
      </c>
      <c r="B950" s="1003" t="s">
        <v>2088</v>
      </c>
      <c r="C950" s="931" t="s">
        <v>2544</v>
      </c>
      <c r="D950" s="1005">
        <v>1045355.16</v>
      </c>
      <c r="E950" s="1005">
        <v>56400</v>
      </c>
      <c r="F950" s="936"/>
      <c r="G950" s="936"/>
      <c r="H950" s="1005"/>
      <c r="I950" s="1056"/>
      <c r="J950" s="1056"/>
      <c r="K950" s="1056"/>
      <c r="L950" s="1056"/>
      <c r="M950" s="580">
        <v>480000</v>
      </c>
      <c r="N950" s="1056"/>
    </row>
    <row r="951" spans="1:14" ht="25" customHeight="1" x14ac:dyDescent="0.4">
      <c r="A951" s="936">
        <v>559</v>
      </c>
      <c r="B951" s="1003" t="s">
        <v>2089</v>
      </c>
      <c r="C951" s="931" t="s">
        <v>2544</v>
      </c>
      <c r="D951" s="1005">
        <v>1045355.16</v>
      </c>
      <c r="E951" s="1005">
        <v>56400</v>
      </c>
      <c r="F951" s="936"/>
      <c r="G951" s="936"/>
      <c r="H951" s="1005"/>
      <c r="I951" s="1056"/>
      <c r="J951" s="1056"/>
      <c r="K951" s="1056"/>
      <c r="L951" s="1056"/>
      <c r="M951" s="580">
        <v>480000</v>
      </c>
      <c r="N951" s="1056"/>
    </row>
    <row r="952" spans="1:14" ht="25" customHeight="1" x14ac:dyDescent="0.4">
      <c r="A952" s="936">
        <v>560</v>
      </c>
      <c r="B952" s="1003" t="s">
        <v>2091</v>
      </c>
      <c r="C952" s="931" t="s">
        <v>2544</v>
      </c>
      <c r="D952" s="1005">
        <v>1045355.16</v>
      </c>
      <c r="E952" s="1005">
        <v>56400</v>
      </c>
      <c r="F952" s="936"/>
      <c r="G952" s="936"/>
      <c r="H952" s="1005"/>
      <c r="I952" s="1056"/>
      <c r="J952" s="1056"/>
      <c r="K952" s="1056"/>
      <c r="L952" s="1056"/>
      <c r="M952" s="580">
        <v>480000</v>
      </c>
      <c r="N952" s="1056"/>
    </row>
    <row r="953" spans="1:14" ht="25" customHeight="1" x14ac:dyDescent="0.4">
      <c r="A953" s="936">
        <v>561</v>
      </c>
      <c r="B953" s="1003" t="s">
        <v>2092</v>
      </c>
      <c r="C953" s="931" t="s">
        <v>2544</v>
      </c>
      <c r="D953" s="1005">
        <v>1045355.16</v>
      </c>
      <c r="E953" s="1005">
        <v>56400</v>
      </c>
      <c r="F953" s="936"/>
      <c r="G953" s="936"/>
      <c r="H953" s="1005"/>
      <c r="I953" s="1056"/>
      <c r="J953" s="1056"/>
      <c r="K953" s="1056"/>
      <c r="L953" s="1056"/>
      <c r="M953" s="580">
        <v>480000</v>
      </c>
      <c r="N953" s="1056"/>
    </row>
    <row r="954" spans="1:14" ht="25" customHeight="1" x14ac:dyDescent="0.4">
      <c r="A954" s="936">
        <v>562</v>
      </c>
      <c r="B954" s="1003" t="s">
        <v>2093</v>
      </c>
      <c r="C954" s="931" t="s">
        <v>2544</v>
      </c>
      <c r="D954" s="1005">
        <v>1045355.16</v>
      </c>
      <c r="E954" s="1005">
        <v>56400</v>
      </c>
      <c r="F954" s="936"/>
      <c r="G954" s="936"/>
      <c r="H954" s="1005"/>
      <c r="I954" s="1056"/>
      <c r="J954" s="1056"/>
      <c r="K954" s="1056"/>
      <c r="L954" s="1056"/>
      <c r="M954" s="580">
        <v>480000</v>
      </c>
      <c r="N954" s="1056"/>
    </row>
    <row r="955" spans="1:14" ht="25" customHeight="1" x14ac:dyDescent="0.4">
      <c r="A955" s="936">
        <v>563</v>
      </c>
      <c r="B955" s="1003" t="s">
        <v>2094</v>
      </c>
      <c r="C955" s="931" t="s">
        <v>2544</v>
      </c>
      <c r="D955" s="1005">
        <v>1045355.16</v>
      </c>
      <c r="E955" s="1005">
        <v>56400</v>
      </c>
      <c r="F955" s="936"/>
      <c r="G955" s="936"/>
      <c r="H955" s="1005"/>
      <c r="I955" s="1056"/>
      <c r="J955" s="1056"/>
      <c r="K955" s="1056"/>
      <c r="L955" s="1056"/>
      <c r="M955" s="580">
        <v>480000</v>
      </c>
      <c r="N955" s="1056"/>
    </row>
    <row r="956" spans="1:14" ht="25" customHeight="1" x14ac:dyDescent="0.4">
      <c r="A956" s="936">
        <v>564</v>
      </c>
      <c r="B956" s="1003" t="s">
        <v>2096</v>
      </c>
      <c r="C956" s="931" t="s">
        <v>2544</v>
      </c>
      <c r="D956" s="1005">
        <v>1045355.16</v>
      </c>
      <c r="E956" s="1005">
        <v>56400</v>
      </c>
      <c r="F956" s="936"/>
      <c r="G956" s="936"/>
      <c r="H956" s="1005"/>
      <c r="I956" s="1056"/>
      <c r="J956" s="1056"/>
      <c r="K956" s="1056"/>
      <c r="L956" s="1056"/>
      <c r="M956" s="580">
        <v>480000</v>
      </c>
      <c r="N956" s="1056"/>
    </row>
    <row r="957" spans="1:14" ht="25" customHeight="1" x14ac:dyDescent="0.4">
      <c r="A957" s="936">
        <v>565</v>
      </c>
      <c r="B957" s="1003" t="s">
        <v>2097</v>
      </c>
      <c r="C957" s="931" t="s">
        <v>2544</v>
      </c>
      <c r="D957" s="1005">
        <v>1045355.16</v>
      </c>
      <c r="E957" s="1005">
        <v>56400</v>
      </c>
      <c r="F957" s="936"/>
      <c r="G957" s="936"/>
      <c r="H957" s="1005"/>
      <c r="I957" s="1056"/>
      <c r="J957" s="1056"/>
      <c r="K957" s="1056"/>
      <c r="L957" s="1056"/>
      <c r="M957" s="580">
        <v>480000</v>
      </c>
      <c r="N957" s="1056"/>
    </row>
    <row r="958" spans="1:14" ht="25" customHeight="1" x14ac:dyDescent="0.4">
      <c r="A958" s="936">
        <v>566</v>
      </c>
      <c r="B958" s="1003" t="s">
        <v>2098</v>
      </c>
      <c r="C958" s="931" t="s">
        <v>2544</v>
      </c>
      <c r="D958" s="1005">
        <v>1045355.16</v>
      </c>
      <c r="E958" s="1005">
        <v>56400</v>
      </c>
      <c r="F958" s="936"/>
      <c r="G958" s="936"/>
      <c r="H958" s="1005"/>
      <c r="I958" s="1056"/>
      <c r="J958" s="1056"/>
      <c r="K958" s="1056"/>
      <c r="L958" s="1056"/>
      <c r="M958" s="580">
        <v>480000</v>
      </c>
      <c r="N958" s="1056"/>
    </row>
    <row r="959" spans="1:14" ht="25" customHeight="1" x14ac:dyDescent="0.4">
      <c r="A959" s="936">
        <v>567</v>
      </c>
      <c r="B959" s="1003" t="s">
        <v>2145</v>
      </c>
      <c r="C959" s="931" t="s">
        <v>2544</v>
      </c>
      <c r="D959" s="1005">
        <v>1045355.16</v>
      </c>
      <c r="E959" s="1005">
        <v>56400</v>
      </c>
      <c r="F959" s="936"/>
      <c r="G959" s="936"/>
      <c r="H959" s="1005"/>
      <c r="I959" s="1056"/>
      <c r="J959" s="1056"/>
      <c r="K959" s="1056"/>
      <c r="L959" s="1056"/>
      <c r="M959" s="580">
        <v>480000</v>
      </c>
      <c r="N959" s="1056"/>
    </row>
    <row r="960" spans="1:14" ht="25" customHeight="1" x14ac:dyDescent="0.4">
      <c r="A960" s="936">
        <v>568</v>
      </c>
      <c r="B960" s="1003" t="s">
        <v>2100</v>
      </c>
      <c r="C960" s="931" t="s">
        <v>2551</v>
      </c>
      <c r="D960" s="1005">
        <v>1106647.92</v>
      </c>
      <c r="E960" s="1005">
        <v>56400</v>
      </c>
      <c r="F960" s="936"/>
      <c r="G960" s="936"/>
      <c r="H960" s="1005"/>
      <c r="I960" s="1056"/>
      <c r="J960" s="1056"/>
      <c r="K960" s="1056"/>
      <c r="L960" s="1056"/>
      <c r="M960" s="580">
        <v>480000</v>
      </c>
      <c r="N960" s="1056"/>
    </row>
    <row r="961" spans="1:14" ht="25" customHeight="1" x14ac:dyDescent="0.4">
      <c r="A961" s="936">
        <v>569</v>
      </c>
      <c r="B961" s="1008" t="s">
        <v>2101</v>
      </c>
      <c r="C961" s="931" t="s">
        <v>2551</v>
      </c>
      <c r="D961" s="1005">
        <v>1106647.92</v>
      </c>
      <c r="E961" s="1005">
        <v>56400</v>
      </c>
      <c r="F961" s="936"/>
      <c r="G961" s="936"/>
      <c r="H961" s="1005"/>
      <c r="I961" s="1056"/>
      <c r="J961" s="1056"/>
      <c r="K961" s="1056"/>
      <c r="L961" s="1056"/>
      <c r="M961" s="580">
        <v>480000</v>
      </c>
      <c r="N961" s="1056"/>
    </row>
    <row r="962" spans="1:14" ht="25" customHeight="1" x14ac:dyDescent="0.4">
      <c r="A962" s="936">
        <v>570</v>
      </c>
      <c r="B962" s="1008" t="s">
        <v>2103</v>
      </c>
      <c r="C962" s="931" t="s">
        <v>2551</v>
      </c>
      <c r="D962" s="1005">
        <v>1106647.92</v>
      </c>
      <c r="E962" s="1005">
        <v>56400</v>
      </c>
      <c r="F962" s="936"/>
      <c r="G962" s="936"/>
      <c r="H962" s="1005"/>
      <c r="I962" s="1056"/>
      <c r="J962" s="1056"/>
      <c r="K962" s="1056"/>
      <c r="L962" s="1056"/>
      <c r="M962" s="580">
        <v>480000</v>
      </c>
      <c r="N962" s="1056"/>
    </row>
    <row r="963" spans="1:14" ht="25" customHeight="1" x14ac:dyDescent="0.4">
      <c r="A963" s="936">
        <v>571</v>
      </c>
      <c r="B963" s="1008" t="s">
        <v>2104</v>
      </c>
      <c r="C963" s="931" t="s">
        <v>2551</v>
      </c>
      <c r="D963" s="1005">
        <v>1106647.92</v>
      </c>
      <c r="E963" s="1005">
        <v>56400</v>
      </c>
      <c r="F963" s="936"/>
      <c r="G963" s="936"/>
      <c r="H963" s="1005"/>
      <c r="I963" s="1056"/>
      <c r="J963" s="1056"/>
      <c r="K963" s="1056"/>
      <c r="L963" s="1056"/>
      <c r="M963" s="580">
        <v>480000</v>
      </c>
      <c r="N963" s="1056"/>
    </row>
    <row r="964" spans="1:14" ht="25" customHeight="1" x14ac:dyDescent="0.4">
      <c r="A964" s="936">
        <v>572</v>
      </c>
      <c r="B964" s="1008" t="s">
        <v>2105</v>
      </c>
      <c r="C964" s="931" t="s">
        <v>2551</v>
      </c>
      <c r="D964" s="1005">
        <v>1106647.92</v>
      </c>
      <c r="E964" s="1005">
        <v>56400</v>
      </c>
      <c r="F964" s="936"/>
      <c r="G964" s="936"/>
      <c r="H964" s="1005"/>
      <c r="I964" s="1056"/>
      <c r="J964" s="1056"/>
      <c r="K964" s="1056"/>
      <c r="L964" s="1056"/>
      <c r="M964" s="580">
        <v>480000</v>
      </c>
      <c r="N964" s="1056"/>
    </row>
    <row r="965" spans="1:14" ht="25" customHeight="1" x14ac:dyDescent="0.4">
      <c r="A965" s="936">
        <v>573</v>
      </c>
      <c r="B965" s="1008" t="s">
        <v>2106</v>
      </c>
      <c r="C965" s="931" t="s">
        <v>2551</v>
      </c>
      <c r="D965" s="1005">
        <v>1106647.92</v>
      </c>
      <c r="E965" s="1005">
        <v>56400</v>
      </c>
      <c r="F965" s="936"/>
      <c r="G965" s="936"/>
      <c r="H965" s="1005"/>
      <c r="I965" s="1056"/>
      <c r="J965" s="1056"/>
      <c r="K965" s="1056"/>
      <c r="L965" s="1056"/>
      <c r="M965" s="580">
        <v>480000</v>
      </c>
      <c r="N965" s="1056"/>
    </row>
    <row r="966" spans="1:14" ht="25" customHeight="1" x14ac:dyDescent="0.4">
      <c r="A966" s="936">
        <v>574</v>
      </c>
      <c r="B966" s="1008" t="s">
        <v>2147</v>
      </c>
      <c r="C966" s="931" t="s">
        <v>2551</v>
      </c>
      <c r="D966" s="1005">
        <v>1106647.92</v>
      </c>
      <c r="E966" s="1005">
        <v>56400</v>
      </c>
      <c r="F966" s="936"/>
      <c r="G966" s="936"/>
      <c r="H966" s="1005"/>
      <c r="I966" s="1056"/>
      <c r="J966" s="1056"/>
      <c r="K966" s="1056"/>
      <c r="L966" s="1056"/>
      <c r="M966" s="580">
        <v>480000</v>
      </c>
      <c r="N966" s="1056"/>
    </row>
    <row r="967" spans="1:14" ht="25" customHeight="1" x14ac:dyDescent="0.4">
      <c r="A967" s="936">
        <v>575</v>
      </c>
      <c r="B967" s="1008" t="s">
        <v>2107</v>
      </c>
      <c r="C967" s="931" t="s">
        <v>2551</v>
      </c>
      <c r="D967" s="1005">
        <v>1106647.92</v>
      </c>
      <c r="E967" s="1005">
        <v>56400</v>
      </c>
      <c r="F967" s="936"/>
      <c r="G967" s="936"/>
      <c r="H967" s="1005"/>
      <c r="I967" s="1056"/>
      <c r="J967" s="1056"/>
      <c r="K967" s="1056"/>
      <c r="L967" s="1056"/>
      <c r="M967" s="580">
        <v>480000</v>
      </c>
      <c r="N967" s="1056"/>
    </row>
    <row r="968" spans="1:14" ht="25" customHeight="1" x14ac:dyDescent="0.4">
      <c r="A968" s="936">
        <v>576</v>
      </c>
      <c r="B968" s="1008" t="s">
        <v>2108</v>
      </c>
      <c r="C968" s="931" t="s">
        <v>2551</v>
      </c>
      <c r="D968" s="1005">
        <v>1106647.92</v>
      </c>
      <c r="E968" s="1005">
        <v>56400</v>
      </c>
      <c r="F968" s="936"/>
      <c r="G968" s="936"/>
      <c r="H968" s="1005"/>
      <c r="I968" s="1056"/>
      <c r="J968" s="1056"/>
      <c r="K968" s="1056"/>
      <c r="L968" s="1056"/>
      <c r="M968" s="580">
        <v>480000</v>
      </c>
      <c r="N968" s="1056"/>
    </row>
    <row r="969" spans="1:14" ht="25" customHeight="1" x14ac:dyDescent="0.4">
      <c r="A969" s="936">
        <v>577</v>
      </c>
      <c r="B969" s="1008" t="s">
        <v>2109</v>
      </c>
      <c r="C969" s="931" t="s">
        <v>2551</v>
      </c>
      <c r="D969" s="1005">
        <v>1106647.92</v>
      </c>
      <c r="E969" s="1005">
        <v>56400</v>
      </c>
      <c r="F969" s="936"/>
      <c r="G969" s="936"/>
      <c r="H969" s="1005"/>
      <c r="I969" s="1056"/>
      <c r="J969" s="1056"/>
      <c r="K969" s="1056"/>
      <c r="L969" s="1056"/>
      <c r="M969" s="580">
        <v>480000</v>
      </c>
      <c r="N969" s="1056"/>
    </row>
    <row r="970" spans="1:14" ht="25" customHeight="1" x14ac:dyDescent="0.4">
      <c r="A970" s="936">
        <v>578</v>
      </c>
      <c r="B970" s="1008" t="s">
        <v>2110</v>
      </c>
      <c r="C970" s="931" t="s">
        <v>2551</v>
      </c>
      <c r="D970" s="1005">
        <v>1106647.92</v>
      </c>
      <c r="E970" s="1005">
        <v>56400</v>
      </c>
      <c r="F970" s="936"/>
      <c r="G970" s="936"/>
      <c r="H970" s="1005"/>
      <c r="I970" s="1056"/>
      <c r="J970" s="1056"/>
      <c r="K970" s="1056"/>
      <c r="L970" s="1056"/>
      <c r="M970" s="580">
        <v>480000</v>
      </c>
      <c r="N970" s="1056"/>
    </row>
    <row r="971" spans="1:14" ht="25" customHeight="1" x14ac:dyDescent="0.4">
      <c r="A971" s="936">
        <v>579</v>
      </c>
      <c r="B971" s="1008" t="s">
        <v>2111</v>
      </c>
      <c r="C971" s="931" t="s">
        <v>2551</v>
      </c>
      <c r="D971" s="1005">
        <v>1106647.92</v>
      </c>
      <c r="E971" s="1005">
        <v>56400</v>
      </c>
      <c r="F971" s="936"/>
      <c r="G971" s="936"/>
      <c r="H971" s="1005"/>
      <c r="I971" s="1056"/>
      <c r="J971" s="1056"/>
      <c r="K971" s="1056"/>
      <c r="L971" s="1056"/>
      <c r="M971" s="580">
        <v>480000</v>
      </c>
      <c r="N971" s="1056"/>
    </row>
    <row r="972" spans="1:14" ht="25" customHeight="1" x14ac:dyDescent="0.4">
      <c r="A972" s="936">
        <v>580</v>
      </c>
      <c r="B972" s="1008" t="s">
        <v>2112</v>
      </c>
      <c r="C972" s="931" t="s">
        <v>2551</v>
      </c>
      <c r="D972" s="1005">
        <v>1106647.92</v>
      </c>
      <c r="E972" s="1005">
        <v>56400</v>
      </c>
      <c r="F972" s="936"/>
      <c r="G972" s="936"/>
      <c r="H972" s="1005"/>
      <c r="I972" s="1056"/>
      <c r="J972" s="1056"/>
      <c r="K972" s="1056"/>
      <c r="L972" s="1056"/>
      <c r="M972" s="580">
        <v>480000</v>
      </c>
      <c r="N972" s="1056"/>
    </row>
    <row r="973" spans="1:14" ht="25" customHeight="1" x14ac:dyDescent="0.4">
      <c r="A973" s="936">
        <v>581</v>
      </c>
      <c r="B973" s="1008" t="s">
        <v>2038</v>
      </c>
      <c r="C973" s="931" t="s">
        <v>2551</v>
      </c>
      <c r="D973" s="1005">
        <v>1106647.92</v>
      </c>
      <c r="E973" s="1005">
        <v>56400</v>
      </c>
      <c r="F973" s="936"/>
      <c r="G973" s="936"/>
      <c r="H973" s="1005"/>
      <c r="I973" s="1056"/>
      <c r="J973" s="1056"/>
      <c r="K973" s="1056"/>
      <c r="L973" s="1056"/>
      <c r="M973" s="580">
        <v>480000</v>
      </c>
      <c r="N973" s="1056"/>
    </row>
    <row r="974" spans="1:14" ht="25" customHeight="1" x14ac:dyDescent="0.4">
      <c r="A974" s="936">
        <v>582</v>
      </c>
      <c r="B974" s="1008" t="s">
        <v>2113</v>
      </c>
      <c r="C974" s="931" t="s">
        <v>2551</v>
      </c>
      <c r="D974" s="1005">
        <v>1106647.92</v>
      </c>
      <c r="E974" s="1005">
        <v>56400</v>
      </c>
      <c r="F974" s="936"/>
      <c r="G974" s="936"/>
      <c r="H974" s="1005"/>
      <c r="I974" s="1056"/>
      <c r="J974" s="1056"/>
      <c r="K974" s="1056"/>
      <c r="L974" s="1056"/>
      <c r="M974" s="580">
        <v>480000</v>
      </c>
      <c r="N974" s="1056"/>
    </row>
    <row r="975" spans="1:14" ht="25" customHeight="1" x14ac:dyDescent="0.4">
      <c r="A975" s="936">
        <v>583</v>
      </c>
      <c r="B975" s="1003" t="s">
        <v>2114</v>
      </c>
      <c r="C975" s="931" t="s">
        <v>2551</v>
      </c>
      <c r="D975" s="1005">
        <v>1106647.92</v>
      </c>
      <c r="E975" s="1005">
        <v>56400</v>
      </c>
      <c r="F975" s="936"/>
      <c r="G975" s="936"/>
      <c r="H975" s="1005"/>
      <c r="I975" s="1056"/>
      <c r="J975" s="1056"/>
      <c r="K975" s="1056"/>
      <c r="L975" s="1056"/>
      <c r="M975" s="580">
        <v>480000</v>
      </c>
      <c r="N975" s="1056"/>
    </row>
    <row r="976" spans="1:14" ht="25" customHeight="1" x14ac:dyDescent="0.4">
      <c r="A976" s="936">
        <v>584</v>
      </c>
      <c r="B976" s="1003" t="s">
        <v>2116</v>
      </c>
      <c r="C976" s="931" t="s">
        <v>2551</v>
      </c>
      <c r="D976" s="1005">
        <v>1106647.92</v>
      </c>
      <c r="E976" s="1005">
        <v>56400</v>
      </c>
      <c r="F976" s="936"/>
      <c r="G976" s="936"/>
      <c r="H976" s="1005"/>
      <c r="I976" s="1056"/>
      <c r="J976" s="1056"/>
      <c r="K976" s="1056"/>
      <c r="L976" s="1056"/>
      <c r="M976" s="580">
        <v>480000</v>
      </c>
      <c r="N976" s="1056"/>
    </row>
    <row r="977" spans="1:14" ht="25" customHeight="1" x14ac:dyDescent="0.4">
      <c r="A977" s="936">
        <v>585</v>
      </c>
      <c r="B977" s="1003" t="s">
        <v>2149</v>
      </c>
      <c r="C977" s="931" t="s">
        <v>2551</v>
      </c>
      <c r="D977" s="1005">
        <v>1106647.92</v>
      </c>
      <c r="E977" s="1005">
        <v>56400</v>
      </c>
      <c r="F977" s="936"/>
      <c r="G977" s="936"/>
      <c r="H977" s="1005"/>
      <c r="I977" s="1056"/>
      <c r="J977" s="1056"/>
      <c r="K977" s="1056"/>
      <c r="L977" s="1056"/>
      <c r="M977" s="580">
        <v>480000</v>
      </c>
      <c r="N977" s="1056"/>
    </row>
    <row r="978" spans="1:14" ht="25" customHeight="1" x14ac:dyDescent="0.4">
      <c r="A978" s="936">
        <v>586</v>
      </c>
      <c r="B978" s="1003" t="s">
        <v>2117</v>
      </c>
      <c r="C978" s="931" t="s">
        <v>2551</v>
      </c>
      <c r="D978" s="1005">
        <v>1106647.92</v>
      </c>
      <c r="E978" s="1005">
        <v>56400</v>
      </c>
      <c r="F978" s="936"/>
      <c r="G978" s="936"/>
      <c r="H978" s="1005"/>
      <c r="I978" s="1056"/>
      <c r="J978" s="1056"/>
      <c r="K978" s="1056"/>
      <c r="L978" s="1056"/>
      <c r="M978" s="580">
        <v>480000</v>
      </c>
      <c r="N978" s="1056"/>
    </row>
    <row r="979" spans="1:14" ht="25" customHeight="1" x14ac:dyDescent="0.4">
      <c r="A979" s="936">
        <v>587</v>
      </c>
      <c r="B979" s="1003" t="s">
        <v>2118</v>
      </c>
      <c r="C979" s="931" t="s">
        <v>2551</v>
      </c>
      <c r="D979" s="1005">
        <v>1106647.92</v>
      </c>
      <c r="E979" s="1005">
        <v>56400</v>
      </c>
      <c r="F979" s="936"/>
      <c r="G979" s="936"/>
      <c r="H979" s="1005"/>
      <c r="I979" s="1056"/>
      <c r="J979" s="1056"/>
      <c r="K979" s="1056"/>
      <c r="L979" s="1056"/>
      <c r="M979" s="580">
        <v>480000</v>
      </c>
      <c r="N979" s="1056"/>
    </row>
    <row r="980" spans="1:14" ht="25" customHeight="1" x14ac:dyDescent="0.4">
      <c r="A980" s="936">
        <v>588</v>
      </c>
      <c r="B980" s="1003" t="s">
        <v>2119</v>
      </c>
      <c r="C980" s="931" t="s">
        <v>2551</v>
      </c>
      <c r="D980" s="1005">
        <v>1106647.92</v>
      </c>
      <c r="E980" s="1005">
        <v>56400</v>
      </c>
      <c r="F980" s="936"/>
      <c r="G980" s="936"/>
      <c r="H980" s="1005"/>
      <c r="I980" s="1056"/>
      <c r="J980" s="1056"/>
      <c r="K980" s="1056"/>
      <c r="L980" s="1056"/>
      <c r="M980" s="580">
        <v>480000</v>
      </c>
      <c r="N980" s="1056"/>
    </row>
    <row r="981" spans="1:14" ht="25" customHeight="1" x14ac:dyDescent="0.4">
      <c r="A981" s="936">
        <v>589</v>
      </c>
      <c r="B981" s="1003" t="s">
        <v>2120</v>
      </c>
      <c r="C981" s="931" t="s">
        <v>2551</v>
      </c>
      <c r="D981" s="1005">
        <v>1106647.92</v>
      </c>
      <c r="E981" s="1005">
        <v>56400</v>
      </c>
      <c r="F981" s="936"/>
      <c r="G981" s="936"/>
      <c r="H981" s="1005"/>
      <c r="I981" s="1056"/>
      <c r="J981" s="1056"/>
      <c r="K981" s="1056"/>
      <c r="L981" s="1056"/>
      <c r="M981" s="580">
        <v>480000</v>
      </c>
      <c r="N981" s="1056"/>
    </row>
    <row r="982" spans="1:14" ht="25" customHeight="1" x14ac:dyDescent="0.4">
      <c r="A982" s="936">
        <v>590</v>
      </c>
      <c r="B982" s="1003" t="s">
        <v>2121</v>
      </c>
      <c r="C982" s="931" t="s">
        <v>2551</v>
      </c>
      <c r="D982" s="1005">
        <v>1106647.92</v>
      </c>
      <c r="E982" s="1005">
        <v>56400</v>
      </c>
      <c r="F982" s="936"/>
      <c r="G982" s="936"/>
      <c r="H982" s="1005"/>
      <c r="I982" s="1056"/>
      <c r="J982" s="1056"/>
      <c r="K982" s="1056"/>
      <c r="L982" s="1056"/>
      <c r="M982" s="580">
        <v>480000</v>
      </c>
      <c r="N982" s="1056"/>
    </row>
    <row r="983" spans="1:14" ht="25" customHeight="1" x14ac:dyDescent="0.4">
      <c r="A983" s="936">
        <v>591</v>
      </c>
      <c r="B983" s="1003" t="s">
        <v>2122</v>
      </c>
      <c r="C983" s="931" t="s">
        <v>2551</v>
      </c>
      <c r="D983" s="1005">
        <v>1106647.92</v>
      </c>
      <c r="E983" s="1005">
        <v>56400</v>
      </c>
      <c r="F983" s="936"/>
      <c r="G983" s="936"/>
      <c r="H983" s="1005"/>
      <c r="I983" s="1056"/>
      <c r="J983" s="1056"/>
      <c r="K983" s="1056"/>
      <c r="L983" s="1056"/>
      <c r="M983" s="580">
        <v>480000</v>
      </c>
      <c r="N983" s="1056"/>
    </row>
    <row r="984" spans="1:14" ht="25" customHeight="1" x14ac:dyDescent="0.4">
      <c r="A984" s="936">
        <v>592</v>
      </c>
      <c r="B984" s="1003" t="s">
        <v>2041</v>
      </c>
      <c r="C984" s="931" t="s">
        <v>2551</v>
      </c>
      <c r="D984" s="1005">
        <v>1106647.92</v>
      </c>
      <c r="E984" s="1005">
        <v>56400</v>
      </c>
      <c r="F984" s="936"/>
      <c r="G984" s="936"/>
      <c r="H984" s="1005"/>
      <c r="I984" s="1056"/>
      <c r="J984" s="1056"/>
      <c r="K984" s="1056"/>
      <c r="L984" s="1056"/>
      <c r="M984" s="580">
        <v>480000</v>
      </c>
      <c r="N984" s="1056"/>
    </row>
    <row r="985" spans="1:14" ht="25" customHeight="1" x14ac:dyDescent="0.4">
      <c r="A985" s="936">
        <v>593</v>
      </c>
      <c r="B985" s="1003" t="s">
        <v>2042</v>
      </c>
      <c r="C985" s="931" t="s">
        <v>2551</v>
      </c>
      <c r="D985" s="1005">
        <v>1106647.92</v>
      </c>
      <c r="E985" s="1005">
        <v>56400</v>
      </c>
      <c r="F985" s="936"/>
      <c r="G985" s="936"/>
      <c r="H985" s="1005"/>
      <c r="I985" s="1056"/>
      <c r="J985" s="1056"/>
      <c r="K985" s="1056"/>
      <c r="L985" s="1056"/>
      <c r="M985" s="580">
        <v>480000</v>
      </c>
      <c r="N985" s="1056"/>
    </row>
    <row r="986" spans="1:14" ht="25" customHeight="1" x14ac:dyDescent="0.4">
      <c r="A986" s="936">
        <v>594</v>
      </c>
      <c r="B986" s="1003" t="s">
        <v>2124</v>
      </c>
      <c r="C986" s="931" t="s">
        <v>2551</v>
      </c>
      <c r="D986" s="1005">
        <v>1106647.92</v>
      </c>
      <c r="E986" s="1005">
        <v>56400</v>
      </c>
      <c r="F986" s="936"/>
      <c r="G986" s="936"/>
      <c r="H986" s="1005"/>
      <c r="I986" s="1056"/>
      <c r="J986" s="1056"/>
      <c r="K986" s="1056"/>
      <c r="L986" s="1056"/>
      <c r="M986" s="580">
        <v>480000</v>
      </c>
      <c r="N986" s="1056"/>
    </row>
    <row r="987" spans="1:14" ht="25" customHeight="1" x14ac:dyDescent="0.4">
      <c r="A987" s="936">
        <v>595</v>
      </c>
      <c r="B987" s="1003" t="s">
        <v>2125</v>
      </c>
      <c r="C987" s="931" t="s">
        <v>2551</v>
      </c>
      <c r="D987" s="1005">
        <v>1106647.92</v>
      </c>
      <c r="E987" s="1005">
        <v>56400</v>
      </c>
      <c r="F987" s="936"/>
      <c r="G987" s="936"/>
      <c r="H987" s="1005"/>
      <c r="I987" s="1056"/>
      <c r="J987" s="1056"/>
      <c r="K987" s="1056"/>
      <c r="L987" s="1056"/>
      <c r="M987" s="580">
        <v>480000</v>
      </c>
      <c r="N987" s="1056"/>
    </row>
    <row r="988" spans="1:14" ht="25" customHeight="1" x14ac:dyDescent="0.4">
      <c r="A988" s="936">
        <v>596</v>
      </c>
      <c r="B988" s="1003" t="s">
        <v>2126</v>
      </c>
      <c r="C988" s="931" t="s">
        <v>2551</v>
      </c>
      <c r="D988" s="1005">
        <v>1106647.92</v>
      </c>
      <c r="E988" s="1005">
        <v>56400</v>
      </c>
      <c r="F988" s="936"/>
      <c r="G988" s="936"/>
      <c r="H988" s="1005"/>
      <c r="I988" s="1056"/>
      <c r="J988" s="1056"/>
      <c r="K988" s="1056"/>
      <c r="L988" s="1056"/>
      <c r="M988" s="580">
        <v>480000</v>
      </c>
      <c r="N988" s="1056"/>
    </row>
    <row r="989" spans="1:14" ht="25" customHeight="1" x14ac:dyDescent="0.4">
      <c r="A989" s="936">
        <v>597</v>
      </c>
      <c r="B989" s="1003" t="s">
        <v>2044</v>
      </c>
      <c r="C989" s="931" t="s">
        <v>2551</v>
      </c>
      <c r="D989" s="1005">
        <v>1106647.92</v>
      </c>
      <c r="E989" s="1005">
        <v>56400</v>
      </c>
      <c r="F989" s="936"/>
      <c r="G989" s="936"/>
      <c r="H989" s="1005"/>
      <c r="I989" s="1056"/>
      <c r="J989" s="1056"/>
      <c r="K989" s="1056"/>
      <c r="L989" s="1056"/>
      <c r="M989" s="580">
        <v>480000</v>
      </c>
      <c r="N989" s="1056"/>
    </row>
    <row r="990" spans="1:14" ht="25" customHeight="1" x14ac:dyDescent="0.4">
      <c r="A990" s="936">
        <v>598</v>
      </c>
      <c r="B990" s="1003" t="s">
        <v>2550</v>
      </c>
      <c r="C990" s="931" t="s">
        <v>2551</v>
      </c>
      <c r="D990" s="1005">
        <v>1106647.92</v>
      </c>
      <c r="E990" s="1005">
        <v>56400</v>
      </c>
      <c r="F990" s="936"/>
      <c r="G990" s="936"/>
      <c r="H990" s="1005"/>
      <c r="I990" s="1056"/>
      <c r="J990" s="1056"/>
      <c r="K990" s="1056"/>
      <c r="L990" s="1056"/>
      <c r="M990" s="580">
        <v>480000</v>
      </c>
      <c r="N990" s="1056"/>
    </row>
    <row r="991" spans="1:14" ht="25" customHeight="1" x14ac:dyDescent="0.4">
      <c r="A991" s="936">
        <v>599</v>
      </c>
      <c r="B991" s="1003" t="s">
        <v>2047</v>
      </c>
      <c r="C991" s="931" t="s">
        <v>2551</v>
      </c>
      <c r="D991" s="1005">
        <v>1106647.92</v>
      </c>
      <c r="E991" s="1005">
        <v>56400</v>
      </c>
      <c r="F991" s="936"/>
      <c r="G991" s="936"/>
      <c r="H991" s="1005"/>
      <c r="I991" s="1056"/>
      <c r="J991" s="1056"/>
      <c r="K991" s="1056"/>
      <c r="L991" s="1056"/>
      <c r="M991" s="580">
        <v>480000</v>
      </c>
      <c r="N991" s="1056"/>
    </row>
    <row r="992" spans="1:14" ht="25" customHeight="1" x14ac:dyDescent="0.4">
      <c r="A992" s="936">
        <v>600</v>
      </c>
      <c r="B992" s="1003" t="s">
        <v>2128</v>
      </c>
      <c r="C992" s="931" t="s">
        <v>2551</v>
      </c>
      <c r="D992" s="1005">
        <v>1106647.92</v>
      </c>
      <c r="E992" s="1005">
        <v>56400</v>
      </c>
      <c r="F992" s="936"/>
      <c r="G992" s="936"/>
      <c r="H992" s="1005"/>
      <c r="I992" s="1056"/>
      <c r="J992" s="1056"/>
      <c r="K992" s="1056"/>
      <c r="L992" s="1056"/>
      <c r="M992" s="580">
        <v>480000</v>
      </c>
      <c r="N992" s="1056"/>
    </row>
    <row r="993" spans="1:14" ht="25" customHeight="1" x14ac:dyDescent="0.4">
      <c r="A993" s="936">
        <v>601</v>
      </c>
      <c r="B993" s="1003" t="s">
        <v>2545</v>
      </c>
      <c r="C993" s="931" t="s">
        <v>2551</v>
      </c>
      <c r="D993" s="1005">
        <v>1106647.92</v>
      </c>
      <c r="E993" s="1005">
        <v>56400</v>
      </c>
      <c r="F993" s="936"/>
      <c r="G993" s="936"/>
      <c r="H993" s="1005"/>
      <c r="I993" s="1056"/>
      <c r="J993" s="1056"/>
      <c r="K993" s="1056"/>
      <c r="L993" s="1056"/>
      <c r="M993" s="580">
        <v>480000</v>
      </c>
      <c r="N993" s="1056"/>
    </row>
    <row r="994" spans="1:14" ht="25" customHeight="1" x14ac:dyDescent="0.4">
      <c r="A994" s="936">
        <v>602</v>
      </c>
      <c r="B994" s="1003" t="s">
        <v>2546</v>
      </c>
      <c r="C994" s="931" t="s">
        <v>2551</v>
      </c>
      <c r="D994" s="1005">
        <v>1106647.92</v>
      </c>
      <c r="E994" s="1005">
        <v>56400</v>
      </c>
      <c r="F994" s="936"/>
      <c r="G994" s="936"/>
      <c r="H994" s="1005"/>
      <c r="I994" s="1056"/>
      <c r="J994" s="1056"/>
      <c r="K994" s="1056"/>
      <c r="L994" s="1056"/>
      <c r="M994" s="580">
        <v>480000</v>
      </c>
      <c r="N994" s="1056"/>
    </row>
    <row r="995" spans="1:14" ht="25" customHeight="1" x14ac:dyDescent="0.4">
      <c r="A995" s="936">
        <v>603</v>
      </c>
      <c r="B995" s="1003" t="s">
        <v>2547</v>
      </c>
      <c r="C995" s="931" t="s">
        <v>2551</v>
      </c>
      <c r="D995" s="1005">
        <v>1106647.92</v>
      </c>
      <c r="E995" s="1005">
        <v>56400</v>
      </c>
      <c r="F995" s="936"/>
      <c r="G995" s="936"/>
      <c r="H995" s="1005"/>
      <c r="I995" s="1056"/>
      <c r="J995" s="1056"/>
      <c r="K995" s="1056"/>
      <c r="L995" s="1056"/>
      <c r="M995" s="580">
        <v>480000</v>
      </c>
      <c r="N995" s="1056"/>
    </row>
    <row r="996" spans="1:14" ht="25" customHeight="1" x14ac:dyDescent="0.4">
      <c r="A996" s="936">
        <v>604</v>
      </c>
      <c r="B996" s="1003" t="s">
        <v>2548</v>
      </c>
      <c r="C996" s="931" t="s">
        <v>2551</v>
      </c>
      <c r="D996" s="1005">
        <v>1106647.92</v>
      </c>
      <c r="E996" s="1005">
        <v>56400</v>
      </c>
      <c r="F996" s="936"/>
      <c r="G996" s="936"/>
      <c r="H996" s="1005"/>
      <c r="I996" s="1056"/>
      <c r="J996" s="1056"/>
      <c r="K996" s="1056"/>
      <c r="L996" s="1056"/>
      <c r="M996" s="580">
        <v>480000</v>
      </c>
      <c r="N996" s="1056"/>
    </row>
    <row r="997" spans="1:14" ht="25" customHeight="1" x14ac:dyDescent="0.4">
      <c r="A997" s="936">
        <v>605</v>
      </c>
      <c r="B997" s="1003" t="s">
        <v>2549</v>
      </c>
      <c r="C997" s="931" t="s">
        <v>2551</v>
      </c>
      <c r="D997" s="1005">
        <v>1106647.92</v>
      </c>
      <c r="E997" s="1005">
        <v>56400</v>
      </c>
      <c r="F997" s="936"/>
      <c r="G997" s="936"/>
      <c r="H997" s="1005"/>
      <c r="I997" s="1056"/>
      <c r="J997" s="1056"/>
      <c r="K997" s="1056"/>
      <c r="L997" s="1056"/>
      <c r="M997" s="580">
        <v>480000</v>
      </c>
      <c r="N997" s="1056"/>
    </row>
    <row r="998" spans="1:14" ht="25" customHeight="1" x14ac:dyDescent="0.4">
      <c r="A998" s="936">
        <v>606</v>
      </c>
      <c r="B998" s="1003" t="s">
        <v>2552</v>
      </c>
      <c r="C998" s="931" t="s">
        <v>2551</v>
      </c>
      <c r="D998" s="1005">
        <v>1106647.92</v>
      </c>
      <c r="E998" s="1005">
        <v>56400</v>
      </c>
      <c r="F998" s="936"/>
      <c r="G998" s="936"/>
      <c r="H998" s="1005"/>
      <c r="I998" s="1056"/>
      <c r="J998" s="1056"/>
      <c r="K998" s="1056"/>
      <c r="L998" s="1056"/>
      <c r="M998" s="580">
        <v>480000</v>
      </c>
      <c r="N998" s="1056"/>
    </row>
    <row r="999" spans="1:14" ht="25" customHeight="1" x14ac:dyDescent="0.4">
      <c r="A999" s="936">
        <v>607</v>
      </c>
      <c r="B999" s="1008" t="s">
        <v>2969</v>
      </c>
      <c r="C999" s="931" t="s">
        <v>2551</v>
      </c>
      <c r="D999" s="1005">
        <v>1106647.92</v>
      </c>
      <c r="E999" s="1005">
        <v>56400</v>
      </c>
      <c r="F999" s="936"/>
      <c r="G999" s="936"/>
      <c r="H999" s="1005"/>
      <c r="I999" s="1056"/>
      <c r="J999" s="1056"/>
      <c r="K999" s="1056"/>
      <c r="L999" s="1056"/>
      <c r="M999" s="580">
        <v>480000</v>
      </c>
      <c r="N999" s="1056"/>
    </row>
    <row r="1000" spans="1:14" ht="25" customHeight="1" x14ac:dyDescent="0.4">
      <c r="A1000" s="936">
        <v>608</v>
      </c>
      <c r="B1000" s="1008" t="s">
        <v>2970</v>
      </c>
      <c r="C1000" s="931" t="s">
        <v>2551</v>
      </c>
      <c r="D1000" s="1005">
        <v>1106647.92</v>
      </c>
      <c r="E1000" s="1005">
        <v>56400</v>
      </c>
      <c r="F1000" s="936"/>
      <c r="G1000" s="936"/>
      <c r="H1000" s="1005"/>
      <c r="I1000" s="1056"/>
      <c r="J1000" s="1056"/>
      <c r="K1000" s="1056"/>
      <c r="L1000" s="1056"/>
      <c r="M1000" s="580">
        <v>480000</v>
      </c>
      <c r="N1000" s="1056"/>
    </row>
    <row r="1001" spans="1:14" ht="25" customHeight="1" x14ac:dyDescent="0.4">
      <c r="A1001" s="936">
        <v>609</v>
      </c>
      <c r="B1001" s="1008" t="s">
        <v>2971</v>
      </c>
      <c r="C1001" s="931" t="s">
        <v>2551</v>
      </c>
      <c r="D1001" s="1005">
        <v>1106647.92</v>
      </c>
      <c r="E1001" s="1005">
        <v>56400</v>
      </c>
      <c r="F1001" s="936"/>
      <c r="G1001" s="936"/>
      <c r="H1001" s="1005"/>
      <c r="I1001" s="1056"/>
      <c r="J1001" s="1056"/>
      <c r="K1001" s="1056"/>
      <c r="L1001" s="1056"/>
      <c r="M1001" s="580">
        <v>480000</v>
      </c>
      <c r="N1001" s="1056"/>
    </row>
    <row r="1002" spans="1:14" ht="25" customHeight="1" x14ac:dyDescent="0.4">
      <c r="A1002" s="936">
        <v>610</v>
      </c>
      <c r="B1002" s="1008" t="s">
        <v>2972</v>
      </c>
      <c r="C1002" s="931" t="s">
        <v>2551</v>
      </c>
      <c r="D1002" s="1005">
        <v>1106647.92</v>
      </c>
      <c r="E1002" s="1005">
        <v>56400</v>
      </c>
      <c r="F1002" s="936"/>
      <c r="G1002" s="936"/>
      <c r="H1002" s="1005"/>
      <c r="I1002" s="1056"/>
      <c r="J1002" s="1056"/>
      <c r="K1002" s="1056"/>
      <c r="L1002" s="1056"/>
      <c r="M1002" s="580">
        <v>480000</v>
      </c>
      <c r="N1002" s="1056"/>
    </row>
    <row r="1003" spans="1:14" ht="25" customHeight="1" x14ac:dyDescent="0.4">
      <c r="A1003" s="936">
        <v>611</v>
      </c>
      <c r="B1003" s="1008" t="s">
        <v>2973</v>
      </c>
      <c r="C1003" s="931" t="s">
        <v>2551</v>
      </c>
      <c r="D1003" s="1005">
        <v>1106647.92</v>
      </c>
      <c r="E1003" s="1005">
        <v>56400</v>
      </c>
      <c r="F1003" s="936"/>
      <c r="G1003" s="936"/>
      <c r="H1003" s="1005"/>
      <c r="I1003" s="1056"/>
      <c r="J1003" s="1056"/>
      <c r="K1003" s="1056"/>
      <c r="L1003" s="1056"/>
      <c r="M1003" s="580">
        <v>480000</v>
      </c>
      <c r="N1003" s="1056"/>
    </row>
    <row r="1004" spans="1:14" ht="25" customHeight="1" x14ac:dyDescent="0.4">
      <c r="A1004" s="936">
        <v>612</v>
      </c>
      <c r="B1004" s="1003" t="s">
        <v>2518</v>
      </c>
      <c r="C1004" s="931" t="s">
        <v>2551</v>
      </c>
      <c r="D1004" s="1005">
        <v>1106647.92</v>
      </c>
      <c r="E1004" s="1005">
        <v>56400</v>
      </c>
      <c r="F1004" s="936"/>
      <c r="G1004" s="936"/>
      <c r="H1004" s="1005"/>
      <c r="I1004" s="1056"/>
      <c r="J1004" s="1056"/>
      <c r="K1004" s="1056"/>
      <c r="L1004" s="1056"/>
      <c r="M1004" s="580">
        <v>480000</v>
      </c>
      <c r="N1004" s="1056"/>
    </row>
    <row r="1005" spans="1:14" ht="25" customHeight="1" x14ac:dyDescent="0.4">
      <c r="A1005" s="936">
        <v>613</v>
      </c>
      <c r="B1005" s="1003" t="s">
        <v>2387</v>
      </c>
      <c r="C1005" s="931" t="s">
        <v>2551</v>
      </c>
      <c r="D1005" s="1005">
        <v>1106647.92</v>
      </c>
      <c r="E1005" s="1005">
        <v>56400</v>
      </c>
      <c r="F1005" s="936"/>
      <c r="G1005" s="936"/>
      <c r="H1005" s="1005"/>
      <c r="I1005" s="1056"/>
      <c r="J1005" s="1056"/>
      <c r="K1005" s="1056"/>
      <c r="L1005" s="1056"/>
      <c r="M1005" s="580">
        <v>480000</v>
      </c>
      <c r="N1005" s="1056"/>
    </row>
    <row r="1006" spans="1:14" ht="25" customHeight="1" x14ac:dyDescent="0.4">
      <c r="A1006" s="936">
        <v>614</v>
      </c>
      <c r="B1006" s="1009" t="s">
        <v>2129</v>
      </c>
      <c r="C1006" s="1006" t="s">
        <v>2554</v>
      </c>
      <c r="D1006" s="1005">
        <v>1144794</v>
      </c>
      <c r="E1006" s="1005">
        <v>56400</v>
      </c>
      <c r="F1006" s="1005"/>
      <c r="G1006" s="936"/>
      <c r="H1006" s="1005"/>
      <c r="I1006" s="1056"/>
      <c r="J1006" s="1056"/>
      <c r="K1006" s="1056"/>
      <c r="L1006" s="1056"/>
      <c r="M1006" s="580">
        <v>480000</v>
      </c>
      <c r="N1006" s="1056"/>
    </row>
    <row r="1007" spans="1:14" ht="25" customHeight="1" x14ac:dyDescent="0.4">
      <c r="A1007" s="936">
        <v>615</v>
      </c>
      <c r="B1007" s="1009" t="s">
        <v>2130</v>
      </c>
      <c r="C1007" s="1006" t="s">
        <v>2554</v>
      </c>
      <c r="D1007" s="1005">
        <v>1144794</v>
      </c>
      <c r="E1007" s="1005">
        <v>56400</v>
      </c>
      <c r="F1007" s="1005"/>
      <c r="G1007" s="936"/>
      <c r="H1007" s="1005"/>
      <c r="I1007" s="1056"/>
      <c r="J1007" s="1056"/>
      <c r="K1007" s="1056"/>
      <c r="L1007" s="1056"/>
      <c r="M1007" s="580">
        <v>480000</v>
      </c>
      <c r="N1007" s="1056"/>
    </row>
    <row r="1008" spans="1:14" ht="25" customHeight="1" x14ac:dyDescent="0.4">
      <c r="A1008" s="936">
        <v>616</v>
      </c>
      <c r="B1008" s="1009" t="s">
        <v>2161</v>
      </c>
      <c r="C1008" s="1006" t="s">
        <v>2554</v>
      </c>
      <c r="D1008" s="1005">
        <v>1144794</v>
      </c>
      <c r="E1008" s="1005">
        <v>56400</v>
      </c>
      <c r="F1008" s="1005"/>
      <c r="G1008" s="936"/>
      <c r="H1008" s="1005"/>
      <c r="I1008" s="1056"/>
      <c r="J1008" s="1056"/>
      <c r="K1008" s="1056"/>
      <c r="L1008" s="1056"/>
      <c r="M1008" s="580">
        <v>480000</v>
      </c>
      <c r="N1008" s="1056"/>
    </row>
    <row r="1009" spans="1:14" ht="25" customHeight="1" x14ac:dyDescent="0.4">
      <c r="A1009" s="936">
        <v>617</v>
      </c>
      <c r="B1009" s="1009" t="s">
        <v>2131</v>
      </c>
      <c r="C1009" s="1006" t="s">
        <v>2554</v>
      </c>
      <c r="D1009" s="1005">
        <v>1144794</v>
      </c>
      <c r="E1009" s="1005">
        <v>56400</v>
      </c>
      <c r="F1009" s="1005"/>
      <c r="G1009" s="936"/>
      <c r="H1009" s="1005"/>
      <c r="I1009" s="1056"/>
      <c r="J1009" s="1056"/>
      <c r="K1009" s="1056"/>
      <c r="L1009" s="1056"/>
      <c r="M1009" s="580">
        <v>480000</v>
      </c>
      <c r="N1009" s="1056"/>
    </row>
    <row r="1010" spans="1:14" ht="25" customHeight="1" x14ac:dyDescent="0.4">
      <c r="A1010" s="936">
        <v>618</v>
      </c>
      <c r="B1010" s="1009" t="s">
        <v>2133</v>
      </c>
      <c r="C1010" s="1006" t="s">
        <v>2554</v>
      </c>
      <c r="D1010" s="1005">
        <v>1144794</v>
      </c>
      <c r="E1010" s="1005">
        <v>56400</v>
      </c>
      <c r="F1010" s="1005"/>
      <c r="G1010" s="936"/>
      <c r="H1010" s="1005"/>
      <c r="I1010" s="1056"/>
      <c r="J1010" s="1056"/>
      <c r="K1010" s="1056"/>
      <c r="L1010" s="1056"/>
      <c r="M1010" s="580">
        <v>480000</v>
      </c>
      <c r="N1010" s="1056"/>
    </row>
    <row r="1011" spans="1:14" ht="25" customHeight="1" x14ac:dyDescent="0.4">
      <c r="A1011" s="936">
        <v>619</v>
      </c>
      <c r="B1011" s="1009" t="s">
        <v>2134</v>
      </c>
      <c r="C1011" s="1006" t="s">
        <v>2554</v>
      </c>
      <c r="D1011" s="1005">
        <v>1144794</v>
      </c>
      <c r="E1011" s="1005">
        <v>56400</v>
      </c>
      <c r="F1011" s="1005"/>
      <c r="G1011" s="936"/>
      <c r="H1011" s="1005"/>
      <c r="I1011" s="1056"/>
      <c r="J1011" s="1056"/>
      <c r="K1011" s="1056"/>
      <c r="L1011" s="1056"/>
      <c r="M1011" s="580">
        <v>480000</v>
      </c>
      <c r="N1011" s="1056"/>
    </row>
    <row r="1012" spans="1:14" ht="25" customHeight="1" x14ac:dyDescent="0.4">
      <c r="A1012" s="936">
        <v>620</v>
      </c>
      <c r="B1012" s="1003" t="s">
        <v>2135</v>
      </c>
      <c r="C1012" s="1006" t="s">
        <v>2554</v>
      </c>
      <c r="D1012" s="1005">
        <v>1144794</v>
      </c>
      <c r="E1012" s="1005">
        <v>56400</v>
      </c>
      <c r="F1012" s="1005"/>
      <c r="G1012" s="936"/>
      <c r="H1012" s="1005"/>
      <c r="I1012" s="1056"/>
      <c r="J1012" s="1056"/>
      <c r="K1012" s="1056"/>
      <c r="L1012" s="1056"/>
      <c r="M1012" s="580">
        <v>480000</v>
      </c>
      <c r="N1012" s="1056"/>
    </row>
    <row r="1013" spans="1:14" ht="25" customHeight="1" x14ac:dyDescent="0.4">
      <c r="A1013" s="936">
        <v>621</v>
      </c>
      <c r="B1013" s="1003" t="s">
        <v>2136</v>
      </c>
      <c r="C1013" s="1006" t="s">
        <v>2554</v>
      </c>
      <c r="D1013" s="1005">
        <v>1180832.76</v>
      </c>
      <c r="E1013" s="1005">
        <v>56400</v>
      </c>
      <c r="F1013" s="1005"/>
      <c r="G1013" s="936"/>
      <c r="H1013" s="1005"/>
      <c r="I1013" s="1056"/>
      <c r="J1013" s="1056"/>
      <c r="K1013" s="1056"/>
      <c r="L1013" s="1056"/>
      <c r="M1013" s="580">
        <v>480000</v>
      </c>
      <c r="N1013" s="1056"/>
    </row>
    <row r="1014" spans="1:14" ht="25" customHeight="1" x14ac:dyDescent="0.4">
      <c r="A1014" s="936">
        <v>622</v>
      </c>
      <c r="B1014" s="1003" t="s">
        <v>2065</v>
      </c>
      <c r="C1014" s="1006" t="s">
        <v>2554</v>
      </c>
      <c r="D1014" s="1005">
        <v>1180832.76</v>
      </c>
      <c r="E1014" s="1005">
        <v>56400</v>
      </c>
      <c r="F1014" s="1005"/>
      <c r="G1014" s="936"/>
      <c r="H1014" s="1005"/>
      <c r="I1014" s="1056"/>
      <c r="J1014" s="1056"/>
      <c r="K1014" s="1056"/>
      <c r="L1014" s="1056"/>
      <c r="M1014" s="580">
        <v>480000</v>
      </c>
      <c r="N1014" s="1056"/>
    </row>
    <row r="1015" spans="1:14" ht="25" customHeight="1" x14ac:dyDescent="0.4">
      <c r="A1015" s="936">
        <v>623</v>
      </c>
      <c r="B1015" s="1003" t="s">
        <v>2077</v>
      </c>
      <c r="C1015" s="1006" t="s">
        <v>2554</v>
      </c>
      <c r="D1015" s="1005">
        <v>1180832.76</v>
      </c>
      <c r="E1015" s="1005">
        <v>56400</v>
      </c>
      <c r="F1015" s="1005"/>
      <c r="G1015" s="936"/>
      <c r="H1015" s="1005"/>
      <c r="I1015" s="1056"/>
      <c r="J1015" s="1056"/>
      <c r="K1015" s="1056"/>
      <c r="L1015" s="1056"/>
      <c r="M1015" s="580">
        <v>480000</v>
      </c>
      <c r="N1015" s="1056"/>
    </row>
    <row r="1016" spans="1:14" ht="25" customHeight="1" x14ac:dyDescent="0.4">
      <c r="A1016" s="936">
        <v>624</v>
      </c>
      <c r="B1016" s="1003" t="s">
        <v>2974</v>
      </c>
      <c r="C1016" s="1006" t="s">
        <v>2554</v>
      </c>
      <c r="D1016" s="1005">
        <v>1180832.76</v>
      </c>
      <c r="E1016" s="1005">
        <v>56400</v>
      </c>
      <c r="F1016" s="1005"/>
      <c r="G1016" s="936"/>
      <c r="H1016" s="1005"/>
      <c r="I1016" s="1056"/>
      <c r="J1016" s="1056"/>
      <c r="K1016" s="1056"/>
      <c r="L1016" s="1056"/>
      <c r="M1016" s="580">
        <v>480000</v>
      </c>
      <c r="N1016" s="1056"/>
    </row>
    <row r="1017" spans="1:14" ht="25" customHeight="1" x14ac:dyDescent="0.4">
      <c r="A1017" s="936">
        <v>625</v>
      </c>
      <c r="B1017" s="1003" t="s">
        <v>2139</v>
      </c>
      <c r="C1017" s="1006" t="s">
        <v>2554</v>
      </c>
      <c r="D1017" s="1005">
        <v>1180832.76</v>
      </c>
      <c r="E1017" s="1005">
        <v>56400</v>
      </c>
      <c r="F1017" s="1005"/>
      <c r="G1017" s="936"/>
      <c r="H1017" s="1005"/>
      <c r="I1017" s="1056"/>
      <c r="J1017" s="1056"/>
      <c r="K1017" s="1056"/>
      <c r="L1017" s="1056"/>
      <c r="M1017" s="580">
        <v>480000</v>
      </c>
      <c r="N1017" s="1056"/>
    </row>
    <row r="1018" spans="1:14" ht="25" customHeight="1" x14ac:dyDescent="0.4">
      <c r="A1018" s="936">
        <v>626</v>
      </c>
      <c r="B1018" s="1003" t="s">
        <v>2562</v>
      </c>
      <c r="C1018" s="1006" t="s">
        <v>2554</v>
      </c>
      <c r="D1018" s="1005">
        <v>1180832.76</v>
      </c>
      <c r="E1018" s="1005">
        <v>56400</v>
      </c>
      <c r="F1018" s="1005"/>
      <c r="G1018" s="936"/>
      <c r="H1018" s="1005"/>
      <c r="I1018" s="1056"/>
      <c r="J1018" s="1056"/>
      <c r="K1018" s="1056"/>
      <c r="L1018" s="1056"/>
      <c r="M1018" s="580">
        <v>480000</v>
      </c>
      <c r="N1018" s="1056"/>
    </row>
    <row r="1019" spans="1:14" ht="25" customHeight="1" x14ac:dyDescent="0.4">
      <c r="A1019" s="936">
        <v>627</v>
      </c>
      <c r="B1019" s="1003" t="s">
        <v>2140</v>
      </c>
      <c r="C1019" s="931" t="s">
        <v>2555</v>
      </c>
      <c r="D1019" s="1005">
        <v>1252909.08</v>
      </c>
      <c r="E1019" s="1005">
        <v>56400</v>
      </c>
      <c r="F1019" s="1005"/>
      <c r="G1019" s="936"/>
      <c r="H1019" s="1005"/>
      <c r="I1019" s="1056"/>
      <c r="J1019" s="1056"/>
      <c r="K1019" s="1056"/>
      <c r="L1019" s="1056"/>
      <c r="M1019" s="580">
        <v>480000</v>
      </c>
      <c r="N1019" s="1056"/>
    </row>
    <row r="1020" spans="1:14" ht="25" customHeight="1" x14ac:dyDescent="0.4">
      <c r="A1020" s="936">
        <v>628</v>
      </c>
      <c r="B1020" s="1003" t="s">
        <v>2155</v>
      </c>
      <c r="C1020" s="931" t="s">
        <v>2555</v>
      </c>
      <c r="D1020" s="1005">
        <v>1252909.08</v>
      </c>
      <c r="E1020" s="1005">
        <v>56400</v>
      </c>
      <c r="F1020" s="1005"/>
      <c r="G1020" s="936"/>
      <c r="H1020" s="1005"/>
      <c r="I1020" s="1056"/>
      <c r="J1020" s="1056"/>
      <c r="K1020" s="1056"/>
      <c r="L1020" s="1056"/>
      <c r="M1020" s="580">
        <v>480000</v>
      </c>
      <c r="N1020" s="1056"/>
    </row>
    <row r="1021" spans="1:14" ht="25" customHeight="1" x14ac:dyDescent="0.4">
      <c r="A1021" s="936">
        <v>629</v>
      </c>
      <c r="B1021" s="1003" t="s">
        <v>2156</v>
      </c>
      <c r="C1021" s="931" t="s">
        <v>2555</v>
      </c>
      <c r="D1021" s="1005">
        <v>1252909.08</v>
      </c>
      <c r="E1021" s="1005">
        <v>56400</v>
      </c>
      <c r="F1021" s="1005"/>
      <c r="G1021" s="936"/>
      <c r="H1021" s="1005"/>
      <c r="I1021" s="1056"/>
      <c r="J1021" s="1056"/>
      <c r="K1021" s="1056"/>
      <c r="L1021" s="1056"/>
      <c r="M1021" s="580">
        <v>480000</v>
      </c>
      <c r="N1021" s="1056"/>
    </row>
    <row r="1022" spans="1:14" ht="25" customHeight="1" x14ac:dyDescent="0.4">
      <c r="A1022" s="936">
        <v>630</v>
      </c>
      <c r="B1022" s="1003" t="s">
        <v>2141</v>
      </c>
      <c r="C1022" s="931" t="s">
        <v>2555</v>
      </c>
      <c r="D1022" s="1005">
        <v>1252909.08</v>
      </c>
      <c r="E1022" s="1005">
        <v>56400</v>
      </c>
      <c r="F1022" s="1005"/>
      <c r="G1022" s="936"/>
      <c r="H1022" s="1005"/>
      <c r="I1022" s="1056"/>
      <c r="J1022" s="1056"/>
      <c r="K1022" s="1056"/>
      <c r="L1022" s="1056"/>
      <c r="M1022" s="580">
        <v>480000</v>
      </c>
      <c r="N1022" s="1056"/>
    </row>
    <row r="1023" spans="1:14" ht="25" customHeight="1" x14ac:dyDescent="0.4">
      <c r="A1023" s="936">
        <v>631</v>
      </c>
      <c r="B1023" s="1003" t="s">
        <v>2142</v>
      </c>
      <c r="C1023" s="931" t="s">
        <v>2555</v>
      </c>
      <c r="D1023" s="1005">
        <v>1252909.08</v>
      </c>
      <c r="E1023" s="1005">
        <v>56400</v>
      </c>
      <c r="F1023" s="1005"/>
      <c r="G1023" s="936"/>
      <c r="H1023" s="1005"/>
      <c r="I1023" s="1056"/>
      <c r="J1023" s="1056"/>
      <c r="K1023" s="1056"/>
      <c r="L1023" s="1056"/>
      <c r="M1023" s="580">
        <v>480000</v>
      </c>
      <c r="N1023" s="1056"/>
    </row>
    <row r="1024" spans="1:14" ht="25" customHeight="1" x14ac:dyDescent="0.4">
      <c r="A1024" s="936">
        <v>632</v>
      </c>
      <c r="B1024" s="1003" t="s">
        <v>2158</v>
      </c>
      <c r="C1024" s="931" t="s">
        <v>2555</v>
      </c>
      <c r="D1024" s="1005">
        <v>1252909.08</v>
      </c>
      <c r="E1024" s="1005">
        <v>56400</v>
      </c>
      <c r="F1024" s="1005"/>
      <c r="G1024" s="936"/>
      <c r="H1024" s="1005"/>
      <c r="I1024" s="1056"/>
      <c r="J1024" s="1056"/>
      <c r="K1024" s="1056"/>
      <c r="L1024" s="1056"/>
      <c r="M1024" s="580">
        <v>480000</v>
      </c>
      <c r="N1024" s="1056"/>
    </row>
    <row r="1025" spans="1:14" ht="25" customHeight="1" x14ac:dyDescent="0.4">
      <c r="A1025" s="936">
        <v>633</v>
      </c>
      <c r="B1025" s="1003" t="s">
        <v>2090</v>
      </c>
      <c r="C1025" s="931" t="s">
        <v>2555</v>
      </c>
      <c r="D1025" s="1005">
        <v>1252909.08</v>
      </c>
      <c r="E1025" s="1005">
        <v>56400</v>
      </c>
      <c r="F1025" s="1005"/>
      <c r="G1025" s="936"/>
      <c r="H1025" s="1005"/>
      <c r="I1025" s="1056"/>
      <c r="J1025" s="1056"/>
      <c r="K1025" s="1056"/>
      <c r="L1025" s="1056"/>
      <c r="M1025" s="580">
        <v>480000</v>
      </c>
      <c r="N1025" s="1056"/>
    </row>
    <row r="1026" spans="1:14" ht="25" customHeight="1" x14ac:dyDescent="0.4">
      <c r="A1026" s="936">
        <v>634</v>
      </c>
      <c r="B1026" s="1003" t="s">
        <v>2143</v>
      </c>
      <c r="C1026" s="931" t="s">
        <v>2555</v>
      </c>
      <c r="D1026" s="1005">
        <v>1252909.08</v>
      </c>
      <c r="E1026" s="1005">
        <v>56400</v>
      </c>
      <c r="F1026" s="1005"/>
      <c r="G1026" s="936"/>
      <c r="H1026" s="1005"/>
      <c r="I1026" s="1056"/>
      <c r="J1026" s="1056"/>
      <c r="K1026" s="1056"/>
      <c r="L1026" s="1056"/>
      <c r="M1026" s="580">
        <v>480000</v>
      </c>
      <c r="N1026" s="1056"/>
    </row>
    <row r="1027" spans="1:14" ht="25" customHeight="1" x14ac:dyDescent="0.4">
      <c r="A1027" s="936">
        <v>635</v>
      </c>
      <c r="B1027" s="1003" t="s">
        <v>2144</v>
      </c>
      <c r="C1027" s="931" t="s">
        <v>2555</v>
      </c>
      <c r="D1027" s="1005">
        <v>1252909.08</v>
      </c>
      <c r="E1027" s="1005">
        <v>56400</v>
      </c>
      <c r="F1027" s="1005"/>
      <c r="G1027" s="936"/>
      <c r="H1027" s="1005"/>
      <c r="I1027" s="1056"/>
      <c r="J1027" s="1056"/>
      <c r="K1027" s="1056"/>
      <c r="L1027" s="1056"/>
      <c r="M1027" s="580">
        <v>480000</v>
      </c>
      <c r="N1027" s="1056"/>
    </row>
    <row r="1028" spans="1:14" ht="25" customHeight="1" x14ac:dyDescent="0.4">
      <c r="A1028" s="936">
        <v>636</v>
      </c>
      <c r="B1028" s="1003" t="s">
        <v>2095</v>
      </c>
      <c r="C1028" s="931" t="s">
        <v>2555</v>
      </c>
      <c r="D1028" s="1005">
        <v>1252909.08</v>
      </c>
      <c r="E1028" s="1005">
        <v>56400</v>
      </c>
      <c r="F1028" s="1005"/>
      <c r="G1028" s="936"/>
      <c r="H1028" s="1005"/>
      <c r="I1028" s="1056"/>
      <c r="J1028" s="1056"/>
      <c r="K1028" s="1056"/>
      <c r="L1028" s="1056"/>
      <c r="M1028" s="580">
        <v>480000</v>
      </c>
      <c r="N1028" s="1056"/>
    </row>
    <row r="1029" spans="1:14" ht="25" customHeight="1" x14ac:dyDescent="0.4">
      <c r="A1029" s="936">
        <v>637</v>
      </c>
      <c r="B1029" s="1003" t="s">
        <v>2099</v>
      </c>
      <c r="C1029" s="931" t="s">
        <v>2556</v>
      </c>
      <c r="D1029" s="1005">
        <v>1324986.3600000001</v>
      </c>
      <c r="E1029" s="1005">
        <v>56400</v>
      </c>
      <c r="F1029" s="1005"/>
      <c r="G1029" s="936"/>
      <c r="H1029" s="1005"/>
      <c r="I1029" s="1056"/>
      <c r="J1029" s="1056"/>
      <c r="K1029" s="1056"/>
      <c r="L1029" s="1056"/>
      <c r="M1029" s="580">
        <v>480000</v>
      </c>
      <c r="N1029" s="1056"/>
    </row>
    <row r="1030" spans="1:14" ht="25" customHeight="1" x14ac:dyDescent="0.4">
      <c r="A1030" s="936">
        <v>638</v>
      </c>
      <c r="B1030" s="1008" t="s">
        <v>2102</v>
      </c>
      <c r="C1030" s="931" t="s">
        <v>2556</v>
      </c>
      <c r="D1030" s="1005">
        <v>1324986.3600000001</v>
      </c>
      <c r="E1030" s="1005">
        <v>56400</v>
      </c>
      <c r="F1030" s="1005"/>
      <c r="G1030" s="936"/>
      <c r="H1030" s="1005"/>
      <c r="I1030" s="1056"/>
      <c r="J1030" s="1056"/>
      <c r="K1030" s="1056"/>
      <c r="L1030" s="1056"/>
      <c r="M1030" s="580">
        <v>480000</v>
      </c>
      <c r="N1030" s="1056"/>
    </row>
    <row r="1031" spans="1:14" ht="25" customHeight="1" x14ac:dyDescent="0.4">
      <c r="A1031" s="936">
        <v>639</v>
      </c>
      <c r="B1031" s="1003" t="s">
        <v>2146</v>
      </c>
      <c r="C1031" s="931" t="s">
        <v>2556</v>
      </c>
      <c r="D1031" s="1005">
        <v>1324986.3600000001</v>
      </c>
      <c r="E1031" s="1005">
        <v>56400</v>
      </c>
      <c r="F1031" s="1005"/>
      <c r="G1031" s="936"/>
      <c r="H1031" s="1005"/>
      <c r="I1031" s="1056"/>
      <c r="J1031" s="1056"/>
      <c r="K1031" s="1056"/>
      <c r="L1031" s="1056"/>
      <c r="M1031" s="580">
        <v>480000</v>
      </c>
      <c r="N1031" s="1056"/>
    </row>
    <row r="1032" spans="1:14" ht="25" customHeight="1" x14ac:dyDescent="0.4">
      <c r="A1032" s="936">
        <v>640</v>
      </c>
      <c r="B1032" s="1003" t="s">
        <v>2148</v>
      </c>
      <c r="C1032" s="931" t="s">
        <v>2556</v>
      </c>
      <c r="D1032" s="1005">
        <v>1324986.3600000001</v>
      </c>
      <c r="E1032" s="1005">
        <v>56400</v>
      </c>
      <c r="F1032" s="1005"/>
      <c r="G1032" s="936"/>
      <c r="H1032" s="1005"/>
      <c r="I1032" s="1056"/>
      <c r="J1032" s="1056"/>
      <c r="K1032" s="1056"/>
      <c r="L1032" s="1056"/>
      <c r="M1032" s="580">
        <v>480000</v>
      </c>
      <c r="N1032" s="1056"/>
    </row>
    <row r="1033" spans="1:14" ht="25" customHeight="1" x14ac:dyDescent="0.4">
      <c r="A1033" s="936">
        <v>641</v>
      </c>
      <c r="B1033" s="1003" t="s">
        <v>2150</v>
      </c>
      <c r="C1033" s="931" t="s">
        <v>2556</v>
      </c>
      <c r="D1033" s="1005">
        <v>1324986.3600000001</v>
      </c>
      <c r="E1033" s="1005">
        <v>56400</v>
      </c>
      <c r="F1033" s="1005"/>
      <c r="G1033" s="936"/>
      <c r="H1033" s="1005"/>
      <c r="I1033" s="1056"/>
      <c r="J1033" s="1056"/>
      <c r="K1033" s="1056"/>
      <c r="L1033" s="1056"/>
      <c r="M1033" s="580">
        <v>480000</v>
      </c>
      <c r="N1033" s="1056"/>
    </row>
    <row r="1034" spans="1:14" ht="25" customHeight="1" x14ac:dyDescent="0.4">
      <c r="A1034" s="936">
        <v>642</v>
      </c>
      <c r="B1034" s="1003" t="s">
        <v>2563</v>
      </c>
      <c r="C1034" s="931" t="s">
        <v>2556</v>
      </c>
      <c r="D1034" s="1005">
        <v>1324986.3600000001</v>
      </c>
      <c r="E1034" s="1005">
        <v>56400</v>
      </c>
      <c r="F1034" s="1005"/>
      <c r="G1034" s="936"/>
      <c r="H1034" s="1005"/>
      <c r="I1034" s="1056"/>
      <c r="J1034" s="1056"/>
      <c r="K1034" s="1056"/>
      <c r="L1034" s="1056"/>
      <c r="M1034" s="580">
        <v>480000</v>
      </c>
      <c r="N1034" s="1056"/>
    </row>
    <row r="1035" spans="1:14" ht="25" customHeight="1" x14ac:dyDescent="0.4">
      <c r="A1035" s="936">
        <v>643</v>
      </c>
      <c r="B1035" s="1003" t="s">
        <v>2564</v>
      </c>
      <c r="C1035" s="931" t="s">
        <v>2556</v>
      </c>
      <c r="D1035" s="1005">
        <v>1324986.3600000001</v>
      </c>
      <c r="E1035" s="1005">
        <v>56400</v>
      </c>
      <c r="F1035" s="1005"/>
      <c r="G1035" s="936"/>
      <c r="H1035" s="1005"/>
      <c r="I1035" s="1056"/>
      <c r="J1035" s="1056"/>
      <c r="K1035" s="1056"/>
      <c r="L1035" s="1056"/>
      <c r="M1035" s="580">
        <v>480000</v>
      </c>
      <c r="N1035" s="1056"/>
    </row>
    <row r="1036" spans="1:14" ht="25" customHeight="1" x14ac:dyDescent="0.4">
      <c r="A1036" s="936">
        <v>644</v>
      </c>
      <c r="B1036" s="1003" t="s">
        <v>2553</v>
      </c>
      <c r="C1036" s="931" t="s">
        <v>2556</v>
      </c>
      <c r="D1036" s="1005">
        <v>1324986.3600000001</v>
      </c>
      <c r="E1036" s="1005">
        <v>56400</v>
      </c>
      <c r="F1036" s="1005"/>
      <c r="G1036" s="936"/>
      <c r="H1036" s="1005"/>
      <c r="I1036" s="1056"/>
      <c r="J1036" s="1056"/>
      <c r="K1036" s="1056"/>
      <c r="L1036" s="1056"/>
      <c r="M1036" s="580">
        <v>480000</v>
      </c>
      <c r="N1036" s="1056"/>
    </row>
    <row r="1037" spans="1:14" ht="25" customHeight="1" x14ac:dyDescent="0.4">
      <c r="A1037" s="936">
        <v>645</v>
      </c>
      <c r="B1037" s="1009" t="s">
        <v>2061</v>
      </c>
      <c r="C1037" s="931" t="s">
        <v>2556</v>
      </c>
      <c r="D1037" s="1005">
        <v>1324986.3600000001</v>
      </c>
      <c r="E1037" s="1005">
        <v>56400</v>
      </c>
      <c r="F1037" s="1005"/>
      <c r="G1037" s="936"/>
      <c r="H1037" s="1005"/>
      <c r="I1037" s="1056"/>
      <c r="J1037" s="1056"/>
      <c r="K1037" s="1056"/>
      <c r="L1037" s="1056"/>
      <c r="M1037" s="580">
        <v>480000</v>
      </c>
      <c r="N1037" s="1056"/>
    </row>
    <row r="1038" spans="1:14" ht="25" customHeight="1" x14ac:dyDescent="0.4">
      <c r="A1038" s="936">
        <v>646</v>
      </c>
      <c r="B1038" s="1009" t="s">
        <v>2151</v>
      </c>
      <c r="C1038" s="1004" t="s">
        <v>2558</v>
      </c>
      <c r="D1038" s="1005">
        <v>1380922.08</v>
      </c>
      <c r="E1038" s="1005">
        <v>56400</v>
      </c>
      <c r="F1038" s="1005"/>
      <c r="G1038" s="936"/>
      <c r="H1038" s="1005"/>
      <c r="I1038" s="1056"/>
      <c r="J1038" s="1056"/>
      <c r="K1038" s="1056"/>
      <c r="L1038" s="1056"/>
      <c r="M1038" s="580">
        <v>480000</v>
      </c>
      <c r="N1038" s="1056"/>
    </row>
    <row r="1039" spans="1:14" ht="25" customHeight="1" x14ac:dyDescent="0.4">
      <c r="A1039" s="936">
        <v>647</v>
      </c>
      <c r="B1039" s="1009" t="s">
        <v>2160</v>
      </c>
      <c r="C1039" s="1004" t="s">
        <v>2558</v>
      </c>
      <c r="D1039" s="1005">
        <v>1380922.08</v>
      </c>
      <c r="E1039" s="1005">
        <v>56400</v>
      </c>
      <c r="F1039" s="1005"/>
      <c r="G1039" s="936"/>
      <c r="H1039" s="1005"/>
      <c r="I1039" s="1056"/>
      <c r="J1039" s="1056"/>
      <c r="K1039" s="1056"/>
      <c r="L1039" s="1056"/>
      <c r="M1039" s="580">
        <v>480000</v>
      </c>
      <c r="N1039" s="1056"/>
    </row>
    <row r="1040" spans="1:14" ht="25" customHeight="1" x14ac:dyDescent="0.4">
      <c r="A1040" s="936">
        <v>648</v>
      </c>
      <c r="B1040" s="1003" t="s">
        <v>2060</v>
      </c>
      <c r="C1040" s="1004" t="s">
        <v>2558</v>
      </c>
      <c r="D1040" s="1005">
        <v>1380922.08</v>
      </c>
      <c r="E1040" s="1005">
        <v>56400</v>
      </c>
      <c r="F1040" s="1005"/>
      <c r="G1040" s="936"/>
      <c r="H1040" s="1005"/>
      <c r="I1040" s="1056"/>
      <c r="J1040" s="1056"/>
      <c r="K1040" s="1056"/>
      <c r="L1040" s="1056"/>
      <c r="M1040" s="580">
        <v>480000</v>
      </c>
      <c r="N1040" s="1056"/>
    </row>
    <row r="1041" spans="1:14" ht="25" customHeight="1" x14ac:dyDescent="0.4">
      <c r="A1041" s="936">
        <v>649</v>
      </c>
      <c r="B1041" s="1003" t="s">
        <v>2176</v>
      </c>
      <c r="C1041" s="1004" t="s">
        <v>2558</v>
      </c>
      <c r="D1041" s="1005">
        <v>1380922.08</v>
      </c>
      <c r="E1041" s="1005">
        <v>56400</v>
      </c>
      <c r="F1041" s="1005"/>
      <c r="G1041" s="936"/>
      <c r="H1041" s="1005"/>
      <c r="I1041" s="1056"/>
      <c r="J1041" s="1056"/>
      <c r="K1041" s="1056"/>
      <c r="L1041" s="1056"/>
      <c r="M1041" s="580">
        <v>480000</v>
      </c>
      <c r="N1041" s="1056"/>
    </row>
    <row r="1042" spans="1:14" ht="25" customHeight="1" x14ac:dyDescent="0.4">
      <c r="A1042" s="936">
        <v>650</v>
      </c>
      <c r="B1042" s="1003" t="s">
        <v>2162</v>
      </c>
      <c r="C1042" s="1004" t="s">
        <v>2558</v>
      </c>
      <c r="D1042" s="1005">
        <v>1380922.08</v>
      </c>
      <c r="E1042" s="1005">
        <v>56400</v>
      </c>
      <c r="F1042" s="1005"/>
      <c r="G1042" s="936"/>
      <c r="H1042" s="1005"/>
      <c r="I1042" s="1056"/>
      <c r="J1042" s="1056"/>
      <c r="K1042" s="1056"/>
      <c r="L1042" s="1056"/>
      <c r="M1042" s="580">
        <v>480000</v>
      </c>
      <c r="N1042" s="1056"/>
    </row>
    <row r="1043" spans="1:14" ht="25" customHeight="1" x14ac:dyDescent="0.4">
      <c r="A1043" s="936">
        <v>651</v>
      </c>
      <c r="B1043" s="1003" t="s">
        <v>2138</v>
      </c>
      <c r="C1043" s="1004" t="s">
        <v>2558</v>
      </c>
      <c r="D1043" s="1005">
        <v>1380922.08</v>
      </c>
      <c r="E1043" s="1005">
        <v>56400</v>
      </c>
      <c r="F1043" s="1005"/>
      <c r="G1043" s="936"/>
      <c r="H1043" s="1005"/>
      <c r="I1043" s="1056"/>
      <c r="J1043" s="1056"/>
      <c r="K1043" s="1056"/>
      <c r="L1043" s="1056"/>
      <c r="M1043" s="580">
        <v>480000</v>
      </c>
      <c r="N1043" s="1056"/>
    </row>
    <row r="1044" spans="1:14" ht="25" customHeight="1" x14ac:dyDescent="0.4">
      <c r="A1044" s="936">
        <v>652</v>
      </c>
      <c r="B1044" s="1003" t="s">
        <v>2153</v>
      </c>
      <c r="C1044" s="1004" t="s">
        <v>2558</v>
      </c>
      <c r="D1044" s="1005">
        <v>1380922.08</v>
      </c>
      <c r="E1044" s="1005">
        <v>56400</v>
      </c>
      <c r="F1044" s="1005"/>
      <c r="G1044" s="936"/>
      <c r="H1044" s="1005"/>
      <c r="I1044" s="1056"/>
      <c r="J1044" s="1056"/>
      <c r="K1044" s="1056"/>
      <c r="L1044" s="1056"/>
      <c r="M1044" s="580">
        <v>480000</v>
      </c>
      <c r="N1044" s="1056"/>
    </row>
    <row r="1045" spans="1:14" ht="25" customHeight="1" x14ac:dyDescent="0.4">
      <c r="A1045" s="936">
        <v>653</v>
      </c>
      <c r="B1045" s="1003" t="s">
        <v>2159</v>
      </c>
      <c r="C1045" s="931" t="s">
        <v>2560</v>
      </c>
      <c r="D1045" s="1005">
        <v>1420662.48</v>
      </c>
      <c r="E1045" s="1005">
        <v>56400</v>
      </c>
      <c r="F1045" s="1005"/>
      <c r="G1045" s="936"/>
      <c r="H1045" s="1005"/>
      <c r="I1045" s="1056"/>
      <c r="J1045" s="1056"/>
      <c r="K1045" s="1056"/>
      <c r="L1045" s="1056"/>
      <c r="M1045" s="580">
        <v>480000</v>
      </c>
      <c r="N1045" s="1056"/>
    </row>
    <row r="1046" spans="1:14" ht="25" customHeight="1" x14ac:dyDescent="0.4">
      <c r="A1046" s="936">
        <v>654</v>
      </c>
      <c r="B1046" s="1003" t="s">
        <v>2565</v>
      </c>
      <c r="C1046" s="931" t="s">
        <v>2560</v>
      </c>
      <c r="D1046" s="1005">
        <v>1420662.48</v>
      </c>
      <c r="E1046" s="1005">
        <v>56400</v>
      </c>
      <c r="F1046" s="1005"/>
      <c r="G1046" s="936"/>
      <c r="H1046" s="1005"/>
      <c r="I1046" s="1056"/>
      <c r="J1046" s="1056"/>
      <c r="K1046" s="1056"/>
      <c r="L1046" s="1056"/>
      <c r="M1046" s="580">
        <v>480000</v>
      </c>
      <c r="N1046" s="1056"/>
    </row>
    <row r="1047" spans="1:14" ht="25" customHeight="1" x14ac:dyDescent="0.4">
      <c r="A1047" s="936">
        <v>655</v>
      </c>
      <c r="B1047" s="1003" t="s">
        <v>2557</v>
      </c>
      <c r="C1047" s="931" t="s">
        <v>2560</v>
      </c>
      <c r="D1047" s="1005">
        <v>1420662.48</v>
      </c>
      <c r="E1047" s="1005">
        <v>56400</v>
      </c>
      <c r="F1047" s="1005"/>
      <c r="G1047" s="936"/>
      <c r="H1047" s="1005"/>
      <c r="I1047" s="1056"/>
      <c r="J1047" s="1056"/>
      <c r="K1047" s="1056"/>
      <c r="L1047" s="1056"/>
      <c r="M1047" s="580">
        <v>480000</v>
      </c>
      <c r="N1047" s="1056"/>
    </row>
    <row r="1048" spans="1:14" ht="25" customHeight="1" x14ac:dyDescent="0.4">
      <c r="A1048" s="936">
        <v>656</v>
      </c>
      <c r="B1048" s="1009" t="s">
        <v>2132</v>
      </c>
      <c r="C1048" s="931" t="s">
        <v>2561</v>
      </c>
      <c r="D1048" s="1005"/>
      <c r="E1048" s="1005"/>
      <c r="F1048" s="1005"/>
      <c r="G1048" s="936"/>
      <c r="H1048" s="1005"/>
      <c r="I1048" s="1056"/>
      <c r="J1048" s="1056"/>
      <c r="K1048" s="1056"/>
      <c r="L1048" s="1056"/>
      <c r="M1048" s="580">
        <v>480000</v>
      </c>
      <c r="N1048" s="1056"/>
    </row>
    <row r="1049" spans="1:14" ht="25" customHeight="1" x14ac:dyDescent="0.4">
      <c r="A1049" s="936">
        <v>657</v>
      </c>
      <c r="B1049" s="1009" t="s">
        <v>2559</v>
      </c>
      <c r="C1049" s="931" t="s">
        <v>2561</v>
      </c>
      <c r="D1049" s="1005"/>
      <c r="E1049" s="1005"/>
      <c r="F1049" s="1005"/>
      <c r="G1049" s="936"/>
      <c r="H1049" s="1005"/>
      <c r="I1049" s="1056"/>
      <c r="J1049" s="1056"/>
      <c r="K1049" s="1056"/>
      <c r="L1049" s="1056"/>
      <c r="M1049" s="580">
        <v>480000</v>
      </c>
      <c r="N1049" s="1056"/>
    </row>
    <row r="1050" spans="1:14" ht="25" customHeight="1" x14ac:dyDescent="0.4">
      <c r="A1050" s="936"/>
      <c r="B1050" s="1009" t="s">
        <v>3253</v>
      </c>
      <c r="C1050" s="1006" t="s">
        <v>2157</v>
      </c>
      <c r="D1050" s="1005">
        <v>1602794.04</v>
      </c>
      <c r="E1050" s="1005">
        <v>56400</v>
      </c>
      <c r="F1050" s="1005"/>
      <c r="G1050" s="936"/>
      <c r="H1050" s="1005"/>
      <c r="I1050" s="1056"/>
      <c r="J1050" s="1056"/>
      <c r="K1050" s="1056"/>
      <c r="L1050" s="1056"/>
      <c r="M1050" s="580">
        <v>480000</v>
      </c>
      <c r="N1050" s="1056"/>
    </row>
    <row r="1051" spans="1:14" ht="25" customHeight="1" x14ac:dyDescent="0.4">
      <c r="A1051" s="936"/>
      <c r="B1051" s="1009" t="s">
        <v>3254</v>
      </c>
      <c r="C1051" s="1006" t="s">
        <v>2157</v>
      </c>
      <c r="D1051" s="1005">
        <v>1602794.04</v>
      </c>
      <c r="E1051" s="1005">
        <v>56400</v>
      </c>
      <c r="F1051" s="1005"/>
      <c r="G1051" s="936"/>
      <c r="H1051" s="1005"/>
      <c r="I1051" s="1056"/>
      <c r="J1051" s="1056"/>
      <c r="K1051" s="1056"/>
      <c r="L1051" s="1056"/>
      <c r="M1051" s="580">
        <v>480000</v>
      </c>
      <c r="N1051" s="1056"/>
    </row>
    <row r="1052" spans="1:14" ht="25" customHeight="1" x14ac:dyDescent="0.4">
      <c r="A1052" s="936">
        <v>658</v>
      </c>
      <c r="B1052" s="1003" t="s">
        <v>2190</v>
      </c>
      <c r="C1052" s="1006" t="s">
        <v>2157</v>
      </c>
      <c r="D1052" s="1005">
        <v>1602794.04</v>
      </c>
      <c r="E1052" s="1005">
        <v>56400</v>
      </c>
      <c r="F1052" s="936"/>
      <c r="G1052" s="936"/>
      <c r="H1052" s="1005"/>
      <c r="I1052" s="1056"/>
      <c r="J1052" s="1056"/>
      <c r="K1052" s="1056"/>
      <c r="L1052" s="1056"/>
      <c r="M1052" s="580">
        <v>480000</v>
      </c>
      <c r="N1052" s="1056"/>
    </row>
    <row r="1053" spans="1:14" ht="25" customHeight="1" x14ac:dyDescent="0.4">
      <c r="A1053" s="936">
        <v>659</v>
      </c>
      <c r="B1053" s="1003" t="s">
        <v>2196</v>
      </c>
      <c r="C1053" s="1006" t="s">
        <v>2157</v>
      </c>
      <c r="D1053" s="1005">
        <v>1602794.04</v>
      </c>
      <c r="E1053" s="1005">
        <v>56400</v>
      </c>
      <c r="F1053" s="936"/>
      <c r="G1053" s="936"/>
      <c r="H1053" s="1005"/>
      <c r="I1053" s="1056"/>
      <c r="J1053" s="1056"/>
      <c r="K1053" s="1056"/>
      <c r="L1053" s="1056"/>
      <c r="M1053" s="580">
        <v>480000</v>
      </c>
      <c r="N1053" s="1056"/>
    </row>
    <row r="1054" spans="1:14" ht="25" customHeight="1" x14ac:dyDescent="0.4">
      <c r="A1054" s="936">
        <v>660</v>
      </c>
      <c r="B1054" s="1003" t="s">
        <v>2163</v>
      </c>
      <c r="C1054" s="1006" t="s">
        <v>2157</v>
      </c>
      <c r="D1054" s="1005">
        <v>1602794.04</v>
      </c>
      <c r="E1054" s="1005">
        <v>56400</v>
      </c>
      <c r="F1054" s="936"/>
      <c r="G1054" s="936"/>
      <c r="H1054" s="1005"/>
      <c r="I1054" s="1056"/>
      <c r="J1054" s="1056"/>
      <c r="K1054" s="1056"/>
      <c r="L1054" s="1056"/>
      <c r="M1054" s="580">
        <v>480000</v>
      </c>
      <c r="N1054" s="1056"/>
    </row>
    <row r="1055" spans="1:14" ht="25" customHeight="1" x14ac:dyDescent="0.4">
      <c r="A1055" s="936">
        <v>661</v>
      </c>
      <c r="B1055" s="1003" t="s">
        <v>2165</v>
      </c>
      <c r="C1055" s="1006" t="s">
        <v>2157</v>
      </c>
      <c r="D1055" s="1005">
        <v>1602794.04</v>
      </c>
      <c r="E1055" s="1005">
        <v>56400</v>
      </c>
      <c r="F1055" s="936"/>
      <c r="G1055" s="936"/>
      <c r="H1055" s="1005"/>
      <c r="I1055" s="1056"/>
      <c r="J1055" s="1056"/>
      <c r="K1055" s="1056"/>
      <c r="L1055" s="1056"/>
      <c r="M1055" s="580">
        <v>480000</v>
      </c>
      <c r="N1055" s="1056"/>
    </row>
    <row r="1056" spans="1:14" ht="25" customHeight="1" x14ac:dyDescent="0.4">
      <c r="A1056" s="936">
        <v>662</v>
      </c>
      <c r="B1056" s="1003" t="s">
        <v>2166</v>
      </c>
      <c r="C1056" s="1006" t="s">
        <v>2157</v>
      </c>
      <c r="D1056" s="1005">
        <v>1602794.04</v>
      </c>
      <c r="E1056" s="1005">
        <v>56400</v>
      </c>
      <c r="F1056" s="936"/>
      <c r="G1056" s="936"/>
      <c r="H1056" s="1005"/>
      <c r="I1056" s="1056"/>
      <c r="J1056" s="1056"/>
      <c r="K1056" s="1056"/>
      <c r="L1056" s="1056"/>
      <c r="M1056" s="580">
        <v>480000</v>
      </c>
      <c r="N1056" s="1056"/>
    </row>
    <row r="1057" spans="1:14" ht="25" customHeight="1" x14ac:dyDescent="0.4">
      <c r="A1057" s="936">
        <v>663</v>
      </c>
      <c r="B1057" s="1003" t="s">
        <v>2167</v>
      </c>
      <c r="C1057" s="1006" t="s">
        <v>2157</v>
      </c>
      <c r="D1057" s="1005">
        <v>1602794.04</v>
      </c>
      <c r="E1057" s="1005">
        <v>56400</v>
      </c>
      <c r="F1057" s="936"/>
      <c r="G1057" s="936"/>
      <c r="H1057" s="1005"/>
      <c r="I1057" s="1056"/>
      <c r="J1057" s="1056"/>
      <c r="K1057" s="1056"/>
      <c r="L1057" s="1056"/>
      <c r="M1057" s="580">
        <v>480000</v>
      </c>
      <c r="N1057" s="1056"/>
    </row>
    <row r="1058" spans="1:14" ht="25" customHeight="1" x14ac:dyDescent="0.4">
      <c r="A1058" s="936">
        <v>664</v>
      </c>
      <c r="B1058" s="1003" t="s">
        <v>2566</v>
      </c>
      <c r="C1058" s="1006" t="s">
        <v>2157</v>
      </c>
      <c r="D1058" s="1005">
        <v>1602794.04</v>
      </c>
      <c r="E1058" s="1005">
        <v>56400</v>
      </c>
      <c r="F1058" s="936"/>
      <c r="G1058" s="936"/>
      <c r="H1058" s="1005"/>
      <c r="I1058" s="1056"/>
      <c r="J1058" s="1056"/>
      <c r="K1058" s="1056"/>
      <c r="L1058" s="1056"/>
      <c r="M1058" s="580">
        <v>480000</v>
      </c>
      <c r="N1058" s="1056"/>
    </row>
    <row r="1059" spans="1:14" ht="25" customHeight="1" x14ac:dyDescent="0.4">
      <c r="A1059" s="936">
        <v>665</v>
      </c>
      <c r="B1059" s="1003" t="s">
        <v>2168</v>
      </c>
      <c r="C1059" s="931" t="s">
        <v>2164</v>
      </c>
      <c r="D1059" s="1005">
        <v>1674864.72</v>
      </c>
      <c r="E1059" s="1005">
        <v>56400</v>
      </c>
      <c r="F1059" s="936"/>
      <c r="G1059" s="936"/>
      <c r="H1059" s="1005"/>
      <c r="I1059" s="1056"/>
      <c r="J1059" s="1056"/>
      <c r="K1059" s="1056"/>
      <c r="L1059" s="1056"/>
      <c r="M1059" s="580">
        <v>480000</v>
      </c>
      <c r="N1059" s="1056"/>
    </row>
    <row r="1060" spans="1:14" ht="25" customHeight="1" x14ac:dyDescent="0.4">
      <c r="A1060" s="936">
        <v>666</v>
      </c>
      <c r="B1060" s="1003" t="s">
        <v>2169</v>
      </c>
      <c r="C1060" s="931" t="s">
        <v>2164</v>
      </c>
      <c r="D1060" s="1005">
        <v>1674864.72</v>
      </c>
      <c r="E1060" s="1005">
        <v>56400</v>
      </c>
      <c r="F1060" s="936"/>
      <c r="G1060" s="936"/>
      <c r="H1060" s="1005"/>
      <c r="I1060" s="1056"/>
      <c r="J1060" s="1056"/>
      <c r="K1060" s="1056"/>
      <c r="L1060" s="1056"/>
      <c r="M1060" s="580">
        <v>480000</v>
      </c>
      <c r="N1060" s="1056"/>
    </row>
    <row r="1061" spans="1:14" ht="25" customHeight="1" x14ac:dyDescent="0.4">
      <c r="A1061" s="936">
        <v>667</v>
      </c>
      <c r="B1061" s="1003" t="s">
        <v>2170</v>
      </c>
      <c r="C1061" s="931" t="s">
        <v>2164</v>
      </c>
      <c r="D1061" s="1005">
        <v>1674864.72</v>
      </c>
      <c r="E1061" s="1005">
        <v>56400</v>
      </c>
      <c r="F1061" s="936"/>
      <c r="G1061" s="936"/>
      <c r="H1061" s="1005"/>
      <c r="I1061" s="1056"/>
      <c r="J1061" s="1056"/>
      <c r="K1061" s="1056"/>
      <c r="L1061" s="1056"/>
      <c r="M1061" s="580">
        <v>480000</v>
      </c>
      <c r="N1061" s="1056"/>
    </row>
    <row r="1062" spans="1:14" ht="25" customHeight="1" x14ac:dyDescent="0.4">
      <c r="A1062" s="936">
        <v>668</v>
      </c>
      <c r="B1062" s="1003" t="s">
        <v>2173</v>
      </c>
      <c r="C1062" s="931" t="s">
        <v>2164</v>
      </c>
      <c r="D1062" s="1005">
        <v>1674864.72</v>
      </c>
      <c r="E1062" s="1005">
        <v>56400</v>
      </c>
      <c r="F1062" s="936"/>
      <c r="G1062" s="936"/>
      <c r="H1062" s="1005"/>
      <c r="I1062" s="1056"/>
      <c r="J1062" s="1056"/>
      <c r="K1062" s="1056"/>
      <c r="L1062" s="1056"/>
      <c r="M1062" s="580">
        <v>480000</v>
      </c>
      <c r="N1062" s="1056"/>
    </row>
    <row r="1063" spans="1:14" ht="25" customHeight="1" x14ac:dyDescent="0.4">
      <c r="A1063" s="936">
        <v>669</v>
      </c>
      <c r="B1063" s="1003" t="s">
        <v>2174</v>
      </c>
      <c r="C1063" s="931" t="s">
        <v>2164</v>
      </c>
      <c r="D1063" s="1005">
        <v>1674864.72</v>
      </c>
      <c r="E1063" s="1005">
        <v>56400</v>
      </c>
      <c r="F1063" s="936"/>
      <c r="G1063" s="936"/>
      <c r="H1063" s="1005"/>
      <c r="I1063" s="1056"/>
      <c r="J1063" s="1056"/>
      <c r="K1063" s="1056"/>
      <c r="L1063" s="1056"/>
      <c r="M1063" s="580">
        <v>480000</v>
      </c>
      <c r="N1063" s="1056"/>
    </row>
    <row r="1064" spans="1:14" ht="25" customHeight="1" x14ac:dyDescent="0.4">
      <c r="A1064" s="936">
        <v>670</v>
      </c>
      <c r="B1064" s="1003" t="s">
        <v>2175</v>
      </c>
      <c r="C1064" s="931" t="s">
        <v>2164</v>
      </c>
      <c r="D1064" s="1005">
        <v>1674864.72</v>
      </c>
      <c r="E1064" s="1005">
        <v>56400</v>
      </c>
      <c r="F1064" s="936"/>
      <c r="G1064" s="936"/>
      <c r="H1064" s="1005"/>
      <c r="I1064" s="1056"/>
      <c r="J1064" s="1056"/>
      <c r="K1064" s="1056"/>
      <c r="L1064" s="1056"/>
      <c r="M1064" s="580">
        <v>480000</v>
      </c>
      <c r="N1064" s="1056"/>
    </row>
    <row r="1065" spans="1:14" ht="25" customHeight="1" x14ac:dyDescent="0.4">
      <c r="A1065" s="936">
        <v>671</v>
      </c>
      <c r="B1065" s="1003" t="s">
        <v>2177</v>
      </c>
      <c r="C1065" s="931" t="s">
        <v>2164</v>
      </c>
      <c r="D1065" s="1005">
        <v>1674864.72</v>
      </c>
      <c r="E1065" s="1005">
        <v>56400</v>
      </c>
      <c r="F1065" s="936"/>
      <c r="G1065" s="936"/>
      <c r="H1065" s="1005"/>
      <c r="I1065" s="1056"/>
      <c r="J1065" s="1056"/>
      <c r="K1065" s="1056"/>
      <c r="L1065" s="1056"/>
      <c r="M1065" s="580">
        <v>480000</v>
      </c>
      <c r="N1065" s="1056"/>
    </row>
    <row r="1066" spans="1:14" ht="25" customHeight="1" x14ac:dyDescent="0.4">
      <c r="A1066" s="936">
        <v>672</v>
      </c>
      <c r="B1066" s="1003" t="s">
        <v>2178</v>
      </c>
      <c r="C1066" s="931" t="s">
        <v>2164</v>
      </c>
      <c r="D1066" s="1005">
        <v>1674864.72</v>
      </c>
      <c r="E1066" s="1005">
        <v>56400</v>
      </c>
      <c r="F1066" s="936"/>
      <c r="G1066" s="936"/>
      <c r="H1066" s="1005"/>
      <c r="I1066" s="1056"/>
      <c r="J1066" s="1056"/>
      <c r="K1066" s="1056"/>
      <c r="L1066" s="1056"/>
      <c r="M1066" s="580">
        <v>480000</v>
      </c>
      <c r="N1066" s="1056"/>
    </row>
    <row r="1067" spans="1:14" ht="25" customHeight="1" x14ac:dyDescent="0.4">
      <c r="A1067" s="936">
        <v>673</v>
      </c>
      <c r="B1067" s="1003" t="s">
        <v>2179</v>
      </c>
      <c r="C1067" s="931" t="s">
        <v>2164</v>
      </c>
      <c r="D1067" s="1005">
        <v>1674864.72</v>
      </c>
      <c r="E1067" s="1005">
        <v>56400</v>
      </c>
      <c r="F1067" s="936"/>
      <c r="G1067" s="936"/>
      <c r="H1067" s="1005"/>
      <c r="I1067" s="1056"/>
      <c r="J1067" s="1056"/>
      <c r="K1067" s="1056"/>
      <c r="L1067" s="1056"/>
      <c r="M1067" s="580">
        <v>480000</v>
      </c>
      <c r="N1067" s="1056"/>
    </row>
    <row r="1068" spans="1:14" ht="25" customHeight="1" x14ac:dyDescent="0.4">
      <c r="A1068" s="936">
        <v>674</v>
      </c>
      <c r="B1068" s="1003" t="s">
        <v>2180</v>
      </c>
      <c r="C1068" s="931" t="s">
        <v>2164</v>
      </c>
      <c r="D1068" s="1005">
        <v>1674864.72</v>
      </c>
      <c r="E1068" s="1005">
        <v>56400</v>
      </c>
      <c r="F1068" s="936"/>
      <c r="G1068" s="936"/>
      <c r="H1068" s="1005"/>
      <c r="I1068" s="1056"/>
      <c r="J1068" s="1056"/>
      <c r="K1068" s="1056"/>
      <c r="L1068" s="1056"/>
      <c r="M1068" s="580">
        <v>480000</v>
      </c>
      <c r="N1068" s="1056"/>
    </row>
    <row r="1069" spans="1:14" ht="25" customHeight="1" x14ac:dyDescent="0.4">
      <c r="A1069" s="936">
        <v>675</v>
      </c>
      <c r="B1069" s="1003" t="s">
        <v>2181</v>
      </c>
      <c r="C1069" s="931" t="s">
        <v>2164</v>
      </c>
      <c r="D1069" s="1005">
        <v>1674864.72</v>
      </c>
      <c r="E1069" s="1005">
        <v>56400</v>
      </c>
      <c r="F1069" s="936"/>
      <c r="G1069" s="936"/>
      <c r="H1069" s="1005"/>
      <c r="I1069" s="1056"/>
      <c r="J1069" s="1056"/>
      <c r="K1069" s="1056"/>
      <c r="L1069" s="1056"/>
      <c r="M1069" s="580">
        <v>480000</v>
      </c>
      <c r="N1069" s="1056"/>
    </row>
    <row r="1070" spans="1:14" ht="25" customHeight="1" x14ac:dyDescent="0.4">
      <c r="A1070" s="936">
        <v>676</v>
      </c>
      <c r="B1070" s="1003" t="s">
        <v>2152</v>
      </c>
      <c r="C1070" s="931" t="s">
        <v>2164</v>
      </c>
      <c r="D1070" s="1005">
        <v>1674864.72</v>
      </c>
      <c r="E1070" s="1005">
        <v>56400</v>
      </c>
      <c r="F1070" s="936"/>
      <c r="G1070" s="936"/>
      <c r="H1070" s="1005"/>
      <c r="I1070" s="1056"/>
      <c r="J1070" s="1056"/>
      <c r="K1070" s="1056"/>
      <c r="L1070" s="1056"/>
      <c r="M1070" s="580">
        <v>480000</v>
      </c>
      <c r="N1070" s="1056"/>
    </row>
    <row r="1071" spans="1:14" ht="25" customHeight="1" x14ac:dyDescent="0.4">
      <c r="A1071" s="936">
        <v>677</v>
      </c>
      <c r="B1071" s="1003" t="s">
        <v>2154</v>
      </c>
      <c r="C1071" s="931" t="s">
        <v>2164</v>
      </c>
      <c r="D1071" s="1005">
        <v>1674864.72</v>
      </c>
      <c r="E1071" s="1005">
        <v>56400</v>
      </c>
      <c r="F1071" s="936"/>
      <c r="G1071" s="936"/>
      <c r="H1071" s="1005"/>
      <c r="I1071" s="1056"/>
      <c r="J1071" s="1056"/>
      <c r="K1071" s="1056"/>
      <c r="L1071" s="1056"/>
      <c r="M1071" s="580">
        <v>480000</v>
      </c>
      <c r="N1071" s="1056"/>
    </row>
    <row r="1072" spans="1:14" ht="25" customHeight="1" x14ac:dyDescent="0.4">
      <c r="A1072" s="936">
        <v>678</v>
      </c>
      <c r="B1072" s="1009" t="s">
        <v>2048</v>
      </c>
      <c r="C1072" s="931" t="s">
        <v>2164</v>
      </c>
      <c r="D1072" s="1005">
        <v>1674864.72</v>
      </c>
      <c r="E1072" s="1005">
        <v>56400</v>
      </c>
      <c r="F1072" s="936"/>
      <c r="G1072" s="936"/>
      <c r="H1072" s="1005"/>
      <c r="I1072" s="1056"/>
      <c r="J1072" s="1056"/>
      <c r="K1072" s="1056"/>
      <c r="L1072" s="1056"/>
      <c r="M1072" s="580">
        <v>480000</v>
      </c>
      <c r="N1072" s="1056"/>
    </row>
    <row r="1073" spans="1:14" ht="25" customHeight="1" x14ac:dyDescent="0.4">
      <c r="A1073" s="936">
        <v>679</v>
      </c>
      <c r="B1073" s="1009" t="s">
        <v>3149</v>
      </c>
      <c r="C1073" s="1004" t="s">
        <v>2817</v>
      </c>
      <c r="D1073" s="1005">
        <v>618379.92000000004</v>
      </c>
      <c r="E1073" s="1005">
        <v>56400</v>
      </c>
      <c r="F1073" s="936"/>
      <c r="G1073" s="936"/>
      <c r="H1073" s="1005"/>
      <c r="I1073" s="1056"/>
      <c r="J1073" s="1056"/>
      <c r="K1073" s="1056"/>
      <c r="L1073" s="1056"/>
      <c r="M1073" s="580">
        <v>480000</v>
      </c>
      <c r="N1073" s="1056"/>
    </row>
    <row r="1074" spans="1:14" ht="25" customHeight="1" x14ac:dyDescent="0.4">
      <c r="A1074" s="936">
        <v>680</v>
      </c>
      <c r="B1074" s="1009" t="s">
        <v>3149</v>
      </c>
      <c r="C1074" s="1004" t="s">
        <v>2817</v>
      </c>
      <c r="D1074" s="1005">
        <v>618379.92000000004</v>
      </c>
      <c r="E1074" s="1005">
        <v>56400</v>
      </c>
      <c r="F1074" s="936"/>
      <c r="G1074" s="936"/>
      <c r="H1074" s="1005"/>
      <c r="I1074" s="1056"/>
      <c r="J1074" s="1056"/>
      <c r="K1074" s="1056"/>
      <c r="L1074" s="1056"/>
      <c r="M1074" s="580">
        <v>480000</v>
      </c>
      <c r="N1074" s="1056"/>
    </row>
    <row r="1075" spans="1:14" ht="25" customHeight="1" x14ac:dyDescent="0.4">
      <c r="A1075" s="936">
        <v>681</v>
      </c>
      <c r="B1075" s="1009" t="s">
        <v>3149</v>
      </c>
      <c r="C1075" s="1004" t="s">
        <v>2817</v>
      </c>
      <c r="D1075" s="1005">
        <v>618379.92000000004</v>
      </c>
      <c r="E1075" s="1005">
        <v>56400</v>
      </c>
      <c r="F1075" s="936"/>
      <c r="G1075" s="936"/>
      <c r="H1075" s="1005"/>
      <c r="I1075" s="1056"/>
      <c r="J1075" s="1056"/>
      <c r="K1075" s="1056"/>
      <c r="L1075" s="1056"/>
      <c r="M1075" s="580">
        <v>480000</v>
      </c>
      <c r="N1075" s="1056"/>
    </row>
    <row r="1076" spans="1:14" ht="25" customHeight="1" x14ac:dyDescent="0.4">
      <c r="A1076" s="936">
        <v>682</v>
      </c>
      <c r="B1076" s="1009" t="s">
        <v>3149</v>
      </c>
      <c r="C1076" s="1004" t="s">
        <v>2817</v>
      </c>
      <c r="D1076" s="1005">
        <v>618379.92000000004</v>
      </c>
      <c r="E1076" s="1005">
        <v>56400</v>
      </c>
      <c r="F1076" s="936"/>
      <c r="G1076" s="936"/>
      <c r="H1076" s="1005"/>
      <c r="I1076" s="1056"/>
      <c r="J1076" s="1056"/>
      <c r="K1076" s="1056"/>
      <c r="L1076" s="1056"/>
      <c r="M1076" s="580">
        <v>480000</v>
      </c>
      <c r="N1076" s="1056"/>
    </row>
    <row r="1077" spans="1:14" ht="25" customHeight="1" x14ac:dyDescent="0.4">
      <c r="A1077" s="936">
        <v>683</v>
      </c>
      <c r="B1077" s="1009" t="s">
        <v>3149</v>
      </c>
      <c r="C1077" s="1004" t="s">
        <v>2817</v>
      </c>
      <c r="D1077" s="1005">
        <v>618379.92000000004</v>
      </c>
      <c r="E1077" s="1005">
        <v>56400</v>
      </c>
      <c r="F1077" s="936"/>
      <c r="G1077" s="936"/>
      <c r="H1077" s="1005"/>
      <c r="I1077" s="1056"/>
      <c r="J1077" s="1056"/>
      <c r="K1077" s="1056"/>
      <c r="L1077" s="1056"/>
      <c r="M1077" s="580">
        <v>480000</v>
      </c>
      <c r="N1077" s="1056"/>
    </row>
    <row r="1078" spans="1:14" ht="25" customHeight="1" x14ac:dyDescent="0.4">
      <c r="A1078" s="936">
        <v>684</v>
      </c>
      <c r="B1078" s="1009" t="s">
        <v>3149</v>
      </c>
      <c r="C1078" s="1004" t="s">
        <v>2817</v>
      </c>
      <c r="D1078" s="1005">
        <v>618379.92000000004</v>
      </c>
      <c r="E1078" s="1005">
        <v>56400</v>
      </c>
      <c r="F1078" s="936"/>
      <c r="G1078" s="936"/>
      <c r="H1078" s="1005"/>
      <c r="I1078" s="1056"/>
      <c r="J1078" s="1056"/>
      <c r="K1078" s="1056"/>
      <c r="L1078" s="1056"/>
      <c r="M1078" s="580">
        <v>480000</v>
      </c>
      <c r="N1078" s="1056"/>
    </row>
    <row r="1079" spans="1:14" ht="25" customHeight="1" x14ac:dyDescent="0.4">
      <c r="A1079" s="936">
        <v>685</v>
      </c>
      <c r="B1079" s="1009" t="s">
        <v>3149</v>
      </c>
      <c r="C1079" s="1004" t="s">
        <v>2817</v>
      </c>
      <c r="D1079" s="1005">
        <v>618379.92000000004</v>
      </c>
      <c r="E1079" s="1005">
        <v>56400</v>
      </c>
      <c r="F1079" s="936"/>
      <c r="G1079" s="936"/>
      <c r="H1079" s="1005"/>
      <c r="I1079" s="1056"/>
      <c r="J1079" s="1056"/>
      <c r="K1079" s="1056"/>
      <c r="L1079" s="1056"/>
      <c r="M1079" s="580">
        <v>480000</v>
      </c>
      <c r="N1079" s="1056"/>
    </row>
    <row r="1080" spans="1:14" ht="25" customHeight="1" x14ac:dyDescent="0.4">
      <c r="A1080" s="936">
        <v>686</v>
      </c>
      <c r="B1080" s="1009" t="s">
        <v>3149</v>
      </c>
      <c r="C1080" s="1004" t="s">
        <v>2817</v>
      </c>
      <c r="D1080" s="1005">
        <v>618379.92000000004</v>
      </c>
      <c r="E1080" s="1005">
        <v>56400</v>
      </c>
      <c r="F1080" s="936"/>
      <c r="G1080" s="936"/>
      <c r="H1080" s="1005"/>
      <c r="I1080" s="1056"/>
      <c r="J1080" s="1056"/>
      <c r="K1080" s="1056"/>
      <c r="L1080" s="1056"/>
      <c r="M1080" s="580">
        <v>480000</v>
      </c>
      <c r="N1080" s="1056"/>
    </row>
    <row r="1081" spans="1:14" ht="25" customHeight="1" x14ac:dyDescent="0.4">
      <c r="A1081" s="936">
        <v>687</v>
      </c>
      <c r="B1081" s="1009" t="s">
        <v>3149</v>
      </c>
      <c r="C1081" s="1004" t="s">
        <v>2817</v>
      </c>
      <c r="D1081" s="1005">
        <v>618379.92000000004</v>
      </c>
      <c r="E1081" s="1005">
        <v>56400</v>
      </c>
      <c r="F1081" s="936"/>
      <c r="G1081" s="936"/>
      <c r="H1081" s="1005"/>
      <c r="I1081" s="1056"/>
      <c r="J1081" s="1056"/>
      <c r="K1081" s="1056"/>
      <c r="L1081" s="1056"/>
      <c r="M1081" s="580">
        <v>480000</v>
      </c>
      <c r="N1081" s="1056"/>
    </row>
    <row r="1082" spans="1:14" ht="25" customHeight="1" x14ac:dyDescent="0.4">
      <c r="A1082" s="936">
        <v>688</v>
      </c>
      <c r="B1082" s="1009" t="s">
        <v>3149</v>
      </c>
      <c r="C1082" s="1004" t="s">
        <v>2817</v>
      </c>
      <c r="D1082" s="1005">
        <v>618379.92000000004</v>
      </c>
      <c r="E1082" s="1005">
        <v>56400</v>
      </c>
      <c r="F1082" s="936"/>
      <c r="G1082" s="936"/>
      <c r="H1082" s="1005"/>
      <c r="I1082" s="1056"/>
      <c r="J1082" s="1056"/>
      <c r="K1082" s="1056"/>
      <c r="L1082" s="1056"/>
      <c r="M1082" s="580">
        <v>480000</v>
      </c>
      <c r="N1082" s="1056"/>
    </row>
    <row r="1083" spans="1:14" ht="25" customHeight="1" x14ac:dyDescent="0.4">
      <c r="A1083" s="936">
        <v>689</v>
      </c>
      <c r="B1083" s="1009" t="s">
        <v>3149</v>
      </c>
      <c r="C1083" s="1004" t="s">
        <v>2817</v>
      </c>
      <c r="D1083" s="1005">
        <v>618379.92000000004</v>
      </c>
      <c r="E1083" s="1005">
        <v>56400</v>
      </c>
      <c r="F1083" s="936"/>
      <c r="G1083" s="936"/>
      <c r="H1083" s="1005"/>
      <c r="I1083" s="1056"/>
      <c r="J1083" s="1056"/>
      <c r="K1083" s="1056"/>
      <c r="L1083" s="1056"/>
      <c r="M1083" s="580">
        <v>480000</v>
      </c>
      <c r="N1083" s="1056"/>
    </row>
    <row r="1084" spans="1:14" ht="25" customHeight="1" x14ac:dyDescent="0.4">
      <c r="A1084" s="936">
        <v>690</v>
      </c>
      <c r="B1084" s="1009" t="s">
        <v>3149</v>
      </c>
      <c r="C1084" s="1004" t="s">
        <v>2817</v>
      </c>
      <c r="D1084" s="1005">
        <v>618379.92000000004</v>
      </c>
      <c r="E1084" s="1005">
        <v>56400</v>
      </c>
      <c r="F1084" s="936"/>
      <c r="G1084" s="936"/>
      <c r="H1084" s="1005"/>
      <c r="I1084" s="1056"/>
      <c r="J1084" s="1056"/>
      <c r="K1084" s="1056"/>
      <c r="L1084" s="1056"/>
      <c r="M1084" s="580">
        <v>480000</v>
      </c>
      <c r="N1084" s="1056"/>
    </row>
    <row r="1085" spans="1:14" ht="25" customHeight="1" x14ac:dyDescent="0.4">
      <c r="A1085" s="936">
        <v>691</v>
      </c>
      <c r="B1085" s="1009" t="s">
        <v>3149</v>
      </c>
      <c r="C1085" s="1004" t="s">
        <v>2817</v>
      </c>
      <c r="D1085" s="1005">
        <v>618379.92000000004</v>
      </c>
      <c r="E1085" s="1005">
        <v>56400</v>
      </c>
      <c r="F1085" s="936"/>
      <c r="G1085" s="936"/>
      <c r="H1085" s="1005"/>
      <c r="I1085" s="1056"/>
      <c r="J1085" s="1056"/>
      <c r="K1085" s="1056"/>
      <c r="L1085" s="1056"/>
      <c r="M1085" s="580">
        <v>480000</v>
      </c>
      <c r="N1085" s="1056"/>
    </row>
    <row r="1086" spans="1:14" ht="25" customHeight="1" x14ac:dyDescent="0.4">
      <c r="A1086" s="936">
        <v>692</v>
      </c>
      <c r="B1086" s="1009" t="s">
        <v>3149</v>
      </c>
      <c r="C1086" s="1004" t="s">
        <v>2817</v>
      </c>
      <c r="D1086" s="1005">
        <v>618379.92000000004</v>
      </c>
      <c r="E1086" s="1005">
        <v>56400</v>
      </c>
      <c r="F1086" s="936"/>
      <c r="G1086" s="936"/>
      <c r="H1086" s="1005"/>
      <c r="I1086" s="1056"/>
      <c r="J1086" s="1056"/>
      <c r="K1086" s="1056"/>
      <c r="L1086" s="1056"/>
      <c r="M1086" s="580">
        <v>480000</v>
      </c>
      <c r="N1086" s="1056"/>
    </row>
    <row r="1087" spans="1:14" ht="25" customHeight="1" x14ac:dyDescent="0.4">
      <c r="A1087" s="936">
        <v>693</v>
      </c>
      <c r="B1087" s="1009" t="s">
        <v>3149</v>
      </c>
      <c r="C1087" s="1004" t="s">
        <v>2817</v>
      </c>
      <c r="D1087" s="1005">
        <v>618379.92000000004</v>
      </c>
      <c r="E1087" s="1005">
        <v>56400</v>
      </c>
      <c r="F1087" s="936"/>
      <c r="G1087" s="936"/>
      <c r="H1087" s="1005"/>
      <c r="I1087" s="1056"/>
      <c r="J1087" s="1056"/>
      <c r="K1087" s="1056"/>
      <c r="L1087" s="1056"/>
      <c r="M1087" s="580">
        <v>480000</v>
      </c>
      <c r="N1087" s="1056"/>
    </row>
    <row r="1088" spans="1:14" ht="25" customHeight="1" x14ac:dyDescent="0.4">
      <c r="A1088" s="936">
        <v>694</v>
      </c>
      <c r="B1088" s="1009" t="s">
        <v>3149</v>
      </c>
      <c r="C1088" s="1004" t="s">
        <v>2817</v>
      </c>
      <c r="D1088" s="1005">
        <v>618379.92000000004</v>
      </c>
      <c r="E1088" s="1005">
        <v>56400</v>
      </c>
      <c r="F1088" s="936"/>
      <c r="G1088" s="936"/>
      <c r="H1088" s="1005"/>
      <c r="I1088" s="1056"/>
      <c r="J1088" s="1056"/>
      <c r="K1088" s="1056"/>
      <c r="L1088" s="1056"/>
      <c r="M1088" s="580">
        <v>480000</v>
      </c>
      <c r="N1088" s="1056"/>
    </row>
    <row r="1089" spans="1:14" ht="25" customHeight="1" x14ac:dyDescent="0.4">
      <c r="A1089" s="936">
        <v>695</v>
      </c>
      <c r="B1089" s="1009" t="s">
        <v>3149</v>
      </c>
      <c r="C1089" s="1004" t="s">
        <v>2817</v>
      </c>
      <c r="D1089" s="1005">
        <v>618379.92000000004</v>
      </c>
      <c r="E1089" s="1005">
        <v>56400</v>
      </c>
      <c r="F1089" s="936"/>
      <c r="G1089" s="936"/>
      <c r="H1089" s="1005"/>
      <c r="I1089" s="1056"/>
      <c r="J1089" s="1056"/>
      <c r="K1089" s="1056"/>
      <c r="L1089" s="1056"/>
      <c r="M1089" s="580">
        <v>480000</v>
      </c>
      <c r="N1089" s="1056"/>
    </row>
    <row r="1090" spans="1:14" ht="25" customHeight="1" x14ac:dyDescent="0.4">
      <c r="A1090" s="936">
        <v>696</v>
      </c>
      <c r="B1090" s="1009" t="s">
        <v>3149</v>
      </c>
      <c r="C1090" s="1004" t="s">
        <v>2817</v>
      </c>
      <c r="D1090" s="1005">
        <v>618379.92000000004</v>
      </c>
      <c r="E1090" s="1005">
        <v>56400</v>
      </c>
      <c r="F1090" s="936"/>
      <c r="G1090" s="936"/>
      <c r="H1090" s="1005"/>
      <c r="I1090" s="1056"/>
      <c r="J1090" s="1056"/>
      <c r="K1090" s="1056"/>
      <c r="L1090" s="1056"/>
      <c r="M1090" s="580">
        <v>480000</v>
      </c>
      <c r="N1090" s="1056"/>
    </row>
    <row r="1091" spans="1:14" ht="25" customHeight="1" x14ac:dyDescent="0.4">
      <c r="A1091" s="936">
        <v>697</v>
      </c>
      <c r="B1091" s="1009" t="s">
        <v>3149</v>
      </c>
      <c r="C1091" s="1004" t="s">
        <v>2817</v>
      </c>
      <c r="D1091" s="1005">
        <v>618379.92000000004</v>
      </c>
      <c r="E1091" s="1005">
        <v>56400</v>
      </c>
      <c r="F1091" s="936"/>
      <c r="G1091" s="936"/>
      <c r="H1091" s="1005"/>
      <c r="I1091" s="1056"/>
      <c r="J1091" s="1056"/>
      <c r="K1091" s="1056"/>
      <c r="L1091" s="1056"/>
      <c r="M1091" s="580">
        <v>480000</v>
      </c>
      <c r="N1091" s="1056"/>
    </row>
    <row r="1092" spans="1:14" ht="25" customHeight="1" x14ac:dyDescent="0.4">
      <c r="A1092" s="936">
        <v>698</v>
      </c>
      <c r="B1092" s="1009" t="s">
        <v>3149</v>
      </c>
      <c r="C1092" s="1004" t="s">
        <v>2817</v>
      </c>
      <c r="D1092" s="1005">
        <v>618379.92000000004</v>
      </c>
      <c r="E1092" s="1005">
        <v>56400</v>
      </c>
      <c r="F1092" s="936"/>
      <c r="G1092" s="936"/>
      <c r="H1092" s="1005"/>
      <c r="I1092" s="1056"/>
      <c r="J1092" s="1056"/>
      <c r="K1092" s="1056"/>
      <c r="L1092" s="1056"/>
      <c r="M1092" s="580">
        <v>480000</v>
      </c>
      <c r="N1092" s="1056"/>
    </row>
    <row r="1093" spans="1:14" ht="25" customHeight="1" x14ac:dyDescent="0.4">
      <c r="A1093" s="936">
        <v>699</v>
      </c>
      <c r="B1093" s="1009" t="s">
        <v>3149</v>
      </c>
      <c r="C1093" s="1004" t="s">
        <v>2817</v>
      </c>
      <c r="D1093" s="1005">
        <v>618379.92000000004</v>
      </c>
      <c r="E1093" s="1005">
        <v>56400</v>
      </c>
      <c r="F1093" s="936"/>
      <c r="G1093" s="936"/>
      <c r="H1093" s="1005"/>
      <c r="I1093" s="1056"/>
      <c r="J1093" s="1056"/>
      <c r="K1093" s="1056"/>
      <c r="L1093" s="1056"/>
      <c r="M1093" s="580">
        <v>480000</v>
      </c>
      <c r="N1093" s="1056"/>
    </row>
    <row r="1094" spans="1:14" ht="25" customHeight="1" x14ac:dyDescent="0.4">
      <c r="A1094" s="936">
        <v>700</v>
      </c>
      <c r="B1094" s="1009" t="s">
        <v>3149</v>
      </c>
      <c r="C1094" s="1004" t="s">
        <v>2817</v>
      </c>
      <c r="D1094" s="1005">
        <v>618379.92000000004</v>
      </c>
      <c r="E1094" s="1005">
        <v>56400</v>
      </c>
      <c r="F1094" s="936"/>
      <c r="G1094" s="936"/>
      <c r="H1094" s="1005"/>
      <c r="I1094" s="1056"/>
      <c r="J1094" s="1056"/>
      <c r="K1094" s="1056"/>
      <c r="L1094" s="1056"/>
      <c r="M1094" s="580">
        <v>480000</v>
      </c>
      <c r="N1094" s="1056"/>
    </row>
    <row r="1095" spans="1:14" ht="25" customHeight="1" x14ac:dyDescent="0.4">
      <c r="A1095" s="936">
        <v>701</v>
      </c>
      <c r="B1095" s="1009" t="s">
        <v>3149</v>
      </c>
      <c r="C1095" s="1004" t="s">
        <v>2817</v>
      </c>
      <c r="D1095" s="1005">
        <v>618379.92000000004</v>
      </c>
      <c r="E1095" s="1005">
        <v>56400</v>
      </c>
      <c r="F1095" s="936"/>
      <c r="G1095" s="936"/>
      <c r="H1095" s="1005"/>
      <c r="I1095" s="1056"/>
      <c r="J1095" s="1056"/>
      <c r="K1095" s="1056"/>
      <c r="L1095" s="1056"/>
      <c r="M1095" s="580">
        <v>480000</v>
      </c>
      <c r="N1095" s="1056"/>
    </row>
    <row r="1096" spans="1:14" ht="25" customHeight="1" x14ac:dyDescent="0.4">
      <c r="A1096" s="936">
        <v>702</v>
      </c>
      <c r="B1096" s="1009" t="s">
        <v>3149</v>
      </c>
      <c r="C1096" s="931" t="s">
        <v>2967</v>
      </c>
      <c r="D1096" s="1005">
        <v>953445.72</v>
      </c>
      <c r="E1096" s="1005">
        <v>56400</v>
      </c>
      <c r="F1096" s="936"/>
      <c r="G1096" s="936"/>
      <c r="H1096" s="1005"/>
      <c r="I1096" s="1056"/>
      <c r="J1096" s="1056"/>
      <c r="K1096" s="1056"/>
      <c r="L1096" s="1056"/>
      <c r="M1096" s="580">
        <v>480000</v>
      </c>
      <c r="N1096" s="1056"/>
    </row>
    <row r="1097" spans="1:14" ht="25" customHeight="1" x14ac:dyDescent="0.4">
      <c r="A1097" s="936">
        <v>703</v>
      </c>
      <c r="B1097" s="1009" t="s">
        <v>3149</v>
      </c>
      <c r="C1097" s="931" t="s">
        <v>2967</v>
      </c>
      <c r="D1097" s="1005">
        <v>953445.72</v>
      </c>
      <c r="E1097" s="1005">
        <v>56400</v>
      </c>
      <c r="F1097" s="936"/>
      <c r="G1097" s="936"/>
      <c r="H1097" s="1005"/>
      <c r="I1097" s="1056"/>
      <c r="J1097" s="1056"/>
      <c r="K1097" s="1056"/>
      <c r="L1097" s="1056"/>
      <c r="M1097" s="580">
        <v>480000</v>
      </c>
      <c r="N1097" s="1056"/>
    </row>
    <row r="1098" spans="1:14" ht="25" customHeight="1" x14ac:dyDescent="0.4">
      <c r="A1098" s="936">
        <v>704</v>
      </c>
      <c r="B1098" s="1009" t="s">
        <v>3149</v>
      </c>
      <c r="C1098" s="931" t="s">
        <v>2967</v>
      </c>
      <c r="D1098" s="1005">
        <v>953445.72</v>
      </c>
      <c r="E1098" s="1005">
        <v>56400</v>
      </c>
      <c r="F1098" s="936"/>
      <c r="G1098" s="936"/>
      <c r="H1098" s="1005"/>
      <c r="I1098" s="1056"/>
      <c r="J1098" s="1056"/>
      <c r="K1098" s="1056"/>
      <c r="L1098" s="1056"/>
      <c r="M1098" s="580">
        <v>480000</v>
      </c>
      <c r="N1098" s="1056"/>
    </row>
    <row r="1099" spans="1:14" ht="25" customHeight="1" x14ac:dyDescent="0.4">
      <c r="A1099" s="936">
        <v>705</v>
      </c>
      <c r="B1099" s="1009" t="s">
        <v>3149</v>
      </c>
      <c r="C1099" s="931" t="s">
        <v>2967</v>
      </c>
      <c r="D1099" s="1005">
        <v>953445.72</v>
      </c>
      <c r="E1099" s="1005">
        <v>56400</v>
      </c>
      <c r="F1099" s="936"/>
      <c r="G1099" s="936"/>
      <c r="H1099" s="1005"/>
      <c r="I1099" s="1056"/>
      <c r="J1099" s="1056"/>
      <c r="K1099" s="1056"/>
      <c r="L1099" s="1056"/>
      <c r="M1099" s="580">
        <v>480000</v>
      </c>
      <c r="N1099" s="1056"/>
    </row>
    <row r="1100" spans="1:14" ht="25" customHeight="1" x14ac:dyDescent="0.4">
      <c r="A1100" s="936">
        <v>706</v>
      </c>
      <c r="B1100" s="1009" t="s">
        <v>3149</v>
      </c>
      <c r="C1100" s="931" t="s">
        <v>2967</v>
      </c>
      <c r="D1100" s="1005">
        <v>953445.72</v>
      </c>
      <c r="E1100" s="1005">
        <v>56400</v>
      </c>
      <c r="F1100" s="936"/>
      <c r="G1100" s="936"/>
      <c r="H1100" s="1005"/>
      <c r="I1100" s="1056"/>
      <c r="J1100" s="1056"/>
      <c r="K1100" s="1056"/>
      <c r="L1100" s="1056"/>
      <c r="M1100" s="580">
        <v>480000</v>
      </c>
      <c r="N1100" s="1056"/>
    </row>
    <row r="1101" spans="1:14" ht="25" customHeight="1" x14ac:dyDescent="0.4">
      <c r="A1101" s="936">
        <v>707</v>
      </c>
      <c r="B1101" s="1009" t="s">
        <v>3149</v>
      </c>
      <c r="C1101" s="931" t="s">
        <v>2967</v>
      </c>
      <c r="D1101" s="1005">
        <v>953445.72</v>
      </c>
      <c r="E1101" s="1005">
        <v>56400</v>
      </c>
      <c r="F1101" s="936"/>
      <c r="G1101" s="936"/>
      <c r="H1101" s="1005"/>
      <c r="I1101" s="1056"/>
      <c r="J1101" s="1056"/>
      <c r="K1101" s="1056"/>
      <c r="L1101" s="1056"/>
      <c r="M1101" s="580">
        <v>480000</v>
      </c>
      <c r="N1101" s="1056"/>
    </row>
    <row r="1102" spans="1:14" ht="25" customHeight="1" x14ac:dyDescent="0.4">
      <c r="A1102" s="936">
        <v>708</v>
      </c>
      <c r="B1102" s="1009" t="s">
        <v>3149</v>
      </c>
      <c r="C1102" s="931" t="s">
        <v>2967</v>
      </c>
      <c r="D1102" s="1005">
        <v>953445.72</v>
      </c>
      <c r="E1102" s="1005">
        <v>56400</v>
      </c>
      <c r="F1102" s="936"/>
      <c r="G1102" s="936"/>
      <c r="H1102" s="1005"/>
      <c r="I1102" s="1056"/>
      <c r="J1102" s="1056"/>
      <c r="K1102" s="1056"/>
      <c r="L1102" s="1056"/>
      <c r="M1102" s="580">
        <v>480000</v>
      </c>
      <c r="N1102" s="1056"/>
    </row>
    <row r="1103" spans="1:14" ht="25" customHeight="1" x14ac:dyDescent="0.4">
      <c r="A1103" s="936">
        <v>709</v>
      </c>
      <c r="B1103" s="1009" t="s">
        <v>3149</v>
      </c>
      <c r="C1103" s="931" t="s">
        <v>2967</v>
      </c>
      <c r="D1103" s="1005">
        <v>953445.72</v>
      </c>
      <c r="E1103" s="1005">
        <v>56400</v>
      </c>
      <c r="F1103" s="936"/>
      <c r="G1103" s="936"/>
      <c r="H1103" s="1005"/>
      <c r="I1103" s="1056"/>
      <c r="J1103" s="1056"/>
      <c r="K1103" s="1056"/>
      <c r="L1103" s="1056"/>
      <c r="M1103" s="580">
        <v>480000</v>
      </c>
      <c r="N1103" s="1056"/>
    </row>
    <row r="1104" spans="1:14" ht="25" customHeight="1" x14ac:dyDescent="0.4">
      <c r="A1104" s="936">
        <v>710</v>
      </c>
      <c r="B1104" s="1009" t="s">
        <v>3149</v>
      </c>
      <c r="C1104" s="931" t="s">
        <v>2967</v>
      </c>
      <c r="D1104" s="1005">
        <v>953445.72</v>
      </c>
      <c r="E1104" s="1005">
        <v>56400</v>
      </c>
      <c r="F1104" s="936"/>
      <c r="G1104" s="936"/>
      <c r="H1104" s="1005"/>
      <c r="I1104" s="1056"/>
      <c r="J1104" s="1056"/>
      <c r="K1104" s="1056"/>
      <c r="L1104" s="1056"/>
      <c r="M1104" s="580">
        <v>480000</v>
      </c>
      <c r="N1104" s="1056"/>
    </row>
    <row r="1105" spans="1:14" ht="25" customHeight="1" x14ac:dyDescent="0.4">
      <c r="A1105" s="936">
        <v>711</v>
      </c>
      <c r="B1105" s="1009" t="s">
        <v>3149</v>
      </c>
      <c r="C1105" s="931" t="s">
        <v>2967</v>
      </c>
      <c r="D1105" s="1005">
        <v>953445.72</v>
      </c>
      <c r="E1105" s="1005">
        <v>56400</v>
      </c>
      <c r="F1105" s="936"/>
      <c r="G1105" s="936"/>
      <c r="H1105" s="1005"/>
      <c r="I1105" s="1056"/>
      <c r="J1105" s="1056"/>
      <c r="K1105" s="1056"/>
      <c r="L1105" s="1056"/>
      <c r="M1105" s="580">
        <v>480000</v>
      </c>
      <c r="N1105" s="1056"/>
    </row>
    <row r="1106" spans="1:14" ht="25" customHeight="1" x14ac:dyDescent="0.4">
      <c r="A1106" s="936">
        <v>712</v>
      </c>
      <c r="B1106" s="1009" t="s">
        <v>3149</v>
      </c>
      <c r="C1106" s="931" t="s">
        <v>2967</v>
      </c>
      <c r="D1106" s="1005">
        <v>953445.72</v>
      </c>
      <c r="E1106" s="1005">
        <v>56400</v>
      </c>
      <c r="F1106" s="936"/>
      <c r="G1106" s="936"/>
      <c r="H1106" s="1005"/>
      <c r="I1106" s="1056"/>
      <c r="J1106" s="1056"/>
      <c r="K1106" s="1056"/>
      <c r="L1106" s="1056"/>
      <c r="M1106" s="580">
        <v>480000</v>
      </c>
      <c r="N1106" s="1056"/>
    </row>
    <row r="1107" spans="1:14" ht="25" customHeight="1" x14ac:dyDescent="0.4">
      <c r="A1107" s="936">
        <v>713</v>
      </c>
      <c r="B1107" s="1009" t="s">
        <v>3149</v>
      </c>
      <c r="C1107" s="931" t="s">
        <v>2967</v>
      </c>
      <c r="D1107" s="1005">
        <v>953445.72</v>
      </c>
      <c r="E1107" s="1005">
        <v>56400</v>
      </c>
      <c r="F1107" s="936"/>
      <c r="G1107" s="936"/>
      <c r="H1107" s="1005"/>
      <c r="I1107" s="1056"/>
      <c r="J1107" s="1056"/>
      <c r="K1107" s="1056"/>
      <c r="L1107" s="1056"/>
      <c r="M1107" s="580">
        <v>480000</v>
      </c>
      <c r="N1107" s="1056"/>
    </row>
    <row r="1108" spans="1:14" ht="25" customHeight="1" x14ac:dyDescent="0.4">
      <c r="A1108" s="936">
        <v>714</v>
      </c>
      <c r="B1108" s="1009" t="s">
        <v>3149</v>
      </c>
      <c r="C1108" s="931" t="s">
        <v>2967</v>
      </c>
      <c r="D1108" s="1005">
        <v>953445.72</v>
      </c>
      <c r="E1108" s="1005">
        <v>56400</v>
      </c>
      <c r="F1108" s="936"/>
      <c r="G1108" s="936"/>
      <c r="H1108" s="1005"/>
      <c r="I1108" s="1056"/>
      <c r="J1108" s="1056"/>
      <c r="K1108" s="1056"/>
      <c r="L1108" s="1056"/>
      <c r="M1108" s="580">
        <v>480000</v>
      </c>
      <c r="N1108" s="1056"/>
    </row>
    <row r="1109" spans="1:14" ht="25" customHeight="1" x14ac:dyDescent="0.4">
      <c r="A1109" s="936">
        <v>715</v>
      </c>
      <c r="B1109" s="1009" t="s">
        <v>3149</v>
      </c>
      <c r="C1109" s="931" t="s">
        <v>2967</v>
      </c>
      <c r="D1109" s="1005">
        <v>953445.72</v>
      </c>
      <c r="E1109" s="1005">
        <v>56400</v>
      </c>
      <c r="F1109" s="936"/>
      <c r="G1109" s="936"/>
      <c r="H1109" s="1005"/>
      <c r="I1109" s="1056"/>
      <c r="J1109" s="1056"/>
      <c r="K1109" s="1056"/>
      <c r="L1109" s="1056"/>
      <c r="M1109" s="580">
        <v>480000</v>
      </c>
      <c r="N1109" s="1056"/>
    </row>
    <row r="1110" spans="1:14" ht="25" customHeight="1" thickBot="1" x14ac:dyDescent="0.45">
      <c r="A1110" s="1195">
        <v>716</v>
      </c>
      <c r="B1110" s="1203" t="s">
        <v>3149</v>
      </c>
      <c r="C1110" s="932" t="s">
        <v>2967</v>
      </c>
      <c r="D1110" s="1197">
        <v>953445.72</v>
      </c>
      <c r="E1110" s="1197">
        <v>56400</v>
      </c>
      <c r="F1110" s="1195"/>
      <c r="G1110" s="1195"/>
      <c r="H1110" s="1197"/>
      <c r="I1110" s="1119"/>
      <c r="J1110" s="1119"/>
      <c r="K1110" s="1119"/>
      <c r="L1110" s="1119"/>
      <c r="M1110" s="876">
        <v>480000</v>
      </c>
      <c r="N1110" s="1119"/>
    </row>
    <row r="1111" spans="1:14" ht="25" customHeight="1" thickBot="1" x14ac:dyDescent="0.3">
      <c r="A1111" s="1482" t="s">
        <v>1904</v>
      </c>
      <c r="B1111" s="1483"/>
      <c r="C1111" s="1483"/>
      <c r="D1111" s="1202">
        <f>SUM(D669:D1110)</f>
        <v>388997711.28000104</v>
      </c>
      <c r="E1111" s="1202">
        <f t="shared" ref="E1111:N1111" si="90">SUM(E669:E1110)</f>
        <v>24252000</v>
      </c>
      <c r="F1111" s="1202">
        <f t="shared" si="90"/>
        <v>0</v>
      </c>
      <c r="G1111" s="1202">
        <f t="shared" si="90"/>
        <v>0</v>
      </c>
      <c r="H1111" s="1202">
        <f t="shared" si="90"/>
        <v>0</v>
      </c>
      <c r="I1111" s="1202">
        <f t="shared" si="90"/>
        <v>0</v>
      </c>
      <c r="J1111" s="1202">
        <f t="shared" si="90"/>
        <v>0</v>
      </c>
      <c r="K1111" s="1202">
        <f t="shared" si="90"/>
        <v>0</v>
      </c>
      <c r="L1111" s="1202">
        <f t="shared" si="90"/>
        <v>0</v>
      </c>
      <c r="M1111" s="1202">
        <f t="shared" si="90"/>
        <v>212160000</v>
      </c>
      <c r="N1111" s="1202">
        <f t="shared" si="90"/>
        <v>0</v>
      </c>
    </row>
    <row r="1112" spans="1:14" ht="25" customHeight="1" x14ac:dyDescent="0.4">
      <c r="A1112" s="1198">
        <v>717</v>
      </c>
      <c r="B1112" s="1204" t="s">
        <v>2199</v>
      </c>
      <c r="C1112" s="1205" t="s">
        <v>3202</v>
      </c>
      <c r="D1112" s="1200">
        <v>2608703.98</v>
      </c>
      <c r="E1112" s="1200">
        <v>56400</v>
      </c>
      <c r="F1112" s="1200">
        <v>2608703.98</v>
      </c>
      <c r="G1112" s="1200"/>
      <c r="H1112" s="1200"/>
      <c r="I1112" s="1120"/>
      <c r="J1112" s="1120"/>
      <c r="K1112" s="1120"/>
      <c r="L1112" s="1120"/>
      <c r="M1112" s="580">
        <v>480000</v>
      </c>
      <c r="N1112" s="1120"/>
    </row>
    <row r="1113" spans="1:14" ht="25" customHeight="1" x14ac:dyDescent="0.4">
      <c r="A1113" s="936">
        <v>718</v>
      </c>
      <c r="B1113" s="1009" t="s">
        <v>2185</v>
      </c>
      <c r="C1113" s="1004" t="s">
        <v>3202</v>
      </c>
      <c r="D1113" s="1005">
        <v>2608703.98</v>
      </c>
      <c r="E1113" s="1005">
        <v>56400</v>
      </c>
      <c r="F1113" s="1005">
        <v>2608703.98</v>
      </c>
      <c r="G1113" s="1005"/>
      <c r="H1113" s="1005"/>
      <c r="I1113" s="1056"/>
      <c r="J1113" s="1056"/>
      <c r="K1113" s="1056"/>
      <c r="L1113" s="1056"/>
      <c r="M1113" s="580">
        <v>480000</v>
      </c>
      <c r="N1113" s="1056"/>
    </row>
    <row r="1114" spans="1:14" ht="25" customHeight="1" x14ac:dyDescent="0.4">
      <c r="A1114" s="936">
        <v>719</v>
      </c>
      <c r="B1114" s="1009" t="s">
        <v>2186</v>
      </c>
      <c r="C1114" s="1004" t="s">
        <v>3202</v>
      </c>
      <c r="D1114" s="1005">
        <v>2608703.98</v>
      </c>
      <c r="E1114" s="1005">
        <v>56400</v>
      </c>
      <c r="F1114" s="1005">
        <v>2608703.98</v>
      </c>
      <c r="G1114" s="1005"/>
      <c r="H1114" s="1005"/>
      <c r="I1114" s="1056"/>
      <c r="J1114" s="1056"/>
      <c r="K1114" s="1056"/>
      <c r="L1114" s="1056"/>
      <c r="M1114" s="580">
        <v>480000</v>
      </c>
      <c r="N1114" s="1056"/>
    </row>
    <row r="1115" spans="1:14" ht="25" customHeight="1" x14ac:dyDescent="0.4">
      <c r="A1115" s="936">
        <v>720</v>
      </c>
      <c r="B1115" s="1009" t="s">
        <v>2187</v>
      </c>
      <c r="C1115" s="1004" t="s">
        <v>3202</v>
      </c>
      <c r="D1115" s="1005">
        <v>2608703.98</v>
      </c>
      <c r="E1115" s="1005">
        <v>56400</v>
      </c>
      <c r="F1115" s="1005">
        <v>2608703.98</v>
      </c>
      <c r="G1115" s="1005"/>
      <c r="H1115" s="1005"/>
      <c r="I1115" s="1056"/>
      <c r="J1115" s="1056"/>
      <c r="K1115" s="1056"/>
      <c r="L1115" s="1056"/>
      <c r="M1115" s="580">
        <v>480000</v>
      </c>
      <c r="N1115" s="1056"/>
    </row>
    <row r="1116" spans="1:14" ht="25" customHeight="1" x14ac:dyDescent="0.4">
      <c r="A1116" s="936">
        <v>721</v>
      </c>
      <c r="B1116" s="1009" t="s">
        <v>2200</v>
      </c>
      <c r="C1116" s="1004" t="s">
        <v>3202</v>
      </c>
      <c r="D1116" s="1005">
        <v>2608703.98</v>
      </c>
      <c r="E1116" s="1005">
        <v>56400</v>
      </c>
      <c r="F1116" s="1005">
        <v>2608703.98</v>
      </c>
      <c r="G1116" s="1005"/>
      <c r="H1116" s="1005"/>
      <c r="I1116" s="1056"/>
      <c r="J1116" s="1056"/>
      <c r="K1116" s="1056"/>
      <c r="L1116" s="1056"/>
      <c r="M1116" s="580">
        <v>480000</v>
      </c>
      <c r="N1116" s="1056"/>
    </row>
    <row r="1117" spans="1:14" ht="25" customHeight="1" x14ac:dyDescent="0.4">
      <c r="A1117" s="936">
        <v>722</v>
      </c>
      <c r="B1117" s="1009" t="s">
        <v>2201</v>
      </c>
      <c r="C1117" s="1004" t="s">
        <v>3202</v>
      </c>
      <c r="D1117" s="1005">
        <v>2608703.98</v>
      </c>
      <c r="E1117" s="1005">
        <v>56400</v>
      </c>
      <c r="F1117" s="1005">
        <v>2608703.98</v>
      </c>
      <c r="G1117" s="1005"/>
      <c r="H1117" s="1005"/>
      <c r="I1117" s="1056"/>
      <c r="J1117" s="1056"/>
      <c r="K1117" s="1056"/>
      <c r="L1117" s="1056"/>
      <c r="M1117" s="580">
        <v>480000</v>
      </c>
      <c r="N1117" s="1056"/>
    </row>
    <row r="1118" spans="1:14" ht="25" customHeight="1" x14ac:dyDescent="0.4">
      <c r="A1118" s="936">
        <v>723</v>
      </c>
      <c r="B1118" s="1009" t="s">
        <v>2189</v>
      </c>
      <c r="C1118" s="1004" t="s">
        <v>3202</v>
      </c>
      <c r="D1118" s="1005">
        <v>2608703.98</v>
      </c>
      <c r="E1118" s="1005">
        <v>56400</v>
      </c>
      <c r="F1118" s="1005">
        <v>2608703.98</v>
      </c>
      <c r="G1118" s="1005"/>
      <c r="H1118" s="1005"/>
      <c r="I1118" s="1056"/>
      <c r="J1118" s="1056"/>
      <c r="K1118" s="1056"/>
      <c r="L1118" s="1056"/>
      <c r="M1118" s="580">
        <v>480000</v>
      </c>
      <c r="N1118" s="1056"/>
    </row>
    <row r="1119" spans="1:14" ht="25" customHeight="1" x14ac:dyDescent="0.4">
      <c r="A1119" s="936">
        <v>724</v>
      </c>
      <c r="B1119" s="1003" t="s">
        <v>2191</v>
      </c>
      <c r="C1119" s="1004" t="s">
        <v>3202</v>
      </c>
      <c r="D1119" s="1005">
        <v>2608703.98</v>
      </c>
      <c r="E1119" s="1005">
        <v>56400</v>
      </c>
      <c r="F1119" s="1005">
        <v>2608703.98</v>
      </c>
      <c r="G1119" s="1005"/>
      <c r="H1119" s="1005"/>
      <c r="I1119" s="1056"/>
      <c r="J1119" s="1056"/>
      <c r="K1119" s="1056"/>
      <c r="L1119" s="1056"/>
      <c r="M1119" s="580">
        <v>480000</v>
      </c>
      <c r="N1119" s="1056"/>
    </row>
    <row r="1120" spans="1:14" ht="25" customHeight="1" x14ac:dyDescent="0.4">
      <c r="A1120" s="936">
        <v>725</v>
      </c>
      <c r="B1120" s="1003" t="s">
        <v>2182</v>
      </c>
      <c r="C1120" s="1004" t="s">
        <v>3202</v>
      </c>
      <c r="D1120" s="1005">
        <v>2608703.98</v>
      </c>
      <c r="E1120" s="1005">
        <v>56400</v>
      </c>
      <c r="F1120" s="1005">
        <v>2608703.98</v>
      </c>
      <c r="G1120" s="1005"/>
      <c r="H1120" s="1005"/>
      <c r="I1120" s="1056"/>
      <c r="J1120" s="1056"/>
      <c r="K1120" s="1056"/>
      <c r="L1120" s="1056"/>
      <c r="M1120" s="580">
        <v>480000</v>
      </c>
      <c r="N1120" s="1056"/>
    </row>
    <row r="1121" spans="1:14" ht="25" customHeight="1" x14ac:dyDescent="0.4">
      <c r="A1121" s="936">
        <v>726</v>
      </c>
      <c r="B1121" s="1003" t="s">
        <v>2192</v>
      </c>
      <c r="C1121" s="1004" t="s">
        <v>3202</v>
      </c>
      <c r="D1121" s="1005">
        <v>2608703.98</v>
      </c>
      <c r="E1121" s="1005">
        <v>56400</v>
      </c>
      <c r="F1121" s="1005">
        <v>2608703.98</v>
      </c>
      <c r="G1121" s="1005"/>
      <c r="H1121" s="1005"/>
      <c r="I1121" s="1056"/>
      <c r="J1121" s="1056"/>
      <c r="K1121" s="1056"/>
      <c r="L1121" s="1056"/>
      <c r="M1121" s="580">
        <v>480000</v>
      </c>
      <c r="N1121" s="1056"/>
    </row>
    <row r="1122" spans="1:14" ht="25" customHeight="1" x14ac:dyDescent="0.4">
      <c r="A1122" s="936">
        <v>727</v>
      </c>
      <c r="B1122" s="1003" t="s">
        <v>2193</v>
      </c>
      <c r="C1122" s="1004" t="s">
        <v>3202</v>
      </c>
      <c r="D1122" s="1005">
        <v>2608703.98</v>
      </c>
      <c r="E1122" s="1005">
        <v>56400</v>
      </c>
      <c r="F1122" s="1005">
        <v>2608703.98</v>
      </c>
      <c r="G1122" s="1005"/>
      <c r="H1122" s="1005"/>
      <c r="I1122" s="1056"/>
      <c r="J1122" s="1056"/>
      <c r="K1122" s="1056"/>
      <c r="L1122" s="1056"/>
      <c r="M1122" s="580">
        <v>480000</v>
      </c>
      <c r="N1122" s="1056"/>
    </row>
    <row r="1123" spans="1:14" ht="25" customHeight="1" x14ac:dyDescent="0.4">
      <c r="A1123" s="936">
        <v>728</v>
      </c>
      <c r="B1123" s="1003" t="s">
        <v>2194</v>
      </c>
      <c r="C1123" s="1004" t="s">
        <v>3202</v>
      </c>
      <c r="D1123" s="1005">
        <v>2608703.98</v>
      </c>
      <c r="E1123" s="1005">
        <v>56400</v>
      </c>
      <c r="F1123" s="1005">
        <v>2608703.98</v>
      </c>
      <c r="G1123" s="1005"/>
      <c r="H1123" s="1005"/>
      <c r="I1123" s="1056"/>
      <c r="J1123" s="1056"/>
      <c r="K1123" s="1056"/>
      <c r="L1123" s="1056"/>
      <c r="M1123" s="580">
        <v>480000</v>
      </c>
      <c r="N1123" s="1056"/>
    </row>
    <row r="1124" spans="1:14" ht="25" customHeight="1" x14ac:dyDescent="0.4">
      <c r="A1124" s="936">
        <v>729</v>
      </c>
      <c r="B1124" s="1003" t="s">
        <v>2975</v>
      </c>
      <c r="C1124" s="1004" t="s">
        <v>3202</v>
      </c>
      <c r="D1124" s="1005">
        <v>2608703.98</v>
      </c>
      <c r="E1124" s="1005">
        <v>56400</v>
      </c>
      <c r="F1124" s="1005">
        <v>2608703.98</v>
      </c>
      <c r="G1124" s="1005"/>
      <c r="H1124" s="1005"/>
      <c r="I1124" s="1056"/>
      <c r="J1124" s="1056"/>
      <c r="K1124" s="1056"/>
      <c r="L1124" s="1056"/>
      <c r="M1124" s="580">
        <v>480000</v>
      </c>
      <c r="N1124" s="1056"/>
    </row>
    <row r="1125" spans="1:14" ht="25" customHeight="1" x14ac:dyDescent="0.4">
      <c r="A1125" s="936">
        <v>730</v>
      </c>
      <c r="B1125" s="1003" t="s">
        <v>2976</v>
      </c>
      <c r="C1125" s="1004" t="s">
        <v>3202</v>
      </c>
      <c r="D1125" s="1005">
        <v>2608703.98</v>
      </c>
      <c r="E1125" s="1005">
        <v>56400</v>
      </c>
      <c r="F1125" s="1005">
        <v>2608703.98</v>
      </c>
      <c r="G1125" s="1005"/>
      <c r="H1125" s="1005"/>
      <c r="I1125" s="1056"/>
      <c r="J1125" s="1056"/>
      <c r="K1125" s="1056"/>
      <c r="L1125" s="1056"/>
      <c r="M1125" s="580">
        <v>480000</v>
      </c>
      <c r="N1125" s="1056"/>
    </row>
    <row r="1126" spans="1:14" ht="25" customHeight="1" x14ac:dyDescent="0.45">
      <c r="A1126" s="936">
        <v>731</v>
      </c>
      <c r="B1126" s="1014" t="s">
        <v>2197</v>
      </c>
      <c r="C1126" s="1004" t="s">
        <v>2171</v>
      </c>
      <c r="D1126" s="1005">
        <v>2335261.7999999998</v>
      </c>
      <c r="E1126" s="1005">
        <v>56400</v>
      </c>
      <c r="F1126" s="1005">
        <v>154652.51999999999</v>
      </c>
      <c r="G1126" s="1015"/>
      <c r="H1126" s="1015"/>
      <c r="I1126" s="1056"/>
      <c r="J1126" s="1056"/>
      <c r="K1126" s="1056"/>
      <c r="L1126" s="1056"/>
      <c r="M1126" s="580">
        <v>480000</v>
      </c>
      <c r="N1126" s="1056"/>
    </row>
    <row r="1127" spans="1:14" ht="25" customHeight="1" x14ac:dyDescent="0.45">
      <c r="A1127" s="936">
        <v>732</v>
      </c>
      <c r="B1127" s="1014" t="s">
        <v>2183</v>
      </c>
      <c r="C1127" s="1004" t="s">
        <v>2171</v>
      </c>
      <c r="D1127" s="1005">
        <v>2335261.7999999998</v>
      </c>
      <c r="E1127" s="1005">
        <v>56400</v>
      </c>
      <c r="F1127" s="1005">
        <v>154652.51999999999</v>
      </c>
      <c r="G1127" s="1015"/>
      <c r="H1127" s="1015"/>
      <c r="I1127" s="1056"/>
      <c r="J1127" s="1056"/>
      <c r="K1127" s="1056"/>
      <c r="L1127" s="1056"/>
      <c r="M1127" s="580">
        <v>480000</v>
      </c>
      <c r="N1127" s="1056"/>
    </row>
    <row r="1128" spans="1:14" ht="25" customHeight="1" x14ac:dyDescent="0.45">
      <c r="A1128" s="936">
        <v>733</v>
      </c>
      <c r="B1128" s="1016" t="s">
        <v>2569</v>
      </c>
      <c r="C1128" s="1004" t="s">
        <v>2171</v>
      </c>
      <c r="D1128" s="1005">
        <v>2335261.7999999998</v>
      </c>
      <c r="E1128" s="1005">
        <v>56400</v>
      </c>
      <c r="F1128" s="1005">
        <v>154652.51999999999</v>
      </c>
      <c r="G1128" s="1015"/>
      <c r="H1128" s="1015"/>
      <c r="I1128" s="1056"/>
      <c r="J1128" s="1056"/>
      <c r="K1128" s="1056"/>
      <c r="L1128" s="1056"/>
      <c r="M1128" s="580">
        <v>480000</v>
      </c>
      <c r="N1128" s="1056"/>
    </row>
    <row r="1129" spans="1:14" ht="25" customHeight="1" x14ac:dyDescent="0.45">
      <c r="A1129" s="936">
        <v>734</v>
      </c>
      <c r="B1129" s="59" t="s">
        <v>2570</v>
      </c>
      <c r="C1129" s="1004" t="s">
        <v>2171</v>
      </c>
      <c r="D1129" s="1005">
        <v>2335261.7999999998</v>
      </c>
      <c r="E1129" s="1005">
        <v>56400</v>
      </c>
      <c r="F1129" s="1005">
        <v>154652.51999999999</v>
      </c>
      <c r="G1129" s="1015"/>
      <c r="H1129" s="1015"/>
      <c r="I1129" s="1056"/>
      <c r="J1129" s="1056"/>
      <c r="K1129" s="1056"/>
      <c r="L1129" s="1056"/>
      <c r="M1129" s="580">
        <v>480000</v>
      </c>
      <c r="N1129" s="1056"/>
    </row>
    <row r="1130" spans="1:14" ht="25" customHeight="1" x14ac:dyDescent="0.45">
      <c r="A1130" s="936">
        <v>735</v>
      </c>
      <c r="B1130" s="59" t="s">
        <v>2198</v>
      </c>
      <c r="C1130" s="931" t="s">
        <v>2172</v>
      </c>
      <c r="D1130" s="1005">
        <v>2389950</v>
      </c>
      <c r="E1130" s="1005">
        <v>56400</v>
      </c>
      <c r="F1130" s="1005">
        <v>159880.79999999999</v>
      </c>
      <c r="G1130" s="1015"/>
      <c r="H1130" s="1015"/>
      <c r="I1130" s="1056"/>
      <c r="J1130" s="1056"/>
      <c r="K1130" s="1056"/>
      <c r="L1130" s="1056"/>
      <c r="M1130" s="580">
        <v>480000</v>
      </c>
      <c r="N1130" s="1056"/>
    </row>
    <row r="1131" spans="1:14" ht="25" customHeight="1" x14ac:dyDescent="0.45">
      <c r="A1131" s="936">
        <v>736</v>
      </c>
      <c r="B1131" s="1017" t="s">
        <v>2184</v>
      </c>
      <c r="C1131" s="931" t="s">
        <v>2172</v>
      </c>
      <c r="D1131" s="1005">
        <v>2389950</v>
      </c>
      <c r="E1131" s="1005">
        <v>56400</v>
      </c>
      <c r="F1131" s="1005">
        <v>159880.79999999999</v>
      </c>
      <c r="G1131" s="1015"/>
      <c r="H1131" s="1015"/>
      <c r="I1131" s="1056"/>
      <c r="J1131" s="1056"/>
      <c r="K1131" s="1056"/>
      <c r="L1131" s="1056"/>
      <c r="M1131" s="580">
        <v>480000</v>
      </c>
      <c r="N1131" s="1056"/>
    </row>
    <row r="1132" spans="1:14" ht="25" customHeight="1" x14ac:dyDescent="0.45">
      <c r="A1132" s="936">
        <v>737</v>
      </c>
      <c r="B1132" s="1017" t="s">
        <v>2188</v>
      </c>
      <c r="C1132" s="931" t="s">
        <v>2172</v>
      </c>
      <c r="D1132" s="1005">
        <v>2389950</v>
      </c>
      <c r="E1132" s="1005">
        <v>56400</v>
      </c>
      <c r="F1132" s="1005">
        <v>159880.79999999999</v>
      </c>
      <c r="G1132" s="1015"/>
      <c r="H1132" s="1015"/>
      <c r="I1132" s="1056"/>
      <c r="J1132" s="1056"/>
      <c r="K1132" s="1056"/>
      <c r="L1132" s="1056"/>
      <c r="M1132" s="580">
        <v>480000</v>
      </c>
      <c r="N1132" s="1056"/>
    </row>
    <row r="1133" spans="1:14" ht="25" customHeight="1" x14ac:dyDescent="0.45">
      <c r="A1133" s="936">
        <v>738</v>
      </c>
      <c r="B1133" s="1016" t="s">
        <v>2204</v>
      </c>
      <c r="C1133" s="931" t="s">
        <v>2172</v>
      </c>
      <c r="D1133" s="1005">
        <v>2389950</v>
      </c>
      <c r="E1133" s="1005">
        <v>56400</v>
      </c>
      <c r="F1133" s="1005">
        <v>159880.79999999999</v>
      </c>
      <c r="G1133" s="1015"/>
      <c r="H1133" s="1015"/>
      <c r="I1133" s="1056"/>
      <c r="J1133" s="1056"/>
      <c r="K1133" s="1056"/>
      <c r="L1133" s="1056"/>
      <c r="M1133" s="580">
        <v>480000</v>
      </c>
      <c r="N1133" s="1056"/>
    </row>
    <row r="1134" spans="1:14" ht="25" customHeight="1" x14ac:dyDescent="0.45">
      <c r="A1134" s="936">
        <v>739</v>
      </c>
      <c r="B1134" s="1016" t="s">
        <v>2567</v>
      </c>
      <c r="C1134" s="931" t="s">
        <v>2217</v>
      </c>
      <c r="D1134" s="1005"/>
      <c r="E1134" s="1005"/>
      <c r="F1134" s="1005"/>
      <c r="G1134" s="1015"/>
      <c r="H1134" s="1015"/>
      <c r="I1134" s="1056"/>
      <c r="J1134" s="1056"/>
      <c r="K1134" s="1056"/>
      <c r="L1134" s="1056"/>
      <c r="M1134" s="580">
        <v>480000</v>
      </c>
      <c r="N1134" s="1056"/>
    </row>
    <row r="1135" spans="1:14" ht="25" customHeight="1" x14ac:dyDescent="0.45">
      <c r="A1135" s="936">
        <v>740</v>
      </c>
      <c r="B1135" s="1016" t="s">
        <v>2195</v>
      </c>
      <c r="C1135" s="931" t="s">
        <v>2217</v>
      </c>
      <c r="D1135" s="1005"/>
      <c r="E1135" s="1005"/>
      <c r="F1135" s="1005"/>
      <c r="G1135" s="1015"/>
      <c r="H1135" s="1015"/>
      <c r="I1135" s="1056"/>
      <c r="J1135" s="1056"/>
      <c r="K1135" s="1056"/>
      <c r="L1135" s="1056"/>
      <c r="M1135" s="580">
        <v>480000</v>
      </c>
      <c r="N1135" s="1056"/>
    </row>
    <row r="1136" spans="1:14" ht="25" customHeight="1" x14ac:dyDescent="0.45">
      <c r="A1136" s="936">
        <v>741</v>
      </c>
      <c r="B1136" s="1016" t="s">
        <v>2977</v>
      </c>
      <c r="C1136" s="931" t="s">
        <v>2217</v>
      </c>
      <c r="D1136" s="1005"/>
      <c r="E1136" s="1005"/>
      <c r="F1136" s="1005"/>
      <c r="G1136" s="1015"/>
      <c r="H1136" s="1015"/>
      <c r="I1136" s="1056"/>
      <c r="J1136" s="1056"/>
      <c r="K1136" s="1056"/>
      <c r="L1136" s="1056"/>
      <c r="M1136" s="580">
        <v>480000</v>
      </c>
      <c r="N1136" s="1056"/>
    </row>
    <row r="1137" spans="1:14" ht="25" customHeight="1" x14ac:dyDescent="0.45">
      <c r="A1137" s="936">
        <v>742</v>
      </c>
      <c r="B1137" s="59" t="s">
        <v>2571</v>
      </c>
      <c r="C1137" s="931" t="s">
        <v>2217</v>
      </c>
      <c r="D1137" s="1005"/>
      <c r="E1137" s="1005"/>
      <c r="F1137" s="1005"/>
      <c r="G1137" s="1015"/>
      <c r="H1137" s="1015"/>
      <c r="I1137" s="1056"/>
      <c r="J1137" s="1056"/>
      <c r="K1137" s="1056"/>
      <c r="L1137" s="1056"/>
      <c r="M1137" s="580">
        <v>480000</v>
      </c>
      <c r="N1137" s="1056"/>
    </row>
    <row r="1138" spans="1:14" ht="25" customHeight="1" x14ac:dyDescent="0.45">
      <c r="A1138" s="936">
        <v>743</v>
      </c>
      <c r="B1138" s="1014" t="s">
        <v>2205</v>
      </c>
      <c r="C1138" s="931" t="s">
        <v>2217</v>
      </c>
      <c r="D1138" s="1005"/>
      <c r="E1138" s="1005"/>
      <c r="F1138" s="1005"/>
      <c r="G1138" s="1015"/>
      <c r="H1138" s="1015"/>
      <c r="I1138" s="1056"/>
      <c r="J1138" s="1056"/>
      <c r="K1138" s="1056"/>
      <c r="L1138" s="1056"/>
      <c r="M1138" s="580">
        <v>480000</v>
      </c>
      <c r="N1138" s="1056"/>
    </row>
    <row r="1139" spans="1:14" ht="25" customHeight="1" x14ac:dyDescent="0.45">
      <c r="A1139" s="936">
        <v>744</v>
      </c>
      <c r="B1139" s="1016" t="s">
        <v>2202</v>
      </c>
      <c r="C1139" s="931" t="s">
        <v>2217</v>
      </c>
      <c r="D1139" s="1005"/>
      <c r="E1139" s="1005"/>
      <c r="F1139" s="1005"/>
      <c r="G1139" s="1015"/>
      <c r="H1139" s="1015"/>
      <c r="I1139" s="1056"/>
      <c r="J1139" s="1056"/>
      <c r="K1139" s="1056"/>
      <c r="L1139" s="1056"/>
      <c r="M1139" s="580">
        <v>480000</v>
      </c>
      <c r="N1139" s="1056"/>
    </row>
    <row r="1140" spans="1:14" ht="25" customHeight="1" x14ac:dyDescent="0.45">
      <c r="A1140" s="936">
        <v>745</v>
      </c>
      <c r="B1140" s="59" t="s">
        <v>2203</v>
      </c>
      <c r="C1140" s="931" t="s">
        <v>2217</v>
      </c>
      <c r="D1140" s="1005"/>
      <c r="E1140" s="1005"/>
      <c r="F1140" s="1005"/>
      <c r="G1140" s="1015"/>
      <c r="H1140" s="1015"/>
      <c r="I1140" s="1056"/>
      <c r="J1140" s="1056"/>
      <c r="K1140" s="1056"/>
      <c r="L1140" s="1056"/>
      <c r="M1140" s="580">
        <v>480000</v>
      </c>
      <c r="N1140" s="1056"/>
    </row>
    <row r="1141" spans="1:14" ht="25" customHeight="1" x14ac:dyDescent="0.45">
      <c r="A1141" s="936">
        <v>746</v>
      </c>
      <c r="B1141" s="59" t="s">
        <v>2978</v>
      </c>
      <c r="C1141" s="931" t="s">
        <v>2217</v>
      </c>
      <c r="D1141" s="1005"/>
      <c r="E1141" s="1005"/>
      <c r="F1141" s="1005"/>
      <c r="G1141" s="1015"/>
      <c r="H1141" s="1015"/>
      <c r="I1141" s="1056"/>
      <c r="J1141" s="1056"/>
      <c r="K1141" s="1056"/>
      <c r="L1141" s="1056"/>
      <c r="M1141" s="580">
        <v>480000</v>
      </c>
      <c r="N1141" s="1056"/>
    </row>
    <row r="1142" spans="1:14" ht="25" customHeight="1" x14ac:dyDescent="0.45">
      <c r="A1142" s="936">
        <v>747</v>
      </c>
      <c r="B1142" s="59" t="s">
        <v>2568</v>
      </c>
      <c r="C1142" s="931" t="s">
        <v>2217</v>
      </c>
      <c r="D1142" s="1005"/>
      <c r="E1142" s="1005"/>
      <c r="F1142" s="1005"/>
      <c r="G1142" s="1015"/>
      <c r="H1142" s="1015"/>
      <c r="I1142" s="1056"/>
      <c r="J1142" s="1056"/>
      <c r="K1142" s="1056"/>
      <c r="L1142" s="1056"/>
      <c r="M1142" s="580">
        <v>480000</v>
      </c>
      <c r="N1142" s="1056"/>
    </row>
    <row r="1143" spans="1:14" ht="25" customHeight="1" x14ac:dyDescent="0.45">
      <c r="A1143" s="936">
        <v>748</v>
      </c>
      <c r="B1143" s="59" t="s">
        <v>2572</v>
      </c>
      <c r="C1143" s="931" t="s">
        <v>2217</v>
      </c>
      <c r="D1143" s="1005"/>
      <c r="E1143" s="1005"/>
      <c r="F1143" s="1005"/>
      <c r="G1143" s="1015"/>
      <c r="H1143" s="1015"/>
      <c r="I1143" s="1056"/>
      <c r="J1143" s="1056"/>
      <c r="K1143" s="1056"/>
      <c r="L1143" s="1056"/>
      <c r="M1143" s="580">
        <v>480000</v>
      </c>
      <c r="N1143" s="1056"/>
    </row>
    <row r="1144" spans="1:14" ht="25" customHeight="1" x14ac:dyDescent="0.45">
      <c r="A1144" s="1067"/>
      <c r="B1144" s="59" t="s">
        <v>3192</v>
      </c>
      <c r="C1144" s="931" t="s">
        <v>3203</v>
      </c>
      <c r="D1144" s="1005">
        <v>4820508</v>
      </c>
      <c r="E1144" s="1005">
        <v>56400</v>
      </c>
      <c r="F1144" s="1005">
        <v>251813.78</v>
      </c>
      <c r="G1144" s="1015"/>
      <c r="H1144" s="1015"/>
      <c r="I1144" s="1056"/>
      <c r="J1144" s="1056"/>
      <c r="K1144" s="1056"/>
      <c r="L1144" s="1056"/>
      <c r="M1144" s="580">
        <v>480000</v>
      </c>
      <c r="N1144" s="1056"/>
    </row>
    <row r="1145" spans="1:14" ht="25" customHeight="1" x14ac:dyDescent="0.45">
      <c r="A1145" s="1067"/>
      <c r="B1145" s="59" t="s">
        <v>3193</v>
      </c>
      <c r="C1145" s="931" t="s">
        <v>3203</v>
      </c>
      <c r="D1145" s="1005">
        <v>4820508</v>
      </c>
      <c r="E1145" s="1005">
        <v>56400</v>
      </c>
      <c r="F1145" s="1005">
        <v>251813.78</v>
      </c>
      <c r="G1145" s="1015"/>
      <c r="H1145" s="1015"/>
      <c r="I1145" s="1056"/>
      <c r="J1145" s="1056"/>
      <c r="K1145" s="1056"/>
      <c r="L1145" s="1056"/>
      <c r="M1145" s="580">
        <v>480000</v>
      </c>
      <c r="N1145" s="1056"/>
    </row>
    <row r="1146" spans="1:14" ht="25" customHeight="1" x14ac:dyDescent="0.45">
      <c r="A1146" s="1067"/>
      <c r="B1146" s="59" t="s">
        <v>3194</v>
      </c>
      <c r="C1146" s="931" t="s">
        <v>3203</v>
      </c>
      <c r="D1146" s="1005">
        <v>4820508</v>
      </c>
      <c r="E1146" s="1005">
        <v>56400</v>
      </c>
      <c r="F1146" s="1005">
        <v>251813.78</v>
      </c>
      <c r="G1146" s="1015"/>
      <c r="H1146" s="1015"/>
      <c r="I1146" s="1056"/>
      <c r="J1146" s="1056"/>
      <c r="K1146" s="1056"/>
      <c r="L1146" s="1056"/>
      <c r="M1146" s="580">
        <v>480000</v>
      </c>
      <c r="N1146" s="1056"/>
    </row>
    <row r="1147" spans="1:14" ht="25" customHeight="1" x14ac:dyDescent="0.45">
      <c r="A1147" s="1067"/>
      <c r="B1147" s="59" t="s">
        <v>3195</v>
      </c>
      <c r="C1147" s="931" t="s">
        <v>3203</v>
      </c>
      <c r="D1147" s="1005">
        <v>4820508</v>
      </c>
      <c r="E1147" s="1005">
        <v>56400</v>
      </c>
      <c r="F1147" s="1005">
        <v>251813.78</v>
      </c>
      <c r="G1147" s="1015"/>
      <c r="H1147" s="1015"/>
      <c r="I1147" s="1056"/>
      <c r="J1147" s="1056"/>
      <c r="K1147" s="1056"/>
      <c r="L1147" s="1056"/>
      <c r="M1147" s="580">
        <v>480000</v>
      </c>
      <c r="N1147" s="1056"/>
    </row>
    <row r="1148" spans="1:14" ht="25" customHeight="1" x14ac:dyDescent="0.45">
      <c r="A1148" s="1067"/>
      <c r="B1148" s="59" t="s">
        <v>3196</v>
      </c>
      <c r="C1148" s="931" t="s">
        <v>3203</v>
      </c>
      <c r="D1148" s="1005">
        <v>4820508</v>
      </c>
      <c r="E1148" s="1005">
        <v>56400</v>
      </c>
      <c r="F1148" s="1005">
        <v>251813.78</v>
      </c>
      <c r="G1148" s="1015"/>
      <c r="H1148" s="1015"/>
      <c r="I1148" s="1056"/>
      <c r="J1148" s="1056"/>
      <c r="K1148" s="1056"/>
      <c r="L1148" s="1056"/>
      <c r="M1148" s="580">
        <v>480000</v>
      </c>
      <c r="N1148" s="1056"/>
    </row>
    <row r="1149" spans="1:14" ht="25" customHeight="1" x14ac:dyDescent="0.45">
      <c r="A1149" s="1067"/>
      <c r="B1149" s="59" t="s">
        <v>3197</v>
      </c>
      <c r="C1149" s="931" t="s">
        <v>3203</v>
      </c>
      <c r="D1149" s="1005">
        <v>4820508</v>
      </c>
      <c r="E1149" s="1005">
        <v>56400</v>
      </c>
      <c r="F1149" s="1005">
        <v>251813.78</v>
      </c>
      <c r="G1149" s="1015"/>
      <c r="H1149" s="1015"/>
      <c r="I1149" s="1056"/>
      <c r="J1149" s="1056"/>
      <c r="K1149" s="1056"/>
      <c r="L1149" s="1056"/>
      <c r="M1149" s="580">
        <v>480000</v>
      </c>
      <c r="N1149" s="1056"/>
    </row>
    <row r="1150" spans="1:14" ht="25" customHeight="1" x14ac:dyDescent="0.45">
      <c r="A1150" s="1067"/>
      <c r="B1150" s="59" t="s">
        <v>3198</v>
      </c>
      <c r="C1150" s="931" t="s">
        <v>3203</v>
      </c>
      <c r="D1150" s="1005">
        <v>4820508</v>
      </c>
      <c r="E1150" s="1005">
        <v>56400</v>
      </c>
      <c r="F1150" s="1005">
        <v>251813.78</v>
      </c>
      <c r="G1150" s="1015"/>
      <c r="H1150" s="1015"/>
      <c r="I1150" s="1056"/>
      <c r="J1150" s="1056"/>
      <c r="K1150" s="1056"/>
      <c r="L1150" s="1056"/>
      <c r="M1150" s="580">
        <v>480000</v>
      </c>
      <c r="N1150" s="1056"/>
    </row>
    <row r="1151" spans="1:14" ht="25" customHeight="1" x14ac:dyDescent="0.45">
      <c r="A1151" s="1067"/>
      <c r="B1151" s="59" t="s">
        <v>3199</v>
      </c>
      <c r="C1151" s="931" t="s">
        <v>3203</v>
      </c>
      <c r="D1151" s="1005">
        <v>4820508</v>
      </c>
      <c r="E1151" s="1005">
        <v>56400</v>
      </c>
      <c r="F1151" s="1005">
        <v>251813.78</v>
      </c>
      <c r="G1151" s="1015"/>
      <c r="H1151" s="1015"/>
      <c r="I1151" s="1056"/>
      <c r="J1151" s="1056"/>
      <c r="K1151" s="1056"/>
      <c r="L1151" s="1056"/>
      <c r="M1151" s="580">
        <v>480000</v>
      </c>
      <c r="N1151" s="1056"/>
    </row>
    <row r="1152" spans="1:14" ht="25" customHeight="1" x14ac:dyDescent="0.45">
      <c r="A1152" s="1067"/>
      <c r="B1152" s="59" t="s">
        <v>3200</v>
      </c>
      <c r="C1152" s="931" t="s">
        <v>3203</v>
      </c>
      <c r="D1152" s="1005">
        <v>4820508</v>
      </c>
      <c r="E1152" s="1005">
        <v>56400</v>
      </c>
      <c r="F1152" s="1005">
        <v>251813.78</v>
      </c>
      <c r="G1152" s="1015"/>
      <c r="H1152" s="1015"/>
      <c r="I1152" s="1056"/>
      <c r="J1152" s="1056"/>
      <c r="K1152" s="1056"/>
      <c r="L1152" s="1056"/>
      <c r="M1152" s="580">
        <v>480000</v>
      </c>
      <c r="N1152" s="1056"/>
    </row>
    <row r="1153" spans="1:14" ht="25" customHeight="1" thickBot="1" x14ac:dyDescent="0.5">
      <c r="A1153" s="1206"/>
      <c r="B1153" s="941" t="s">
        <v>3201</v>
      </c>
      <c r="C1153" s="932" t="s">
        <v>3203</v>
      </c>
      <c r="D1153" s="1197">
        <v>4820508</v>
      </c>
      <c r="E1153" s="1197">
        <v>56400</v>
      </c>
      <c r="F1153" s="1197">
        <v>251813.78</v>
      </c>
      <c r="G1153" s="1207"/>
      <c r="H1153" s="1207"/>
      <c r="I1153" s="1119"/>
      <c r="J1153" s="1119"/>
      <c r="K1153" s="1119"/>
      <c r="L1153" s="1119"/>
      <c r="M1153" s="876">
        <v>480000</v>
      </c>
      <c r="N1153" s="1119"/>
    </row>
    <row r="1154" spans="1:14" ht="25" customHeight="1" thickBot="1" x14ac:dyDescent="0.45">
      <c r="A1154" s="1520" t="s">
        <v>1819</v>
      </c>
      <c r="B1154" s="1521"/>
      <c r="C1154" s="1521"/>
      <c r="D1154" s="1202">
        <f>SUM(D1112:D1153)</f>
        <v>103627782.91999999</v>
      </c>
      <c r="E1154" s="1202">
        <f>SUM(E1112:E1153)</f>
        <v>1804800</v>
      </c>
      <c r="F1154" s="1202">
        <f>SUM(F1112:F1153)</f>
        <v>40298126.800000012</v>
      </c>
      <c r="G1154" s="1202">
        <f t="shared" ref="G1154:N1154" si="91">SUM(G1112:G1153)</f>
        <v>0</v>
      </c>
      <c r="H1154" s="1202">
        <f t="shared" si="91"/>
        <v>0</v>
      </c>
      <c r="I1154" s="1202">
        <f t="shared" si="91"/>
        <v>0</v>
      </c>
      <c r="J1154" s="1202">
        <f t="shared" si="91"/>
        <v>0</v>
      </c>
      <c r="K1154" s="1202">
        <f t="shared" si="91"/>
        <v>0</v>
      </c>
      <c r="L1154" s="1202">
        <f t="shared" si="91"/>
        <v>0</v>
      </c>
      <c r="M1154" s="1202">
        <f t="shared" si="91"/>
        <v>20160000</v>
      </c>
      <c r="N1154" s="1202">
        <f t="shared" si="91"/>
        <v>0</v>
      </c>
    </row>
    <row r="1155" spans="1:14" ht="24.5" x14ac:dyDescent="0.7">
      <c r="A1155" s="1486" t="s">
        <v>1822</v>
      </c>
      <c r="B1155" s="1486"/>
      <c r="C1155" s="1486"/>
      <c r="D1155" s="1486"/>
      <c r="E1155" s="1486"/>
      <c r="F1155" s="1486"/>
      <c r="G1155" s="1486"/>
      <c r="H1155" s="1486"/>
      <c r="I1155" s="1486"/>
      <c r="J1155" s="1486"/>
      <c r="K1155" s="1486"/>
      <c r="L1155" s="1486"/>
      <c r="M1155" s="1486"/>
      <c r="N1155" s="1486"/>
    </row>
    <row r="1156" spans="1:14" ht="18" x14ac:dyDescent="0.4">
      <c r="A1156" s="1496" t="s">
        <v>3101</v>
      </c>
      <c r="B1156" s="1496"/>
      <c r="C1156" s="1496"/>
      <c r="D1156" s="1496"/>
      <c r="E1156" s="1496"/>
      <c r="F1156" s="1496"/>
      <c r="G1156" s="1496"/>
      <c r="H1156" s="1496"/>
      <c r="I1156" s="1496"/>
      <c r="J1156" s="1496"/>
      <c r="K1156" s="1496"/>
      <c r="L1156" s="1496"/>
      <c r="M1156" s="1496"/>
      <c r="N1156" s="1496"/>
    </row>
    <row r="1157" spans="1:14" ht="18.5" x14ac:dyDescent="0.45">
      <c r="A1157" s="1497" t="s">
        <v>3109</v>
      </c>
      <c r="B1157" s="1497"/>
      <c r="C1157" s="1497"/>
      <c r="D1157" s="1497"/>
      <c r="E1157" s="1497"/>
      <c r="F1157" s="1497"/>
      <c r="G1157" s="1497"/>
      <c r="H1157" s="1497"/>
      <c r="I1157" s="1497"/>
      <c r="J1157" s="1497"/>
      <c r="K1157" s="1497"/>
      <c r="L1157" s="1497"/>
      <c r="M1157" s="1497"/>
      <c r="N1157" s="1497"/>
    </row>
    <row r="1158" spans="1:14" ht="16" thickBot="1" x14ac:dyDescent="0.4">
      <c r="A1158" s="1512" t="s">
        <v>2206</v>
      </c>
      <c r="B1158" s="1512"/>
      <c r="C1158" s="1512"/>
      <c r="D1158" s="1512"/>
      <c r="E1158" s="1512"/>
      <c r="F1158" s="1512"/>
      <c r="G1158" s="1512"/>
      <c r="H1158" s="1512"/>
      <c r="I1158" s="1512"/>
      <c r="J1158"/>
      <c r="K1158"/>
    </row>
    <row r="1159" spans="1:14" ht="56" thickBot="1" x14ac:dyDescent="0.5">
      <c r="A1159" s="993" t="s">
        <v>1805</v>
      </c>
      <c r="B1159" s="994" t="s">
        <v>1806</v>
      </c>
      <c r="C1159" s="994" t="s">
        <v>3118</v>
      </c>
      <c r="D1159" s="866" t="s">
        <v>3102</v>
      </c>
      <c r="E1159" s="866" t="s">
        <v>3103</v>
      </c>
      <c r="F1159" s="866" t="s">
        <v>3104</v>
      </c>
      <c r="G1159" s="866" t="s">
        <v>1937</v>
      </c>
      <c r="H1159" s="866" t="s">
        <v>3105</v>
      </c>
      <c r="I1159" s="866" t="s">
        <v>3106</v>
      </c>
      <c r="J1159" s="947" t="s">
        <v>3143</v>
      </c>
      <c r="K1159" s="948" t="s">
        <v>3144</v>
      </c>
      <c r="L1159" s="948" t="s">
        <v>3209</v>
      </c>
      <c r="M1159" s="1045" t="s">
        <v>3211</v>
      </c>
      <c r="N1159" s="948" t="s">
        <v>3123</v>
      </c>
    </row>
    <row r="1160" spans="1:14" ht="25" customHeight="1" x14ac:dyDescent="0.45">
      <c r="A1160" s="59">
        <v>1</v>
      </c>
      <c r="B1160" s="204" t="s">
        <v>2207</v>
      </c>
      <c r="C1160" s="962" t="s">
        <v>2215</v>
      </c>
      <c r="D1160" s="580"/>
      <c r="E1160" s="580"/>
      <c r="F1160" s="580"/>
      <c r="G1160" s="580"/>
      <c r="H1160" s="580"/>
      <c r="I1160" s="580"/>
      <c r="J1160" s="76"/>
      <c r="K1160" s="76"/>
      <c r="L1160" s="1056"/>
      <c r="M1160" s="580"/>
      <c r="N1160" s="1056"/>
    </row>
    <row r="1161" spans="1:14" ht="25" customHeight="1" thickBot="1" x14ac:dyDescent="0.5">
      <c r="A1161" s="941"/>
      <c r="B1161" s="874" t="s">
        <v>3141</v>
      </c>
      <c r="C1161" s="972" t="s">
        <v>2310</v>
      </c>
      <c r="D1161" s="876">
        <v>209763.96000000002</v>
      </c>
      <c r="E1161" s="876">
        <f>D1161*35%</f>
        <v>73417.385999999999</v>
      </c>
      <c r="F1161" s="876">
        <f>D1161*20%</f>
        <v>41952.792000000009</v>
      </c>
      <c r="G1161" s="876">
        <v>5400</v>
      </c>
      <c r="H1161" s="876">
        <f>D1161*5%</f>
        <v>10488.198000000002</v>
      </c>
      <c r="I1161" s="876">
        <f>D1161*5%+64915.68</f>
        <v>75403.877999999997</v>
      </c>
      <c r="J1161" s="942"/>
      <c r="K1161" s="942"/>
      <c r="L1161" s="1119"/>
      <c r="M1161" s="580">
        <v>480000</v>
      </c>
      <c r="N1161" s="1119"/>
    </row>
    <row r="1162" spans="1:14" ht="25" customHeight="1" thickBot="1" x14ac:dyDescent="0.5">
      <c r="A1162" s="986"/>
      <c r="B1162" s="987" t="s">
        <v>1891</v>
      </c>
      <c r="C1162" s="987"/>
      <c r="D1162" s="988">
        <f t="shared" ref="D1162:N1162" si="92">SUM(D1160:D1161)</f>
        <v>209763.96000000002</v>
      </c>
      <c r="E1162" s="988">
        <f t="shared" si="92"/>
        <v>73417.385999999999</v>
      </c>
      <c r="F1162" s="988">
        <f t="shared" si="92"/>
        <v>41952.792000000009</v>
      </c>
      <c r="G1162" s="988">
        <f t="shared" si="92"/>
        <v>5400</v>
      </c>
      <c r="H1162" s="988">
        <f t="shared" si="92"/>
        <v>10488.198000000002</v>
      </c>
      <c r="I1162" s="988">
        <f t="shared" si="92"/>
        <v>75403.877999999997</v>
      </c>
      <c r="J1162" s="988">
        <f t="shared" si="92"/>
        <v>0</v>
      </c>
      <c r="K1162" s="988">
        <f t="shared" si="92"/>
        <v>0</v>
      </c>
      <c r="L1162" s="988">
        <f t="shared" si="92"/>
        <v>0</v>
      </c>
      <c r="M1162" s="988">
        <f t="shared" si="92"/>
        <v>480000</v>
      </c>
      <c r="N1162" s="988">
        <f t="shared" si="92"/>
        <v>0</v>
      </c>
    </row>
    <row r="1163" spans="1:14" ht="25" customHeight="1" x14ac:dyDescent="0.4">
      <c r="A1163" s="897">
        <v>2</v>
      </c>
      <c r="B1163" s="897" t="s">
        <v>2218</v>
      </c>
      <c r="C1163" s="897" t="s">
        <v>1950</v>
      </c>
      <c r="D1163" s="898"/>
      <c r="E1163" s="898"/>
      <c r="F1163" s="898"/>
      <c r="G1163" s="898"/>
      <c r="H1163" s="898"/>
      <c r="I1163" s="898"/>
      <c r="J1163" s="940"/>
      <c r="K1163" s="940"/>
      <c r="L1163" s="1120"/>
      <c r="M1163" s="1120"/>
      <c r="N1163" s="1120"/>
    </row>
    <row r="1164" spans="1:14" ht="25" customHeight="1" thickBot="1" x14ac:dyDescent="0.45">
      <c r="A1164" s="874"/>
      <c r="B1164" s="874" t="s">
        <v>3140</v>
      </c>
      <c r="C1164" s="972" t="s">
        <v>2333</v>
      </c>
      <c r="D1164" s="876">
        <v>358123</v>
      </c>
      <c r="E1164" s="876">
        <f>D1164*35%</f>
        <v>125343.04999999999</v>
      </c>
      <c r="F1164" s="876">
        <f>D1164*20%</f>
        <v>71624.600000000006</v>
      </c>
      <c r="G1164" s="876">
        <v>7560</v>
      </c>
      <c r="H1164" s="876">
        <f>D1164*5%</f>
        <v>17906.150000000001</v>
      </c>
      <c r="I1164" s="876">
        <f>D1164*5%+24000</f>
        <v>41906.15</v>
      </c>
      <c r="J1164" s="942"/>
      <c r="K1164" s="942"/>
      <c r="L1164" s="1119"/>
      <c r="M1164" s="580">
        <v>480000</v>
      </c>
      <c r="N1164" s="1119"/>
    </row>
    <row r="1165" spans="1:14" ht="25" customHeight="1" thickBot="1" x14ac:dyDescent="0.5">
      <c r="A1165" s="893"/>
      <c r="B1165" s="974" t="s">
        <v>2212</v>
      </c>
      <c r="C1165" s="894"/>
      <c r="D1165" s="988">
        <f>SUM(D1163:D1164)</f>
        <v>358123</v>
      </c>
      <c r="E1165" s="988">
        <f t="shared" ref="E1165:N1165" si="93">SUM(E1163:E1164)</f>
        <v>125343.04999999999</v>
      </c>
      <c r="F1165" s="988">
        <f t="shared" si="93"/>
        <v>71624.600000000006</v>
      </c>
      <c r="G1165" s="988">
        <f t="shared" si="93"/>
        <v>7560</v>
      </c>
      <c r="H1165" s="988">
        <f t="shared" si="93"/>
        <v>17906.150000000001</v>
      </c>
      <c r="I1165" s="988">
        <f t="shared" si="93"/>
        <v>41906.15</v>
      </c>
      <c r="J1165" s="988">
        <f t="shared" si="93"/>
        <v>0</v>
      </c>
      <c r="K1165" s="988">
        <f t="shared" si="93"/>
        <v>0</v>
      </c>
      <c r="L1165" s="988">
        <f t="shared" si="93"/>
        <v>0</v>
      </c>
      <c r="M1165" s="988">
        <f t="shared" si="93"/>
        <v>480000</v>
      </c>
      <c r="N1165" s="988">
        <f t="shared" si="93"/>
        <v>0</v>
      </c>
    </row>
    <row r="1166" spans="1:14" ht="25" customHeight="1" x14ac:dyDescent="0.4">
      <c r="A1166" s="897">
        <v>3</v>
      </c>
      <c r="B1166" s="897" t="s">
        <v>2209</v>
      </c>
      <c r="C1166" s="897" t="s">
        <v>2642</v>
      </c>
      <c r="D1166" s="898"/>
      <c r="E1166" s="898"/>
      <c r="F1166" s="898"/>
      <c r="G1166" s="898"/>
      <c r="H1166" s="898"/>
      <c r="I1166" s="898"/>
      <c r="J1166" s="940"/>
      <c r="K1166" s="940"/>
      <c r="L1166" s="1120"/>
      <c r="M1166" s="1120"/>
      <c r="N1166" s="1120"/>
    </row>
    <row r="1167" spans="1:14" ht="25" customHeight="1" thickBot="1" x14ac:dyDescent="0.45">
      <c r="A1167" s="204"/>
      <c r="B1167" s="204" t="s">
        <v>3139</v>
      </c>
      <c r="C1167" s="204" t="s">
        <v>2643</v>
      </c>
      <c r="D1167" s="580">
        <v>2688000</v>
      </c>
      <c r="E1167" s="580">
        <f>D1167*35%</f>
        <v>940799.99999999988</v>
      </c>
      <c r="F1167" s="580">
        <f>D1167*20%</f>
        <v>537600</v>
      </c>
      <c r="G1167" s="580">
        <v>9720</v>
      </c>
      <c r="H1167" s="580">
        <f>D1167*5%</f>
        <v>134400</v>
      </c>
      <c r="I1167" s="580">
        <f>D1167*5%+(24000)</f>
        <v>158400</v>
      </c>
      <c r="J1167" s="580">
        <v>7560</v>
      </c>
      <c r="K1167" s="580">
        <v>137628</v>
      </c>
      <c r="L1167" s="1056"/>
      <c r="M1167" s="580">
        <v>480000</v>
      </c>
      <c r="N1167" s="1056"/>
    </row>
    <row r="1168" spans="1:14" ht="25" customHeight="1" thickBot="1" x14ac:dyDescent="0.45">
      <c r="A1168" s="973"/>
      <c r="B1168" s="974" t="s">
        <v>1819</v>
      </c>
      <c r="C1168" s="974"/>
      <c r="D1168" s="885">
        <f t="shared" ref="D1168:N1168" si="94">SUM(D1166:D1167)</f>
        <v>2688000</v>
      </c>
      <c r="E1168" s="885">
        <f t="shared" si="94"/>
        <v>940799.99999999988</v>
      </c>
      <c r="F1168" s="885">
        <f t="shared" si="94"/>
        <v>537600</v>
      </c>
      <c r="G1168" s="885">
        <f t="shared" si="94"/>
        <v>9720</v>
      </c>
      <c r="H1168" s="885">
        <f t="shared" si="94"/>
        <v>134400</v>
      </c>
      <c r="I1168" s="885">
        <f t="shared" si="94"/>
        <v>158400</v>
      </c>
      <c r="J1168" s="885">
        <f t="shared" si="94"/>
        <v>7560</v>
      </c>
      <c r="K1168" s="885">
        <f t="shared" si="94"/>
        <v>137628</v>
      </c>
      <c r="L1168" s="885">
        <f t="shared" si="94"/>
        <v>0</v>
      </c>
      <c r="M1168" s="885">
        <f t="shared" si="94"/>
        <v>480000</v>
      </c>
      <c r="N1168" s="885">
        <f t="shared" si="94"/>
        <v>0</v>
      </c>
    </row>
    <row r="1169" spans="1:14" ht="25" customHeight="1" thickBot="1" x14ac:dyDescent="0.45">
      <c r="A1169" s="1517" t="s">
        <v>2210</v>
      </c>
      <c r="B1169" s="1518"/>
      <c r="C1169" s="1518"/>
      <c r="D1169" s="1518"/>
      <c r="E1169" s="1518"/>
      <c r="F1169" s="1518"/>
      <c r="G1169" s="1518"/>
      <c r="H1169" s="1518"/>
      <c r="I1169" s="1518"/>
      <c r="J1169" s="1518"/>
      <c r="K1169" s="1518"/>
      <c r="L1169" s="1518"/>
      <c r="M1169" s="1518"/>
      <c r="N1169" s="1519"/>
    </row>
    <row r="1170" spans="1:14" ht="25" customHeight="1" x14ac:dyDescent="0.4">
      <c r="A1170" s="985">
        <v>1</v>
      </c>
      <c r="B1170" s="879" t="s">
        <v>2211</v>
      </c>
      <c r="C1170" s="961" t="s">
        <v>2693</v>
      </c>
      <c r="D1170" s="871"/>
      <c r="E1170" s="871"/>
      <c r="F1170" s="871"/>
      <c r="G1170" s="871"/>
      <c r="H1170" s="871"/>
      <c r="I1170" s="871"/>
      <c r="J1170" s="983"/>
      <c r="K1170" s="983"/>
      <c r="L1170" s="1092"/>
      <c r="M1170" s="1092"/>
      <c r="N1170" s="1121"/>
    </row>
    <row r="1171" spans="1:14" ht="25" customHeight="1" x14ac:dyDescent="0.4">
      <c r="A1171" s="1104"/>
      <c r="B1171" s="881" t="s">
        <v>3141</v>
      </c>
      <c r="C1171" s="962" t="s">
        <v>2644</v>
      </c>
      <c r="D1171" s="580">
        <v>329997</v>
      </c>
      <c r="E1171" s="580">
        <f>D1171*35%</f>
        <v>115498.95</v>
      </c>
      <c r="F1171" s="580">
        <f>D1171*20%</f>
        <v>65999.400000000009</v>
      </c>
      <c r="G1171" s="580">
        <v>7560</v>
      </c>
      <c r="H1171" s="580">
        <f>D1171*5%</f>
        <v>16499.850000000002</v>
      </c>
      <c r="I1171" s="580">
        <f>D1171*5%+(24000)</f>
        <v>40499.850000000006</v>
      </c>
      <c r="J1171" s="982"/>
      <c r="K1171" s="982"/>
      <c r="L1171" s="1056"/>
      <c r="M1171" s="580">
        <v>48000</v>
      </c>
      <c r="N1171" s="1057"/>
    </row>
    <row r="1172" spans="1:14" ht="25" customHeight="1" x14ac:dyDescent="0.4">
      <c r="A1172" s="890">
        <v>2</v>
      </c>
      <c r="B1172" s="204" t="s">
        <v>2208</v>
      </c>
      <c r="C1172" s="962" t="s">
        <v>2644</v>
      </c>
      <c r="D1172" s="580"/>
      <c r="E1172" s="580"/>
      <c r="F1172" s="580"/>
      <c r="G1172" s="580"/>
      <c r="H1172" s="580"/>
      <c r="I1172" s="580"/>
      <c r="J1172" s="76"/>
      <c r="K1172" s="76"/>
      <c r="L1172" s="1056"/>
      <c r="M1172" s="1056"/>
      <c r="N1172" s="1057"/>
    </row>
    <row r="1173" spans="1:14" ht="25" customHeight="1" thickBot="1" x14ac:dyDescent="0.45">
      <c r="A1173" s="873"/>
      <c r="B1173" s="874" t="s">
        <v>3140</v>
      </c>
      <c r="C1173" s="972" t="s">
        <v>3167</v>
      </c>
      <c r="D1173" s="876">
        <v>555917.88000000024</v>
      </c>
      <c r="E1173" s="876">
        <f>D1173*35%</f>
        <v>194571.25800000006</v>
      </c>
      <c r="F1173" s="876">
        <f>D1173*20%</f>
        <v>111183.57600000006</v>
      </c>
      <c r="G1173" s="876">
        <v>8640</v>
      </c>
      <c r="H1173" s="876">
        <f>D1173*5%</f>
        <v>27795.894000000015</v>
      </c>
      <c r="I1173" s="876">
        <f>D1173*5%+(24000)</f>
        <v>51795.894000000015</v>
      </c>
      <c r="J1173" s="942"/>
      <c r="K1173" s="942"/>
      <c r="L1173" s="1119"/>
      <c r="M1173" s="876">
        <v>480000</v>
      </c>
      <c r="N1173" s="1122"/>
    </row>
    <row r="1174" spans="1:14" ht="25" customHeight="1" thickBot="1" x14ac:dyDescent="0.45">
      <c r="A1174" s="973"/>
      <c r="B1174" s="974" t="s">
        <v>2212</v>
      </c>
      <c r="C1174" s="974"/>
      <c r="D1174" s="885">
        <f>SUM(D1170:D1173)</f>
        <v>885914.88000000024</v>
      </c>
      <c r="E1174" s="885">
        <f t="shared" ref="E1174:N1174" si="95">SUM(E1170:E1173)</f>
        <v>310070.20800000004</v>
      </c>
      <c r="F1174" s="885">
        <f t="shared" si="95"/>
        <v>177182.97600000008</v>
      </c>
      <c r="G1174" s="885">
        <f t="shared" si="95"/>
        <v>16200</v>
      </c>
      <c r="H1174" s="885">
        <f t="shared" si="95"/>
        <v>44295.744000000021</v>
      </c>
      <c r="I1174" s="885">
        <f t="shared" si="95"/>
        <v>92295.744000000021</v>
      </c>
      <c r="J1174" s="885">
        <f t="shared" si="95"/>
        <v>0</v>
      </c>
      <c r="K1174" s="885">
        <f t="shared" si="95"/>
        <v>0</v>
      </c>
      <c r="L1174" s="885">
        <f t="shared" si="95"/>
        <v>0</v>
      </c>
      <c r="M1174" s="885">
        <f t="shared" si="95"/>
        <v>528000</v>
      </c>
      <c r="N1174" s="885">
        <f t="shared" si="95"/>
        <v>0</v>
      </c>
    </row>
    <row r="1175" spans="1:14" ht="25" customHeight="1" x14ac:dyDescent="0.4">
      <c r="A1175" s="897"/>
      <c r="B1175" s="897"/>
      <c r="C1175" s="897"/>
      <c r="D1175" s="897"/>
      <c r="E1175" s="897"/>
      <c r="F1175" s="897"/>
      <c r="G1175" s="897"/>
      <c r="H1175" s="897"/>
      <c r="I1175" s="897"/>
      <c r="J1175" s="940"/>
      <c r="K1175" s="940"/>
      <c r="L1175" s="1120"/>
      <c r="M1175" s="1120"/>
      <c r="N1175" s="1120"/>
    </row>
    <row r="1176" spans="1:14" ht="25" customHeight="1" thickBot="1" x14ac:dyDescent="0.45">
      <c r="A1176" s="1517" t="s">
        <v>2213</v>
      </c>
      <c r="B1176" s="1518"/>
      <c r="C1176" s="1518"/>
      <c r="D1176" s="1518"/>
      <c r="E1176" s="1518"/>
      <c r="F1176" s="1518"/>
      <c r="G1176" s="1518"/>
      <c r="H1176" s="1518"/>
      <c r="I1176" s="1518"/>
      <c r="J1176" s="1518"/>
      <c r="K1176" s="1518"/>
      <c r="L1176" s="1518"/>
      <c r="M1176" s="1518"/>
      <c r="N1176" s="1519"/>
    </row>
    <row r="1177" spans="1:14" ht="25" customHeight="1" thickBot="1" x14ac:dyDescent="0.45">
      <c r="A1177" s="1190" t="s">
        <v>1794</v>
      </c>
      <c r="B1177" s="1040" t="s">
        <v>1795</v>
      </c>
      <c r="C1177" s="1040" t="s">
        <v>3110</v>
      </c>
      <c r="D1177" s="1040" t="s">
        <v>3111</v>
      </c>
      <c r="E1177" s="1040" t="s">
        <v>1973</v>
      </c>
      <c r="F1177" s="1040" t="s">
        <v>1975</v>
      </c>
      <c r="G1177" s="1040"/>
      <c r="H1177" s="1040"/>
      <c r="I1177" s="1040"/>
      <c r="J1177" s="1191"/>
      <c r="K1177" s="1191"/>
      <c r="L1177" s="1095"/>
      <c r="M1177" s="1095"/>
      <c r="N1177" s="1129"/>
    </row>
    <row r="1178" spans="1:14" ht="25" customHeight="1" x14ac:dyDescent="0.4">
      <c r="A1178" s="869">
        <v>1</v>
      </c>
      <c r="B1178" s="544" t="s">
        <v>2214</v>
      </c>
      <c r="C1178" s="961" t="s">
        <v>2215</v>
      </c>
      <c r="D1178" s="871">
        <v>398840.11999999988</v>
      </c>
      <c r="E1178" s="871">
        <v>56400</v>
      </c>
      <c r="F1178" s="871">
        <v>41798.980000000003</v>
      </c>
      <c r="G1178" s="871"/>
      <c r="H1178" s="871"/>
      <c r="I1178" s="871"/>
      <c r="J1178" s="969"/>
      <c r="K1178" s="969"/>
      <c r="L1178" s="1092"/>
      <c r="M1178" s="871">
        <v>480000</v>
      </c>
      <c r="N1178" s="1121"/>
    </row>
    <row r="1179" spans="1:14" ht="25" customHeight="1" x14ac:dyDescent="0.4">
      <c r="A1179" s="890">
        <v>2</v>
      </c>
      <c r="B1179" s="204" t="s">
        <v>2397</v>
      </c>
      <c r="C1179" s="962" t="s">
        <v>2695</v>
      </c>
      <c r="D1179" s="580">
        <v>456499</v>
      </c>
      <c r="E1179" s="580">
        <v>56400</v>
      </c>
      <c r="F1179" s="580">
        <v>41798.980000000003</v>
      </c>
      <c r="G1179" s="580"/>
      <c r="H1179" s="580"/>
      <c r="I1179" s="580"/>
      <c r="J1179" s="76"/>
      <c r="K1179" s="76"/>
      <c r="L1179" s="1056"/>
      <c r="M1179" s="580">
        <v>480000</v>
      </c>
      <c r="N1179" s="1057"/>
    </row>
    <row r="1180" spans="1:14" ht="25" customHeight="1" x14ac:dyDescent="0.4">
      <c r="A1180" s="890">
        <v>3</v>
      </c>
      <c r="B1180" s="204" t="s">
        <v>3149</v>
      </c>
      <c r="C1180" s="962" t="s">
        <v>3204</v>
      </c>
      <c r="D1180" s="1005">
        <v>368398.2</v>
      </c>
      <c r="E1180" s="1005">
        <v>56400</v>
      </c>
      <c r="F1180" s="580">
        <v>41798.980000000003</v>
      </c>
      <c r="G1180" s="580"/>
      <c r="H1180" s="580"/>
      <c r="I1180" s="580"/>
      <c r="J1180" s="76"/>
      <c r="K1180" s="76"/>
      <c r="L1180" s="1056"/>
      <c r="M1180" s="580">
        <v>480000</v>
      </c>
      <c r="N1180" s="1057"/>
    </row>
    <row r="1181" spans="1:14" ht="25" customHeight="1" x14ac:dyDescent="0.4">
      <c r="A1181" s="890">
        <v>4</v>
      </c>
      <c r="B1181" s="204" t="s">
        <v>3149</v>
      </c>
      <c r="C1181" s="962" t="s">
        <v>3204</v>
      </c>
      <c r="D1181" s="1005">
        <v>368398.2</v>
      </c>
      <c r="E1181" s="1005">
        <v>56400</v>
      </c>
      <c r="F1181" s="580">
        <v>41798.980000000003</v>
      </c>
      <c r="G1181" s="580"/>
      <c r="H1181" s="580"/>
      <c r="I1181" s="580"/>
      <c r="J1181" s="76"/>
      <c r="K1181" s="76"/>
      <c r="L1181" s="1056"/>
      <c r="M1181" s="580">
        <v>480000</v>
      </c>
      <c r="N1181" s="1057"/>
    </row>
    <row r="1182" spans="1:14" ht="25" customHeight="1" thickBot="1" x14ac:dyDescent="0.45">
      <c r="A1182" s="886">
        <v>5</v>
      </c>
      <c r="B1182" s="887" t="s">
        <v>3149</v>
      </c>
      <c r="C1182" s="963" t="s">
        <v>3204</v>
      </c>
      <c r="D1182" s="1192">
        <v>368398.2</v>
      </c>
      <c r="E1182" s="1192">
        <v>56400</v>
      </c>
      <c r="F1182" s="580">
        <v>41798.980000000003</v>
      </c>
      <c r="G1182" s="883"/>
      <c r="H1182" s="883"/>
      <c r="I1182" s="883"/>
      <c r="J1182" s="1193"/>
      <c r="K1182" s="1193"/>
      <c r="L1182" s="1069"/>
      <c r="M1182" s="883">
        <v>480000</v>
      </c>
      <c r="N1182" s="1070"/>
    </row>
    <row r="1183" spans="1:14" ht="25" customHeight="1" thickBot="1" x14ac:dyDescent="0.45">
      <c r="A1183" s="1513" t="s">
        <v>2725</v>
      </c>
      <c r="B1183" s="1514"/>
      <c r="C1183" s="1188"/>
      <c r="D1183" s="892">
        <f>SUM(D1178:D1182)</f>
        <v>1960533.7199999997</v>
      </c>
      <c r="E1183" s="892">
        <f t="shared" ref="E1183:N1183" si="96">SUM(E1178:E1182)</f>
        <v>282000</v>
      </c>
      <c r="F1183" s="892">
        <f t="shared" si="96"/>
        <v>208994.90000000002</v>
      </c>
      <c r="G1183" s="892">
        <f t="shared" si="96"/>
        <v>0</v>
      </c>
      <c r="H1183" s="892">
        <f t="shared" si="96"/>
        <v>0</v>
      </c>
      <c r="I1183" s="892">
        <f t="shared" si="96"/>
        <v>0</v>
      </c>
      <c r="J1183" s="892">
        <f t="shared" si="96"/>
        <v>0</v>
      </c>
      <c r="K1183" s="892">
        <f t="shared" si="96"/>
        <v>0</v>
      </c>
      <c r="L1183" s="892">
        <f t="shared" si="96"/>
        <v>0</v>
      </c>
      <c r="M1183" s="892">
        <f t="shared" si="96"/>
        <v>2400000</v>
      </c>
      <c r="N1183" s="892">
        <f t="shared" si="96"/>
        <v>0</v>
      </c>
    </row>
    <row r="1184" spans="1:14" ht="25" customHeight="1" x14ac:dyDescent="0.4">
      <c r="A1184" s="975">
        <v>6</v>
      </c>
      <c r="B1184" s="897" t="s">
        <v>2216</v>
      </c>
      <c r="C1184" s="976" t="s">
        <v>2360</v>
      </c>
      <c r="D1184" s="898">
        <v>1321085</v>
      </c>
      <c r="E1184" s="898">
        <v>56400</v>
      </c>
      <c r="F1184" s="898">
        <v>96586</v>
      </c>
      <c r="G1184" s="898"/>
      <c r="H1184" s="898"/>
      <c r="I1184" s="898"/>
      <c r="J1184" s="940"/>
      <c r="K1184" s="940"/>
      <c r="L1184" s="1120"/>
      <c r="M1184" s="898">
        <v>480000</v>
      </c>
      <c r="N1184" s="1123"/>
    </row>
    <row r="1185" spans="1:14" ht="25" customHeight="1" x14ac:dyDescent="0.4">
      <c r="A1185" s="890">
        <v>7</v>
      </c>
      <c r="B1185" s="204" t="s">
        <v>2645</v>
      </c>
      <c r="C1185" s="962" t="s">
        <v>2693</v>
      </c>
      <c r="D1185" s="580">
        <v>1778331</v>
      </c>
      <c r="E1185" s="580">
        <v>56400</v>
      </c>
      <c r="F1185" s="580">
        <v>131541</v>
      </c>
      <c r="G1185" s="580"/>
      <c r="H1185" s="580"/>
      <c r="I1185" s="580"/>
      <c r="J1185" s="76"/>
      <c r="K1185" s="76"/>
      <c r="L1185" s="1056"/>
      <c r="M1185" s="580">
        <v>480000</v>
      </c>
      <c r="N1185" s="1057"/>
    </row>
    <row r="1186" spans="1:14" ht="25" customHeight="1" thickBot="1" x14ac:dyDescent="0.45">
      <c r="A1186" s="873">
        <v>8</v>
      </c>
      <c r="B1186" s="874" t="s">
        <v>2694</v>
      </c>
      <c r="C1186" s="972" t="s">
        <v>2217</v>
      </c>
      <c r="D1186" s="876">
        <v>2608704</v>
      </c>
      <c r="E1186" s="876">
        <v>56400</v>
      </c>
      <c r="F1186" s="876">
        <v>180794</v>
      </c>
      <c r="G1186" s="876"/>
      <c r="H1186" s="876"/>
      <c r="I1186" s="876"/>
      <c r="J1186" s="942"/>
      <c r="K1186" s="942"/>
      <c r="L1186" s="1119"/>
      <c r="M1186" s="876">
        <v>480000</v>
      </c>
      <c r="N1186" s="1122"/>
    </row>
    <row r="1187" spans="1:14" ht="25" customHeight="1" thickBot="1" x14ac:dyDescent="0.45">
      <c r="A1187" s="973"/>
      <c r="B1187" s="974" t="s">
        <v>2212</v>
      </c>
      <c r="C1187" s="974"/>
      <c r="D1187" s="885">
        <f>SUM(D1184:D1186)</f>
        <v>5708120</v>
      </c>
      <c r="E1187" s="885">
        <f>SUM(E1184:E1186)</f>
        <v>169200</v>
      </c>
      <c r="F1187" s="885">
        <f>SUM(F1184:F1186)</f>
        <v>408921</v>
      </c>
      <c r="G1187" s="885">
        <f t="shared" ref="G1187:M1187" si="97">SUM(G1184:G1186)</f>
        <v>0</v>
      </c>
      <c r="H1187" s="885">
        <f t="shared" si="97"/>
        <v>0</v>
      </c>
      <c r="I1187" s="885">
        <f t="shared" si="97"/>
        <v>0</v>
      </c>
      <c r="J1187" s="885">
        <f t="shared" si="97"/>
        <v>0</v>
      </c>
      <c r="K1187" s="885">
        <f t="shared" si="97"/>
        <v>0</v>
      </c>
      <c r="L1187" s="885">
        <f t="shared" si="97"/>
        <v>0</v>
      </c>
      <c r="M1187" s="885">
        <f t="shared" si="97"/>
        <v>1440000</v>
      </c>
      <c r="N1187" s="1090"/>
    </row>
    <row r="1188" spans="1:14" ht="25" customHeight="1" x14ac:dyDescent="0.4">
      <c r="A1188" s="978">
        <v>9</v>
      </c>
      <c r="B1188" s="979" t="s">
        <v>2696</v>
      </c>
      <c r="C1188" s="980" t="s">
        <v>1876</v>
      </c>
      <c r="D1188" s="981">
        <v>3954579</v>
      </c>
      <c r="E1188" s="981">
        <v>56400</v>
      </c>
      <c r="F1188" s="981">
        <v>224647</v>
      </c>
      <c r="G1188" s="981"/>
      <c r="H1188" s="981"/>
      <c r="I1188" s="981"/>
      <c r="J1188" s="984"/>
      <c r="K1188" s="984"/>
      <c r="L1188" s="1124"/>
      <c r="M1188" s="981">
        <v>480000</v>
      </c>
      <c r="N1188" s="1125"/>
    </row>
    <row r="1189" spans="1:14" ht="25" customHeight="1" thickBot="1" x14ac:dyDescent="0.45">
      <c r="A1189" s="978">
        <v>10</v>
      </c>
      <c r="B1189" s="979" t="s">
        <v>3245</v>
      </c>
      <c r="C1189" s="980" t="s">
        <v>1876</v>
      </c>
      <c r="D1189" s="981">
        <v>3954579</v>
      </c>
      <c r="E1189" s="981">
        <v>56400</v>
      </c>
      <c r="F1189" s="981">
        <v>224647</v>
      </c>
      <c r="G1189" s="981"/>
      <c r="H1189" s="981"/>
      <c r="I1189" s="981"/>
      <c r="J1189" s="984"/>
      <c r="K1189" s="984"/>
      <c r="L1189" s="1124"/>
      <c r="M1189" s="981">
        <v>480000</v>
      </c>
      <c r="N1189" s="1125"/>
    </row>
    <row r="1190" spans="1:14" ht="25" customHeight="1" thickBot="1" x14ac:dyDescent="0.45">
      <c r="A1190" s="1515" t="s">
        <v>1819</v>
      </c>
      <c r="B1190" s="1516"/>
      <c r="C1190" s="974"/>
      <c r="D1190" s="885">
        <f>SUM(D1188:D1189)</f>
        <v>7909158</v>
      </c>
      <c r="E1190" s="885">
        <f t="shared" ref="E1190:M1190" si="98">SUM(E1188:E1189)</f>
        <v>112800</v>
      </c>
      <c r="F1190" s="885">
        <f t="shared" si="98"/>
        <v>449294</v>
      </c>
      <c r="G1190" s="885">
        <f t="shared" si="98"/>
        <v>0</v>
      </c>
      <c r="H1190" s="885">
        <f t="shared" si="98"/>
        <v>0</v>
      </c>
      <c r="I1190" s="885">
        <f t="shared" si="98"/>
        <v>0</v>
      </c>
      <c r="J1190" s="885">
        <f t="shared" si="98"/>
        <v>0</v>
      </c>
      <c r="K1190" s="885">
        <f t="shared" si="98"/>
        <v>0</v>
      </c>
      <c r="L1190" s="885">
        <f t="shared" si="98"/>
        <v>0</v>
      </c>
      <c r="M1190" s="885">
        <f t="shared" si="98"/>
        <v>960000</v>
      </c>
      <c r="N1190" s="1090"/>
    </row>
    <row r="1191" spans="1:14" ht="24.5" x14ac:dyDescent="0.7">
      <c r="A1191" s="1486" t="s">
        <v>1822</v>
      </c>
      <c r="B1191" s="1486"/>
      <c r="C1191" s="1486"/>
      <c r="D1191" s="1486"/>
      <c r="E1191" s="1486"/>
      <c r="F1191" s="1486"/>
      <c r="G1191" s="1486"/>
      <c r="H1191" s="1486"/>
      <c r="I1191" s="1486"/>
      <c r="J1191" s="1486"/>
      <c r="K1191" s="1486"/>
      <c r="L1191" s="1486"/>
      <c r="M1191" s="1486"/>
      <c r="N1191" s="1486"/>
    </row>
    <row r="1192" spans="1:14" ht="18" x14ac:dyDescent="0.4">
      <c r="A1192" s="1496" t="s">
        <v>3101</v>
      </c>
      <c r="B1192" s="1496"/>
      <c r="C1192" s="1496"/>
      <c r="D1192" s="1496"/>
      <c r="E1192" s="1496"/>
      <c r="F1192" s="1496"/>
      <c r="G1192" s="1496"/>
      <c r="H1192" s="1496"/>
      <c r="I1192" s="1496"/>
      <c r="J1192" s="1496"/>
      <c r="K1192" s="1496"/>
      <c r="L1192" s="1496"/>
      <c r="M1192" s="1496"/>
      <c r="N1192" s="1496"/>
    </row>
    <row r="1193" spans="1:14" ht="18.5" x14ac:dyDescent="0.45">
      <c r="A1193" s="1497" t="s">
        <v>2219</v>
      </c>
      <c r="B1193" s="1497"/>
      <c r="C1193" s="1497"/>
      <c r="D1193" s="1497"/>
      <c r="E1193" s="1497"/>
      <c r="F1193" s="1497"/>
      <c r="G1193" s="1497"/>
      <c r="H1193" s="1497"/>
      <c r="I1193" s="1497"/>
      <c r="J1193" s="1497"/>
      <c r="K1193" s="1497"/>
      <c r="L1193" s="1497"/>
      <c r="M1193" s="1497"/>
      <c r="N1193" s="1497"/>
    </row>
    <row r="1194" spans="1:14" ht="19" thickBot="1" x14ac:dyDescent="0.5">
      <c r="A1194" s="1499" t="s">
        <v>2220</v>
      </c>
      <c r="B1194" s="1499"/>
      <c r="C1194" s="1499"/>
      <c r="D1194" s="1499"/>
      <c r="E1194" s="1499"/>
      <c r="F1194" s="1499"/>
      <c r="G1194" s="1499"/>
      <c r="H1194" s="1499"/>
      <c r="I1194" s="1499"/>
      <c r="J1194" s="1"/>
      <c r="K1194" s="1"/>
    </row>
    <row r="1195" spans="1:14" ht="56" thickBot="1" x14ac:dyDescent="0.5">
      <c r="A1195" s="1146" t="s">
        <v>1805</v>
      </c>
      <c r="B1195" s="1094" t="s">
        <v>1806</v>
      </c>
      <c r="C1195" s="1094" t="s">
        <v>3118</v>
      </c>
      <c r="D1195" s="946" t="s">
        <v>3102</v>
      </c>
      <c r="E1195" s="946" t="s">
        <v>3103</v>
      </c>
      <c r="F1195" s="946" t="s">
        <v>3104</v>
      </c>
      <c r="G1195" s="946" t="s">
        <v>1937</v>
      </c>
      <c r="H1195" s="946" t="s">
        <v>3105</v>
      </c>
      <c r="I1195" s="946" t="s">
        <v>3106</v>
      </c>
      <c r="J1195" s="947" t="s">
        <v>3143</v>
      </c>
      <c r="K1195" s="948" t="s">
        <v>3144</v>
      </c>
      <c r="L1195" s="948" t="s">
        <v>3209</v>
      </c>
      <c r="M1195" s="1045" t="s">
        <v>3211</v>
      </c>
      <c r="N1195" s="948" t="s">
        <v>3123</v>
      </c>
    </row>
    <row r="1196" spans="1:14" ht="25" customHeight="1" thickBot="1" x14ac:dyDescent="0.45">
      <c r="A1196" s="893">
        <v>1</v>
      </c>
      <c r="B1196" s="894" t="s">
        <v>2222</v>
      </c>
      <c r="C1196" s="1105" t="s">
        <v>1879</v>
      </c>
      <c r="D1196" s="867">
        <v>871787.04</v>
      </c>
      <c r="E1196" s="867">
        <f>D1196*35%</f>
        <v>305125.46399999998</v>
      </c>
      <c r="F1196" s="867">
        <f>D1196*20%</f>
        <v>174357.40800000002</v>
      </c>
      <c r="G1196" s="867">
        <v>9720</v>
      </c>
      <c r="H1196" s="867">
        <f>D1196*5%</f>
        <v>43589.352000000006</v>
      </c>
      <c r="I1196" s="867">
        <f>D1196*5%+24000</f>
        <v>67589.352000000014</v>
      </c>
      <c r="J1196" s="867">
        <v>7560</v>
      </c>
      <c r="K1196" s="867">
        <v>137628</v>
      </c>
      <c r="L1196" s="1089"/>
      <c r="M1196" s="867">
        <v>480000</v>
      </c>
      <c r="N1196" s="1090"/>
    </row>
    <row r="1197" spans="1:14" ht="25" customHeight="1" thickBot="1" x14ac:dyDescent="0.45">
      <c r="A1197" s="1492" t="s">
        <v>1819</v>
      </c>
      <c r="B1197" s="1493"/>
      <c r="C1197" s="1128"/>
      <c r="D1197" s="868">
        <f t="shared" ref="D1197:N1197" si="99">SUM(D1196:D1196)</f>
        <v>871787.04</v>
      </c>
      <c r="E1197" s="868">
        <f t="shared" si="99"/>
        <v>305125.46399999998</v>
      </c>
      <c r="F1197" s="868">
        <f t="shared" si="99"/>
        <v>174357.40800000002</v>
      </c>
      <c r="G1197" s="868">
        <f t="shared" si="99"/>
        <v>9720</v>
      </c>
      <c r="H1197" s="868">
        <f t="shared" si="99"/>
        <v>43589.352000000006</v>
      </c>
      <c r="I1197" s="868">
        <f t="shared" si="99"/>
        <v>67589.352000000014</v>
      </c>
      <c r="J1197" s="868">
        <f t="shared" si="99"/>
        <v>7560</v>
      </c>
      <c r="K1197" s="868">
        <f t="shared" si="99"/>
        <v>137628</v>
      </c>
      <c r="L1197" s="868">
        <f t="shared" si="99"/>
        <v>0</v>
      </c>
      <c r="M1197" s="868">
        <f t="shared" si="99"/>
        <v>480000</v>
      </c>
      <c r="N1197" s="868">
        <f t="shared" si="99"/>
        <v>0</v>
      </c>
    </row>
    <row r="1198" spans="1:14" ht="25" customHeight="1" x14ac:dyDescent="0.45">
      <c r="A1198" s="1511" t="s">
        <v>2231</v>
      </c>
      <c r="B1198" s="1511"/>
      <c r="C1198" s="1127"/>
      <c r="D1198" s="898"/>
      <c r="E1198" s="898"/>
      <c r="F1198" s="898"/>
      <c r="G1198" s="898"/>
      <c r="H1198" s="898"/>
      <c r="I1198" s="898"/>
      <c r="J1198" s="899"/>
      <c r="K1198" s="899"/>
      <c r="L1198" s="1120"/>
      <c r="M1198" s="1120"/>
      <c r="N1198" s="1120"/>
    </row>
    <row r="1199" spans="1:14" ht="25" customHeight="1" thickBot="1" x14ac:dyDescent="0.5">
      <c r="A1199" s="874">
        <v>1</v>
      </c>
      <c r="B1199" s="874" t="s">
        <v>2232</v>
      </c>
      <c r="C1199" s="875" t="s">
        <v>2611</v>
      </c>
      <c r="D1199" s="876"/>
      <c r="E1199" s="876"/>
      <c r="F1199" s="876"/>
      <c r="G1199" s="876"/>
      <c r="H1199" s="876"/>
      <c r="I1199" s="876"/>
      <c r="J1199" s="941"/>
      <c r="K1199" s="941"/>
      <c r="L1199" s="1119"/>
      <c r="M1199" s="580"/>
      <c r="N1199" s="1119"/>
    </row>
    <row r="1200" spans="1:14" ht="25" customHeight="1" thickBot="1" x14ac:dyDescent="0.45">
      <c r="A1200" s="1501" t="s">
        <v>2212</v>
      </c>
      <c r="B1200" s="1502"/>
      <c r="C1200" s="1171"/>
      <c r="D1200" s="1041">
        <f t="shared" ref="D1200:N1200" si="100">SUM(D1199:D1199)</f>
        <v>0</v>
      </c>
      <c r="E1200" s="1041">
        <f t="shared" si="100"/>
        <v>0</v>
      </c>
      <c r="F1200" s="1041">
        <f t="shared" si="100"/>
        <v>0</v>
      </c>
      <c r="G1200" s="1041">
        <f t="shared" si="100"/>
        <v>0</v>
      </c>
      <c r="H1200" s="1041">
        <f t="shared" si="100"/>
        <v>0</v>
      </c>
      <c r="I1200" s="1041">
        <f t="shared" si="100"/>
        <v>0</v>
      </c>
      <c r="J1200" s="1041">
        <f t="shared" si="100"/>
        <v>0</v>
      </c>
      <c r="K1200" s="1041">
        <f t="shared" si="100"/>
        <v>0</v>
      </c>
      <c r="L1200" s="1041">
        <f t="shared" si="100"/>
        <v>0</v>
      </c>
      <c r="M1200" s="1041">
        <f t="shared" si="100"/>
        <v>0</v>
      </c>
      <c r="N1200" s="1041">
        <f t="shared" si="100"/>
        <v>0</v>
      </c>
    </row>
    <row r="1201" spans="1:14" ht="25" customHeight="1" x14ac:dyDescent="0.45">
      <c r="A1201" s="1130"/>
      <c r="B1201" s="879" t="s">
        <v>3141</v>
      </c>
      <c r="C1201" s="870" t="s">
        <v>2614</v>
      </c>
      <c r="D1201" s="871">
        <v>400954</v>
      </c>
      <c r="E1201" s="871">
        <f>D1201*35%</f>
        <v>140333.9</v>
      </c>
      <c r="F1201" s="871">
        <f>D1201*20%</f>
        <v>80190.8</v>
      </c>
      <c r="G1201" s="871">
        <v>7560</v>
      </c>
      <c r="H1201" s="871">
        <f>D1201*5%</f>
        <v>20047.7</v>
      </c>
      <c r="I1201" s="871">
        <f>D1201*5%+24000</f>
        <v>44047.7</v>
      </c>
      <c r="J1201" s="889"/>
      <c r="K1201" s="889"/>
      <c r="L1201" s="1092"/>
      <c r="M1201" s="871">
        <v>480000</v>
      </c>
      <c r="N1201" s="1121"/>
    </row>
    <row r="1202" spans="1:14" ht="25" customHeight="1" x14ac:dyDescent="0.45">
      <c r="A1202" s="880">
        <v>2</v>
      </c>
      <c r="B1202" s="204" t="s">
        <v>2233</v>
      </c>
      <c r="C1202" s="1068" t="s">
        <v>1876</v>
      </c>
      <c r="D1202" s="580"/>
      <c r="E1202" s="580"/>
      <c r="F1202" s="580"/>
      <c r="G1202" s="580"/>
      <c r="H1202" s="580"/>
      <c r="I1202" s="580"/>
      <c r="J1202" s="59"/>
      <c r="K1202" s="59"/>
      <c r="L1202" s="1056"/>
      <c r="M1202" s="1056"/>
      <c r="N1202" s="1057"/>
    </row>
    <row r="1203" spans="1:14" ht="25" customHeight="1" x14ac:dyDescent="0.4">
      <c r="A1203" s="880"/>
      <c r="B1203" s="204" t="s">
        <v>3140</v>
      </c>
      <c r="C1203" s="1058" t="s">
        <v>2620</v>
      </c>
      <c r="D1203" s="580">
        <v>842227</v>
      </c>
      <c r="E1203" s="580">
        <f>D1203*35%</f>
        <v>294779.44999999995</v>
      </c>
      <c r="F1203" s="580">
        <f>D1203*20%</f>
        <v>168445.40000000002</v>
      </c>
      <c r="G1203" s="580">
        <v>9720</v>
      </c>
      <c r="H1203" s="580">
        <f>D1203*5%</f>
        <v>42111.350000000006</v>
      </c>
      <c r="I1203" s="580">
        <f>D1203*5%+24000</f>
        <v>66111.350000000006</v>
      </c>
      <c r="J1203" s="580">
        <v>7560</v>
      </c>
      <c r="K1203" s="580">
        <v>137628</v>
      </c>
      <c r="L1203" s="1056"/>
      <c r="M1203" s="580">
        <v>480000</v>
      </c>
      <c r="N1203" s="1057"/>
    </row>
    <row r="1204" spans="1:14" ht="25" customHeight="1" thickBot="1" x14ac:dyDescent="0.45">
      <c r="A1204" s="886">
        <v>3</v>
      </c>
      <c r="B1204" s="887" t="s">
        <v>2234</v>
      </c>
      <c r="C1204" s="891" t="s">
        <v>1879</v>
      </c>
      <c r="D1204" s="883">
        <v>871787.04</v>
      </c>
      <c r="E1204" s="883">
        <f>D1204*35%</f>
        <v>305125.46399999998</v>
      </c>
      <c r="F1204" s="883">
        <f>D1204*20%</f>
        <v>174357.40800000002</v>
      </c>
      <c r="G1204" s="883">
        <v>9720</v>
      </c>
      <c r="H1204" s="883">
        <f>D1204*5%</f>
        <v>43589.352000000006</v>
      </c>
      <c r="I1204" s="883">
        <f>D1204*5%+24000</f>
        <v>67589.352000000014</v>
      </c>
      <c r="J1204" s="883">
        <v>7560</v>
      </c>
      <c r="K1204" s="883">
        <v>137628</v>
      </c>
      <c r="L1204" s="1069"/>
      <c r="M1204" s="883">
        <v>480000</v>
      </c>
      <c r="N1204" s="1070"/>
    </row>
    <row r="1205" spans="1:14" ht="25" customHeight="1" thickBot="1" x14ac:dyDescent="0.45">
      <c r="A1205" s="1503" t="s">
        <v>1819</v>
      </c>
      <c r="B1205" s="1504"/>
      <c r="C1205" s="900"/>
      <c r="D1205" s="892">
        <f>SUM(D1201:D1204)</f>
        <v>2114968.04</v>
      </c>
      <c r="E1205" s="892">
        <f t="shared" ref="E1205:N1205" si="101">SUM(E1201:E1204)</f>
        <v>740238.81400000001</v>
      </c>
      <c r="F1205" s="892">
        <f t="shared" si="101"/>
        <v>422993.60800000001</v>
      </c>
      <c r="G1205" s="892">
        <f t="shared" si="101"/>
        <v>27000</v>
      </c>
      <c r="H1205" s="892">
        <f t="shared" si="101"/>
        <v>105748.402</v>
      </c>
      <c r="I1205" s="892">
        <f t="shared" si="101"/>
        <v>177748.402</v>
      </c>
      <c r="J1205" s="892">
        <f t="shared" si="101"/>
        <v>15120</v>
      </c>
      <c r="K1205" s="892">
        <f t="shared" si="101"/>
        <v>275256</v>
      </c>
      <c r="L1205" s="892">
        <f t="shared" si="101"/>
        <v>0</v>
      </c>
      <c r="M1205" s="892">
        <f t="shared" si="101"/>
        <v>1440000</v>
      </c>
      <c r="N1205" s="892">
        <f t="shared" si="101"/>
        <v>0</v>
      </c>
    </row>
    <row r="1206" spans="1:14" ht="25" customHeight="1" thickBot="1" x14ac:dyDescent="0.5">
      <c r="A1206" s="1505" t="s">
        <v>2228</v>
      </c>
      <c r="B1206" s="1506"/>
      <c r="C1206" s="1135"/>
      <c r="D1206" s="867"/>
      <c r="E1206" s="867"/>
      <c r="F1206" s="867"/>
      <c r="G1206" s="867"/>
      <c r="H1206" s="867"/>
      <c r="I1206" s="867"/>
      <c r="J1206" s="895"/>
      <c r="K1206" s="895"/>
      <c r="L1206" s="1089"/>
      <c r="M1206" s="1089"/>
      <c r="N1206" s="1090"/>
    </row>
    <row r="1207" spans="1:14" ht="25" customHeight="1" x14ac:dyDescent="0.4">
      <c r="A1207" s="975">
        <v>1</v>
      </c>
      <c r="B1207" s="897" t="s">
        <v>2229</v>
      </c>
      <c r="C1207" s="1091" t="s">
        <v>2612</v>
      </c>
      <c r="D1207" s="898">
        <v>411912.84</v>
      </c>
      <c r="E1207" s="898">
        <f>D1207*35%</f>
        <v>144169.49400000001</v>
      </c>
      <c r="F1207" s="898">
        <f>D1207*20%</f>
        <v>82382.568000000014</v>
      </c>
      <c r="G1207" s="898">
        <v>7561</v>
      </c>
      <c r="H1207" s="898">
        <f>D1207*5%</f>
        <v>20595.642000000003</v>
      </c>
      <c r="I1207" s="898">
        <f>D1207*5%+64915.68</f>
        <v>85511.322</v>
      </c>
      <c r="J1207" s="898"/>
      <c r="K1207" s="898"/>
      <c r="L1207" s="1120"/>
      <c r="M1207" s="898">
        <v>480000</v>
      </c>
      <c r="N1207" s="1123"/>
    </row>
    <row r="1208" spans="1:14" ht="25" customHeight="1" thickBot="1" x14ac:dyDescent="0.45">
      <c r="A1208" s="873">
        <v>2</v>
      </c>
      <c r="B1208" s="874" t="s">
        <v>2613</v>
      </c>
      <c r="C1208" s="875" t="s">
        <v>2612</v>
      </c>
      <c r="D1208" s="876">
        <v>411912.84</v>
      </c>
      <c r="E1208" s="876">
        <f>D1208*35%</f>
        <v>144169.49400000001</v>
      </c>
      <c r="F1208" s="876">
        <f>D1208*20%</f>
        <v>82382.568000000014</v>
      </c>
      <c r="G1208" s="876">
        <v>7561</v>
      </c>
      <c r="H1208" s="876">
        <f>D1208*5%</f>
        <v>20595.642000000003</v>
      </c>
      <c r="I1208" s="876">
        <f>D1208*5%+64915.68</f>
        <v>85511.322</v>
      </c>
      <c r="J1208" s="876"/>
      <c r="K1208" s="876"/>
      <c r="L1208" s="1119"/>
      <c r="M1208" s="898">
        <v>480000</v>
      </c>
      <c r="N1208" s="1122"/>
    </row>
    <row r="1209" spans="1:14" ht="25" customHeight="1" thickBot="1" x14ac:dyDescent="0.45">
      <c r="A1209" s="1494" t="s">
        <v>1904</v>
      </c>
      <c r="B1209" s="1495"/>
      <c r="C1209" s="1087"/>
      <c r="D1209" s="885">
        <f t="shared" ref="D1209:N1209" si="102">SUM(D1207:D1208)</f>
        <v>823825.68</v>
      </c>
      <c r="E1209" s="885">
        <f t="shared" si="102"/>
        <v>288338.98800000001</v>
      </c>
      <c r="F1209" s="885">
        <f t="shared" si="102"/>
        <v>164765.13600000003</v>
      </c>
      <c r="G1209" s="885">
        <f t="shared" si="102"/>
        <v>15122</v>
      </c>
      <c r="H1209" s="885">
        <f t="shared" si="102"/>
        <v>41191.284000000007</v>
      </c>
      <c r="I1209" s="885">
        <f t="shared" si="102"/>
        <v>171022.644</v>
      </c>
      <c r="J1209" s="885">
        <f t="shared" si="102"/>
        <v>0</v>
      </c>
      <c r="K1209" s="885">
        <f t="shared" si="102"/>
        <v>0</v>
      </c>
      <c r="L1209" s="885">
        <f t="shared" si="102"/>
        <v>0</v>
      </c>
      <c r="M1209" s="885">
        <f t="shared" si="102"/>
        <v>960000</v>
      </c>
      <c r="N1209" s="885">
        <f t="shared" si="102"/>
        <v>0</v>
      </c>
    </row>
    <row r="1210" spans="1:14" ht="25" customHeight="1" x14ac:dyDescent="0.45">
      <c r="A1210" s="975">
        <v>3</v>
      </c>
      <c r="B1210" s="897" t="s">
        <v>2230</v>
      </c>
      <c r="C1210" s="914" t="s">
        <v>2223</v>
      </c>
      <c r="D1210" s="898"/>
      <c r="E1210" s="898"/>
      <c r="F1210" s="898"/>
      <c r="G1210" s="898"/>
      <c r="H1210" s="898"/>
      <c r="I1210" s="898"/>
      <c r="J1210" s="899"/>
      <c r="K1210" s="899"/>
      <c r="L1210" s="1120"/>
      <c r="M1210" s="1120"/>
      <c r="N1210" s="1123"/>
    </row>
    <row r="1211" spans="1:14" ht="25" customHeight="1" thickBot="1" x14ac:dyDescent="0.45">
      <c r="A1211" s="890"/>
      <c r="B1211" s="204" t="s">
        <v>3139</v>
      </c>
      <c r="C1211" s="1058" t="s">
        <v>2620</v>
      </c>
      <c r="D1211" s="580">
        <v>842227</v>
      </c>
      <c r="E1211" s="580">
        <f>D1211*35%</f>
        <v>294779.44999999995</v>
      </c>
      <c r="F1211" s="580">
        <f>D1211*20%</f>
        <v>168445.40000000002</v>
      </c>
      <c r="G1211" s="580">
        <v>9720</v>
      </c>
      <c r="H1211" s="580">
        <f>D1211*5%</f>
        <v>42111.350000000006</v>
      </c>
      <c r="I1211" s="580">
        <f>D1211*5%+24000</f>
        <v>66111.350000000006</v>
      </c>
      <c r="J1211" s="580">
        <v>7560</v>
      </c>
      <c r="K1211" s="580">
        <v>137628</v>
      </c>
      <c r="L1211" s="1056"/>
      <c r="M1211" s="898">
        <v>480000</v>
      </c>
      <c r="N1211" s="1057"/>
    </row>
    <row r="1212" spans="1:14" ht="25" customHeight="1" thickBot="1" x14ac:dyDescent="0.45">
      <c r="A1212" s="1494" t="s">
        <v>1819</v>
      </c>
      <c r="B1212" s="1495"/>
      <c r="C1212" s="1055"/>
      <c r="D1212" s="885">
        <f t="shared" ref="D1212:N1212" si="103">SUM(D1210:D1211)</f>
        <v>842227</v>
      </c>
      <c r="E1212" s="885">
        <f t="shared" si="103"/>
        <v>294779.44999999995</v>
      </c>
      <c r="F1212" s="885">
        <f t="shared" si="103"/>
        <v>168445.40000000002</v>
      </c>
      <c r="G1212" s="885">
        <f t="shared" si="103"/>
        <v>9720</v>
      </c>
      <c r="H1212" s="885">
        <f t="shared" si="103"/>
        <v>42111.350000000006</v>
      </c>
      <c r="I1212" s="885">
        <f t="shared" si="103"/>
        <v>66111.350000000006</v>
      </c>
      <c r="J1212" s="885">
        <f t="shared" si="103"/>
        <v>7560</v>
      </c>
      <c r="K1212" s="885">
        <f t="shared" si="103"/>
        <v>137628</v>
      </c>
      <c r="L1212" s="885">
        <f t="shared" si="103"/>
        <v>0</v>
      </c>
      <c r="M1212" s="885">
        <f t="shared" si="103"/>
        <v>480000</v>
      </c>
      <c r="N1212" s="885">
        <f t="shared" si="103"/>
        <v>0</v>
      </c>
    </row>
    <row r="1213" spans="1:14" ht="25" customHeight="1" thickBot="1" x14ac:dyDescent="0.5">
      <c r="A1213" s="1500" t="s">
        <v>2224</v>
      </c>
      <c r="B1213" s="1500"/>
      <c r="C1213" s="1136"/>
      <c r="D1213" s="971"/>
      <c r="E1213" s="971"/>
      <c r="F1213" s="971"/>
      <c r="G1213" s="971"/>
      <c r="H1213" s="971"/>
      <c r="I1213" s="971"/>
      <c r="J1213" s="944"/>
      <c r="K1213" s="944"/>
      <c r="L1213" s="1124"/>
      <c r="M1213" s="1124"/>
      <c r="N1213" s="1124"/>
    </row>
    <row r="1214" spans="1:14" ht="25" customHeight="1" x14ac:dyDescent="0.4">
      <c r="A1214" s="955">
        <v>1</v>
      </c>
      <c r="B1214" s="956" t="s">
        <v>3149</v>
      </c>
      <c r="C1214" s="957" t="s">
        <v>3153</v>
      </c>
      <c r="D1214" s="958">
        <v>204947</v>
      </c>
      <c r="E1214" s="871">
        <f t="shared" ref="E1214:E1220" si="104">D1214*35%</f>
        <v>71731.45</v>
      </c>
      <c r="F1214" s="871">
        <f t="shared" ref="F1214:F1220" si="105">D1214*20%</f>
        <v>40989.4</v>
      </c>
      <c r="G1214" s="871">
        <v>7560</v>
      </c>
      <c r="H1214" s="871">
        <f t="shared" ref="H1214:H1220" si="106">D1214*5%</f>
        <v>10247.35</v>
      </c>
      <c r="I1214" s="871">
        <f t="shared" ref="I1214:I1220" si="107">D1214*5%+24000</f>
        <v>34247.35</v>
      </c>
      <c r="J1214" s="871"/>
      <c r="K1214" s="871"/>
      <c r="L1214" s="1092"/>
      <c r="M1214" s="871">
        <v>480000</v>
      </c>
      <c r="N1214" s="1121"/>
    </row>
    <row r="1215" spans="1:14" ht="25" customHeight="1" x14ac:dyDescent="0.4">
      <c r="A1215" s="954">
        <v>2</v>
      </c>
      <c r="B1215" s="949" t="s">
        <v>3149</v>
      </c>
      <c r="C1215" s="950" t="s">
        <v>3153</v>
      </c>
      <c r="D1215" s="951">
        <v>204947</v>
      </c>
      <c r="E1215" s="580">
        <f t="shared" si="104"/>
        <v>71731.45</v>
      </c>
      <c r="F1215" s="580">
        <f t="shared" si="105"/>
        <v>40989.4</v>
      </c>
      <c r="G1215" s="580">
        <v>7560</v>
      </c>
      <c r="H1215" s="580">
        <f t="shared" si="106"/>
        <v>10247.35</v>
      </c>
      <c r="I1215" s="580">
        <f t="shared" si="107"/>
        <v>34247.35</v>
      </c>
      <c r="J1215" s="580"/>
      <c r="K1215" s="580"/>
      <c r="L1215" s="1056"/>
      <c r="M1215" s="898">
        <v>480000</v>
      </c>
      <c r="N1215" s="1057"/>
    </row>
    <row r="1216" spans="1:14" ht="25" customHeight="1" x14ac:dyDescent="0.4">
      <c r="A1216" s="954">
        <v>3</v>
      </c>
      <c r="B1216" s="949" t="s">
        <v>3149</v>
      </c>
      <c r="C1216" s="950" t="s">
        <v>3153</v>
      </c>
      <c r="D1216" s="951">
        <v>204947</v>
      </c>
      <c r="E1216" s="580">
        <f t="shared" si="104"/>
        <v>71731.45</v>
      </c>
      <c r="F1216" s="580">
        <f t="shared" si="105"/>
        <v>40989.4</v>
      </c>
      <c r="G1216" s="580">
        <v>7560</v>
      </c>
      <c r="H1216" s="580">
        <f t="shared" si="106"/>
        <v>10247.35</v>
      </c>
      <c r="I1216" s="580">
        <f t="shared" si="107"/>
        <v>34247.35</v>
      </c>
      <c r="J1216" s="580"/>
      <c r="K1216" s="580"/>
      <c r="L1216" s="1056"/>
      <c r="M1216" s="898">
        <v>480000</v>
      </c>
      <c r="N1216" s="1057"/>
    </row>
    <row r="1217" spans="1:14" ht="25" customHeight="1" x14ac:dyDescent="0.4">
      <c r="A1217" s="954">
        <v>4</v>
      </c>
      <c r="B1217" s="949" t="s">
        <v>3149</v>
      </c>
      <c r="C1217" s="950" t="s">
        <v>3153</v>
      </c>
      <c r="D1217" s="951">
        <v>204947</v>
      </c>
      <c r="E1217" s="580">
        <f t="shared" si="104"/>
        <v>71731.45</v>
      </c>
      <c r="F1217" s="580">
        <f t="shared" si="105"/>
        <v>40989.4</v>
      </c>
      <c r="G1217" s="580">
        <v>7560</v>
      </c>
      <c r="H1217" s="580">
        <f t="shared" si="106"/>
        <v>10247.35</v>
      </c>
      <c r="I1217" s="580">
        <f t="shared" si="107"/>
        <v>34247.35</v>
      </c>
      <c r="J1217" s="580"/>
      <c r="K1217" s="580"/>
      <c r="L1217" s="1056"/>
      <c r="M1217" s="898">
        <v>480000</v>
      </c>
      <c r="N1217" s="1057"/>
    </row>
    <row r="1218" spans="1:14" ht="25" customHeight="1" x14ac:dyDescent="0.4">
      <c r="A1218" s="954">
        <v>5</v>
      </c>
      <c r="B1218" s="949" t="s">
        <v>3149</v>
      </c>
      <c r="C1218" s="950" t="s">
        <v>3153</v>
      </c>
      <c r="D1218" s="951">
        <v>204947</v>
      </c>
      <c r="E1218" s="580">
        <f t="shared" si="104"/>
        <v>71731.45</v>
      </c>
      <c r="F1218" s="580">
        <f t="shared" si="105"/>
        <v>40989.4</v>
      </c>
      <c r="G1218" s="580">
        <v>7560</v>
      </c>
      <c r="H1218" s="580">
        <f t="shared" si="106"/>
        <v>10247.35</v>
      </c>
      <c r="I1218" s="580">
        <f t="shared" si="107"/>
        <v>34247.35</v>
      </c>
      <c r="J1218" s="580"/>
      <c r="K1218" s="580"/>
      <c r="L1218" s="1056"/>
      <c r="M1218" s="898">
        <v>480000</v>
      </c>
      <c r="N1218" s="1057"/>
    </row>
    <row r="1219" spans="1:14" ht="25" customHeight="1" x14ac:dyDescent="0.4">
      <c r="A1219" s="890">
        <v>6</v>
      </c>
      <c r="B1219" s="204" t="s">
        <v>2225</v>
      </c>
      <c r="C1219" s="968" t="s">
        <v>2614</v>
      </c>
      <c r="D1219" s="580">
        <v>400954</v>
      </c>
      <c r="E1219" s="580">
        <f t="shared" si="104"/>
        <v>140333.9</v>
      </c>
      <c r="F1219" s="580">
        <f t="shared" si="105"/>
        <v>80190.8</v>
      </c>
      <c r="G1219" s="580">
        <v>7560</v>
      </c>
      <c r="H1219" s="580">
        <f t="shared" si="106"/>
        <v>20047.7</v>
      </c>
      <c r="I1219" s="580">
        <f t="shared" si="107"/>
        <v>44047.7</v>
      </c>
      <c r="J1219" s="580"/>
      <c r="K1219" s="580"/>
      <c r="L1219" s="1056"/>
      <c r="M1219" s="898">
        <v>480000</v>
      </c>
      <c r="N1219" s="1057"/>
    </row>
    <row r="1220" spans="1:14" ht="25" customHeight="1" thickBot="1" x14ac:dyDescent="0.45">
      <c r="A1220" s="886">
        <v>7</v>
      </c>
      <c r="B1220" s="887" t="s">
        <v>2236</v>
      </c>
      <c r="C1220" s="888" t="s">
        <v>2172</v>
      </c>
      <c r="D1220" s="883">
        <v>537227.28</v>
      </c>
      <c r="E1220" s="883">
        <f t="shared" si="104"/>
        <v>188029.54800000001</v>
      </c>
      <c r="F1220" s="883">
        <f t="shared" si="105"/>
        <v>107445.45600000001</v>
      </c>
      <c r="G1220" s="883">
        <v>8640</v>
      </c>
      <c r="H1220" s="883">
        <f t="shared" si="106"/>
        <v>26861.364000000001</v>
      </c>
      <c r="I1220" s="883">
        <f t="shared" si="107"/>
        <v>50861.364000000001</v>
      </c>
      <c r="J1220" s="883"/>
      <c r="K1220" s="883"/>
      <c r="L1220" s="1069"/>
      <c r="M1220" s="898">
        <v>480000</v>
      </c>
      <c r="N1220" s="1070"/>
    </row>
    <row r="1221" spans="1:14" ht="25" customHeight="1" thickBot="1" x14ac:dyDescent="0.45">
      <c r="A1221" s="1492" t="s">
        <v>2212</v>
      </c>
      <c r="B1221" s="1493"/>
      <c r="C1221" s="1128"/>
      <c r="D1221" s="868">
        <f t="shared" ref="D1221:N1221" si="108">SUM(D1214:D1220)</f>
        <v>1962916.28</v>
      </c>
      <c r="E1221" s="868">
        <f t="shared" si="108"/>
        <v>687020.69800000009</v>
      </c>
      <c r="F1221" s="868">
        <f t="shared" si="108"/>
        <v>392583.25599999999</v>
      </c>
      <c r="G1221" s="868">
        <f t="shared" si="108"/>
        <v>54000</v>
      </c>
      <c r="H1221" s="868">
        <f t="shared" si="108"/>
        <v>98145.813999999998</v>
      </c>
      <c r="I1221" s="868">
        <f t="shared" si="108"/>
        <v>266145.81400000001</v>
      </c>
      <c r="J1221" s="868">
        <f t="shared" si="108"/>
        <v>0</v>
      </c>
      <c r="K1221" s="868">
        <f t="shared" si="108"/>
        <v>0</v>
      </c>
      <c r="L1221" s="868">
        <f t="shared" si="108"/>
        <v>0</v>
      </c>
      <c r="M1221" s="868">
        <f t="shared" si="108"/>
        <v>3360000</v>
      </c>
      <c r="N1221" s="868">
        <f t="shared" si="108"/>
        <v>0</v>
      </c>
    </row>
    <row r="1222" spans="1:14" ht="25" customHeight="1" x14ac:dyDescent="0.4">
      <c r="A1222" s="1137"/>
      <c r="B1222" s="1132" t="s">
        <v>3146</v>
      </c>
      <c r="C1222" s="1133"/>
      <c r="D1222" s="1134"/>
      <c r="E1222" s="1134"/>
      <c r="F1222" s="1134"/>
      <c r="G1222" s="1134"/>
      <c r="H1222" s="1134"/>
      <c r="I1222" s="1134"/>
      <c r="J1222" s="1134"/>
      <c r="K1222" s="1134"/>
      <c r="L1222" s="1120"/>
      <c r="M1222" s="1120"/>
      <c r="N1222" s="1123"/>
    </row>
    <row r="1223" spans="1:14" ht="25" customHeight="1" x14ac:dyDescent="0.4">
      <c r="A1223" s="880">
        <v>8</v>
      </c>
      <c r="B1223" s="881" t="s">
        <v>2226</v>
      </c>
      <c r="C1223" s="968" t="s">
        <v>2616</v>
      </c>
      <c r="D1223" s="580"/>
      <c r="E1223" s="580"/>
      <c r="F1223" s="580"/>
      <c r="G1223" s="580"/>
      <c r="H1223" s="580"/>
      <c r="I1223" s="580"/>
      <c r="J1223" s="580"/>
      <c r="K1223" s="580"/>
      <c r="L1223" s="1056"/>
      <c r="M1223" s="1056"/>
      <c r="N1223" s="1057"/>
    </row>
    <row r="1224" spans="1:14" ht="25" customHeight="1" x14ac:dyDescent="0.4">
      <c r="A1224" s="880"/>
      <c r="B1224" s="881" t="s">
        <v>3147</v>
      </c>
      <c r="C1224" s="1058" t="s">
        <v>2223</v>
      </c>
      <c r="D1224" s="580">
        <v>737853.59999999963</v>
      </c>
      <c r="E1224" s="580">
        <f>D1224*35%</f>
        <v>258248.75999999986</v>
      </c>
      <c r="F1224" s="580">
        <f>D1224*20%</f>
        <v>147570.71999999994</v>
      </c>
      <c r="G1224" s="580">
        <v>7561</v>
      </c>
      <c r="H1224" s="580">
        <f>D1224*5%</f>
        <v>36892.679999999986</v>
      </c>
      <c r="I1224" s="580">
        <f>D1224*5%+24000</f>
        <v>60892.679999999986</v>
      </c>
      <c r="J1224" s="580"/>
      <c r="K1224" s="580"/>
      <c r="L1224" s="1056"/>
      <c r="M1224" s="898">
        <v>480000</v>
      </c>
      <c r="N1224" s="1057"/>
    </row>
    <row r="1225" spans="1:14" ht="25" customHeight="1" x14ac:dyDescent="0.4">
      <c r="A1225" s="880">
        <v>9</v>
      </c>
      <c r="B1225" s="204" t="s">
        <v>2227</v>
      </c>
      <c r="C1225" s="1058" t="s">
        <v>2223</v>
      </c>
      <c r="D1225" s="580"/>
      <c r="E1225" s="580"/>
      <c r="F1225" s="580"/>
      <c r="G1225" s="580"/>
      <c r="H1225" s="580"/>
      <c r="I1225" s="580"/>
      <c r="J1225" s="580"/>
      <c r="K1225" s="580"/>
      <c r="L1225" s="1056"/>
      <c r="M1225" s="1056"/>
      <c r="N1225" s="1057"/>
    </row>
    <row r="1226" spans="1:14" ht="25" customHeight="1" x14ac:dyDescent="0.4">
      <c r="A1226" s="880">
        <v>10</v>
      </c>
      <c r="B1226" s="204" t="s">
        <v>2615</v>
      </c>
      <c r="C1226" s="1058" t="s">
        <v>2223</v>
      </c>
      <c r="D1226" s="580"/>
      <c r="E1226" s="580"/>
      <c r="F1226" s="580"/>
      <c r="G1226" s="580"/>
      <c r="H1226" s="580"/>
      <c r="I1226" s="580"/>
      <c r="J1226" s="580"/>
      <c r="K1226" s="580"/>
      <c r="L1226" s="1056"/>
      <c r="M1226" s="1056"/>
      <c r="N1226" s="1057"/>
    </row>
    <row r="1227" spans="1:14" ht="25" customHeight="1" x14ac:dyDescent="0.4">
      <c r="A1227" s="880"/>
      <c r="B1227" s="204" t="s">
        <v>3154</v>
      </c>
      <c r="C1227" s="1058" t="s">
        <v>2620</v>
      </c>
      <c r="D1227" s="580">
        <v>842227</v>
      </c>
      <c r="E1227" s="580">
        <f>D1227*35%</f>
        <v>294779.44999999995</v>
      </c>
      <c r="F1227" s="580">
        <f>D1227*20%</f>
        <v>168445.40000000002</v>
      </c>
      <c r="G1227" s="580">
        <v>9720</v>
      </c>
      <c r="H1227" s="580">
        <f>D1227*5%</f>
        <v>42111.350000000006</v>
      </c>
      <c r="I1227" s="580">
        <f>D1227*5%+24000</f>
        <v>66111.350000000006</v>
      </c>
      <c r="J1227" s="580">
        <v>7560</v>
      </c>
      <c r="K1227" s="580">
        <v>137628</v>
      </c>
      <c r="L1227" s="1056"/>
      <c r="M1227" s="898">
        <v>480000</v>
      </c>
      <c r="N1227" s="1057"/>
    </row>
    <row r="1228" spans="1:14" ht="25" customHeight="1" x14ac:dyDescent="0.4">
      <c r="A1228" s="880"/>
      <c r="B1228" s="204" t="s">
        <v>3155</v>
      </c>
      <c r="C1228" s="1058" t="s">
        <v>2620</v>
      </c>
      <c r="D1228" s="580">
        <v>842227</v>
      </c>
      <c r="E1228" s="580">
        <f>D1228*35%</f>
        <v>294779.44999999995</v>
      </c>
      <c r="F1228" s="580">
        <f>D1228*20%</f>
        <v>168445.40000000002</v>
      </c>
      <c r="G1228" s="580">
        <v>9720</v>
      </c>
      <c r="H1228" s="580">
        <f>D1228*5%</f>
        <v>42111.350000000006</v>
      </c>
      <c r="I1228" s="580">
        <f>D1228*5%+24000</f>
        <v>66111.350000000006</v>
      </c>
      <c r="J1228" s="580">
        <v>7560</v>
      </c>
      <c r="K1228" s="580">
        <v>137628</v>
      </c>
      <c r="L1228" s="1056"/>
      <c r="M1228" s="898">
        <v>480000</v>
      </c>
      <c r="N1228" s="1057"/>
    </row>
    <row r="1229" spans="1:14" ht="25" customHeight="1" thickBot="1" x14ac:dyDescent="0.45">
      <c r="A1229" s="902">
        <v>11</v>
      </c>
      <c r="B1229" s="874" t="s">
        <v>3099</v>
      </c>
      <c r="C1229" s="1126" t="s">
        <v>1879</v>
      </c>
      <c r="D1229" s="876">
        <v>871787.04</v>
      </c>
      <c r="E1229" s="876">
        <f>D1229*35%</f>
        <v>305125.46399999998</v>
      </c>
      <c r="F1229" s="876">
        <f>D1229*20%</f>
        <v>174357.40800000002</v>
      </c>
      <c r="G1229" s="876">
        <v>9720</v>
      </c>
      <c r="H1229" s="876">
        <f>D1229*5%</f>
        <v>43589.352000000006</v>
      </c>
      <c r="I1229" s="876">
        <f>D1229*5%+24000</f>
        <v>67589.352000000014</v>
      </c>
      <c r="J1229" s="876">
        <v>7560</v>
      </c>
      <c r="K1229" s="876">
        <v>137628</v>
      </c>
      <c r="L1229" s="1119"/>
      <c r="M1229" s="898">
        <v>480000</v>
      </c>
      <c r="N1229" s="1122"/>
    </row>
    <row r="1230" spans="1:14" ht="25" customHeight="1" thickBot="1" x14ac:dyDescent="0.45">
      <c r="A1230" s="1494" t="s">
        <v>1819</v>
      </c>
      <c r="B1230" s="1495"/>
      <c r="C1230" s="996"/>
      <c r="D1230" s="885">
        <f>SUM(D1223:D1229)</f>
        <v>3294094.6399999997</v>
      </c>
      <c r="E1230" s="885">
        <f t="shared" ref="E1230:N1230" si="109">SUM(E1223:E1229)</f>
        <v>1152933.1239999998</v>
      </c>
      <c r="F1230" s="885">
        <f t="shared" si="109"/>
        <v>658818.92800000007</v>
      </c>
      <c r="G1230" s="885">
        <f t="shared" si="109"/>
        <v>36721</v>
      </c>
      <c r="H1230" s="885">
        <f t="shared" si="109"/>
        <v>164704.73200000002</v>
      </c>
      <c r="I1230" s="885">
        <f t="shared" si="109"/>
        <v>260704.73200000002</v>
      </c>
      <c r="J1230" s="885">
        <f t="shared" si="109"/>
        <v>22680</v>
      </c>
      <c r="K1230" s="885">
        <f t="shared" si="109"/>
        <v>412884</v>
      </c>
      <c r="L1230" s="885">
        <f t="shared" si="109"/>
        <v>0</v>
      </c>
      <c r="M1230" s="885">
        <f t="shared" si="109"/>
        <v>1920000</v>
      </c>
      <c r="N1230" s="885">
        <f t="shared" si="109"/>
        <v>0</v>
      </c>
    </row>
    <row r="1231" spans="1:14" s="1138" customFormat="1" ht="25" customHeight="1" thickBot="1" x14ac:dyDescent="0.55000000000000004">
      <c r="A1231" s="1508" t="s">
        <v>2235</v>
      </c>
      <c r="B1231" s="1508"/>
      <c r="C1231" s="1139"/>
      <c r="D1231" s="1140"/>
      <c r="E1231" s="1140"/>
      <c r="F1231" s="1140"/>
      <c r="G1231" s="1140"/>
      <c r="H1231" s="1140"/>
      <c r="I1231" s="1140"/>
      <c r="J1231" s="1141"/>
      <c r="K1231" s="1141"/>
      <c r="L1231" s="1142"/>
      <c r="M1231" s="1142"/>
      <c r="N1231" s="1142"/>
    </row>
    <row r="1232" spans="1:14" ht="25" customHeight="1" thickBot="1" x14ac:dyDescent="0.45">
      <c r="A1232" s="1038">
        <v>1</v>
      </c>
      <c r="B1232" s="1022" t="s">
        <v>2362</v>
      </c>
      <c r="C1232" s="1143" t="s">
        <v>1879</v>
      </c>
      <c r="D1232" s="1024">
        <v>871787.04</v>
      </c>
      <c r="E1232" s="1024">
        <f>D1232*35%</f>
        <v>305125.46399999998</v>
      </c>
      <c r="F1232" s="1024">
        <f>D1232*20%</f>
        <v>174357.40800000002</v>
      </c>
      <c r="G1232" s="1024">
        <v>9720</v>
      </c>
      <c r="H1232" s="1024">
        <f>D1232*5%</f>
        <v>43589.352000000006</v>
      </c>
      <c r="I1232" s="1024">
        <f>D1232*5%+24000</f>
        <v>67589.352000000014</v>
      </c>
      <c r="J1232" s="1024">
        <v>7560</v>
      </c>
      <c r="K1232" s="1024">
        <v>137628</v>
      </c>
      <c r="L1232" s="1095"/>
      <c r="M1232" s="898">
        <v>480000</v>
      </c>
      <c r="N1232" s="1129"/>
    </row>
    <row r="1233" spans="1:14" ht="25" customHeight="1" thickBot="1" x14ac:dyDescent="0.45">
      <c r="A1233" s="1509" t="s">
        <v>1819</v>
      </c>
      <c r="B1233" s="1510"/>
      <c r="C1233" s="1055"/>
      <c r="D1233" s="885">
        <f t="shared" ref="D1233:I1233" si="110">SUM(D1232)</f>
        <v>871787.04</v>
      </c>
      <c r="E1233" s="885">
        <f t="shared" si="110"/>
        <v>305125.46399999998</v>
      </c>
      <c r="F1233" s="885">
        <f t="shared" si="110"/>
        <v>174357.40800000002</v>
      </c>
      <c r="G1233" s="885">
        <f t="shared" si="110"/>
        <v>9720</v>
      </c>
      <c r="H1233" s="885">
        <f t="shared" si="110"/>
        <v>43589.352000000006</v>
      </c>
      <c r="I1233" s="885">
        <f t="shared" si="110"/>
        <v>67589.352000000014</v>
      </c>
      <c r="J1233" s="885">
        <f>SUM(J1231:J1232)</f>
        <v>7560</v>
      </c>
      <c r="K1233" s="885">
        <f>SUM(K1231:K1232)</f>
        <v>137628</v>
      </c>
      <c r="L1233" s="885">
        <f>SUM(L1231:L1232)</f>
        <v>0</v>
      </c>
      <c r="M1233" s="885">
        <f>SUM(M1231:M1232)</f>
        <v>480000</v>
      </c>
      <c r="N1233" s="885">
        <f>SUM(N1231:N1232)</f>
        <v>0</v>
      </c>
    </row>
    <row r="1234" spans="1:14" ht="25" customHeight="1" thickBot="1" x14ac:dyDescent="0.5">
      <c r="A1234" s="1508" t="s">
        <v>377</v>
      </c>
      <c r="B1234" s="1508"/>
      <c r="C1234" s="1144"/>
      <c r="D1234" s="876"/>
      <c r="E1234" s="876"/>
      <c r="F1234" s="876"/>
      <c r="G1234" s="876"/>
      <c r="H1234" s="876"/>
      <c r="I1234" s="876"/>
      <c r="J1234" s="941"/>
      <c r="K1234" s="941"/>
      <c r="L1234" s="1119"/>
      <c r="M1234" s="1119"/>
      <c r="N1234" s="1119"/>
    </row>
    <row r="1235" spans="1:14" ht="25" customHeight="1" x14ac:dyDescent="0.4">
      <c r="A1235" s="878">
        <v>1</v>
      </c>
      <c r="B1235" s="879" t="s">
        <v>2221</v>
      </c>
      <c r="C1235" s="870" t="s">
        <v>2617</v>
      </c>
      <c r="D1235" s="871"/>
      <c r="E1235" s="871"/>
      <c r="F1235" s="871"/>
      <c r="G1235" s="871"/>
      <c r="H1235" s="871"/>
      <c r="I1235" s="871"/>
      <c r="J1235" s="871"/>
      <c r="K1235" s="871"/>
      <c r="L1235" s="1092"/>
      <c r="M1235" s="1092"/>
      <c r="N1235" s="1121"/>
    </row>
    <row r="1236" spans="1:14" ht="25" customHeight="1" thickBot="1" x14ac:dyDescent="0.45">
      <c r="A1236" s="902"/>
      <c r="B1236" s="903" t="s">
        <v>3141</v>
      </c>
      <c r="C1236" s="875" t="s">
        <v>3142</v>
      </c>
      <c r="D1236" s="876">
        <v>259103</v>
      </c>
      <c r="E1236" s="876">
        <f>D1236*35%</f>
        <v>90686.049999999988</v>
      </c>
      <c r="F1236" s="876">
        <f>D1236*20%</f>
        <v>51820.600000000006</v>
      </c>
      <c r="G1236" s="876">
        <v>5401</v>
      </c>
      <c r="H1236" s="876">
        <f>D1236*5%</f>
        <v>12955.150000000001</v>
      </c>
      <c r="I1236" s="876">
        <f>D1236*5%+64915.68</f>
        <v>77870.83</v>
      </c>
      <c r="J1236" s="876"/>
      <c r="K1236" s="876"/>
      <c r="L1236" s="1119"/>
      <c r="M1236" s="898">
        <v>480000</v>
      </c>
      <c r="N1236" s="1122"/>
    </row>
    <row r="1237" spans="1:14" ht="25" customHeight="1" thickBot="1" x14ac:dyDescent="0.45">
      <c r="A1237" s="1494" t="s">
        <v>1891</v>
      </c>
      <c r="B1237" s="1495"/>
      <c r="C1237" s="904"/>
      <c r="D1237" s="885">
        <f>SUM(D1235:D1236)</f>
        <v>259103</v>
      </c>
      <c r="E1237" s="885">
        <f t="shared" ref="E1237:N1237" si="111">SUM(E1235:E1236)</f>
        <v>90686.049999999988</v>
      </c>
      <c r="F1237" s="885">
        <f t="shared" si="111"/>
        <v>51820.600000000006</v>
      </c>
      <c r="G1237" s="885">
        <f t="shared" si="111"/>
        <v>5401</v>
      </c>
      <c r="H1237" s="885">
        <f t="shared" si="111"/>
        <v>12955.150000000001</v>
      </c>
      <c r="I1237" s="885">
        <f t="shared" si="111"/>
        <v>77870.83</v>
      </c>
      <c r="J1237" s="885">
        <f t="shared" si="111"/>
        <v>0</v>
      </c>
      <c r="K1237" s="885">
        <f t="shared" si="111"/>
        <v>0</v>
      </c>
      <c r="L1237" s="885">
        <f t="shared" si="111"/>
        <v>0</v>
      </c>
      <c r="M1237" s="885">
        <f t="shared" si="111"/>
        <v>480000</v>
      </c>
      <c r="N1237" s="885">
        <f t="shared" si="111"/>
        <v>0</v>
      </c>
    </row>
    <row r="1238" spans="1:14" ht="24.5" x14ac:dyDescent="0.7">
      <c r="A1238" s="1507" t="s">
        <v>1822</v>
      </c>
      <c r="B1238" s="1507"/>
      <c r="C1238" s="1507"/>
      <c r="D1238" s="1507"/>
      <c r="E1238" s="1507"/>
      <c r="F1238" s="1507"/>
      <c r="G1238" s="1507"/>
      <c r="H1238" s="1507"/>
      <c r="I1238" s="1507"/>
      <c r="J1238" s="1507"/>
      <c r="K1238" s="1507"/>
      <c r="L1238" s="1507"/>
      <c r="M1238" s="1507"/>
      <c r="N1238" s="1507"/>
    </row>
    <row r="1239" spans="1:14" ht="18" x14ac:dyDescent="0.4">
      <c r="A1239" s="1496" t="s">
        <v>3101</v>
      </c>
      <c r="B1239" s="1496"/>
      <c r="C1239" s="1496"/>
      <c r="D1239" s="1496"/>
      <c r="E1239" s="1496"/>
      <c r="F1239" s="1496"/>
      <c r="G1239" s="1496"/>
      <c r="H1239" s="1496"/>
      <c r="I1239" s="1496"/>
      <c r="J1239" s="1496"/>
      <c r="K1239" s="1496"/>
      <c r="L1239" s="1496"/>
      <c r="M1239" s="1496"/>
      <c r="N1239" s="1496"/>
    </row>
    <row r="1240" spans="1:14" ht="19" thickBot="1" x14ac:dyDescent="0.5">
      <c r="A1240" s="1497" t="s">
        <v>2237</v>
      </c>
      <c r="B1240" s="1497"/>
      <c r="C1240" s="1497"/>
      <c r="D1240" s="1497"/>
      <c r="E1240" s="1497"/>
      <c r="F1240" s="1497"/>
      <c r="G1240" s="1497"/>
      <c r="H1240" s="1497"/>
      <c r="I1240" s="1497"/>
      <c r="J1240" s="1497"/>
      <c r="K1240" s="1497"/>
      <c r="L1240" s="1497"/>
      <c r="M1240" s="1497"/>
      <c r="N1240" s="1497"/>
    </row>
    <row r="1241" spans="1:14" ht="57.75" customHeight="1" thickBot="1" x14ac:dyDescent="0.5">
      <c r="A1241" s="993" t="s">
        <v>1805</v>
      </c>
      <c r="B1241" s="994" t="s">
        <v>1806</v>
      </c>
      <c r="C1241" s="994" t="s">
        <v>3118</v>
      </c>
      <c r="D1241" s="866" t="s">
        <v>3102</v>
      </c>
      <c r="E1241" s="866" t="s">
        <v>3103</v>
      </c>
      <c r="F1241" s="866" t="s">
        <v>3104</v>
      </c>
      <c r="G1241" s="866" t="s">
        <v>1937</v>
      </c>
      <c r="H1241" s="866" t="s">
        <v>3105</v>
      </c>
      <c r="I1241" s="866" t="s">
        <v>3106</v>
      </c>
      <c r="J1241" s="1001" t="s">
        <v>3143</v>
      </c>
      <c r="K1241" s="1002" t="s">
        <v>3144</v>
      </c>
      <c r="L1241" s="1002" t="s">
        <v>3209</v>
      </c>
      <c r="M1241" s="1151" t="s">
        <v>3211</v>
      </c>
      <c r="N1241" s="1002" t="s">
        <v>3123</v>
      </c>
    </row>
    <row r="1242" spans="1:14" ht="25" customHeight="1" x14ac:dyDescent="0.4">
      <c r="A1242" s="1147">
        <v>1</v>
      </c>
      <c r="B1242" s="1148" t="s">
        <v>3149</v>
      </c>
      <c r="C1242" s="1149" t="s">
        <v>3161</v>
      </c>
      <c r="D1242" s="1150">
        <v>88293.56</v>
      </c>
      <c r="E1242" s="898">
        <f>D1242*35%</f>
        <v>30902.745999999996</v>
      </c>
      <c r="F1242" s="898">
        <f>D1242*20%</f>
        <v>17658.712</v>
      </c>
      <c r="G1242" s="898">
        <v>5400</v>
      </c>
      <c r="H1242" s="898">
        <f>D1242*5%</f>
        <v>4414.6779999999999</v>
      </c>
      <c r="I1242" s="898">
        <f>D1242*5%+64915.68</f>
        <v>69330.358000000007</v>
      </c>
      <c r="J1242" s="1120"/>
      <c r="K1242" s="1120"/>
      <c r="L1242" s="1120"/>
      <c r="M1242" s="898">
        <v>480000</v>
      </c>
      <c r="N1242" s="1123"/>
    </row>
    <row r="1243" spans="1:14" ht="25" customHeight="1" x14ac:dyDescent="0.4">
      <c r="A1243" s="954">
        <v>2</v>
      </c>
      <c r="B1243" s="949" t="s">
        <v>3149</v>
      </c>
      <c r="C1243" s="970" t="s">
        <v>3161</v>
      </c>
      <c r="D1243" s="951">
        <v>88293.56</v>
      </c>
      <c r="E1243" s="580">
        <f>D1243*35%</f>
        <v>30902.745999999996</v>
      </c>
      <c r="F1243" s="580">
        <f>D1243*20%</f>
        <v>17658.712</v>
      </c>
      <c r="G1243" s="580">
        <v>5400</v>
      </c>
      <c r="H1243" s="580">
        <f>D1243*5%</f>
        <v>4414.6779999999999</v>
      </c>
      <c r="I1243" s="580">
        <f>D1243*5%+64915.68</f>
        <v>69330.358000000007</v>
      </c>
      <c r="J1243" s="1056"/>
      <c r="K1243" s="1056"/>
      <c r="L1243" s="1056"/>
      <c r="M1243" s="580">
        <v>480000</v>
      </c>
      <c r="N1243" s="1057"/>
    </row>
    <row r="1244" spans="1:14" ht="25" customHeight="1" x14ac:dyDescent="0.4">
      <c r="A1244" s="954">
        <v>3</v>
      </c>
      <c r="B1244" s="949" t="s">
        <v>3149</v>
      </c>
      <c r="C1244" s="970" t="s">
        <v>3161</v>
      </c>
      <c r="D1244" s="951">
        <v>88293.56</v>
      </c>
      <c r="E1244" s="580">
        <f>D1244*35%</f>
        <v>30902.745999999996</v>
      </c>
      <c r="F1244" s="580">
        <f>D1244*20%</f>
        <v>17658.712</v>
      </c>
      <c r="G1244" s="580">
        <v>5400</v>
      </c>
      <c r="H1244" s="580">
        <f>D1244*5%</f>
        <v>4414.6779999999999</v>
      </c>
      <c r="I1244" s="580">
        <f>D1244*5%+64915.68</f>
        <v>69330.358000000007</v>
      </c>
      <c r="J1244" s="1056"/>
      <c r="K1244" s="1056"/>
      <c r="L1244" s="1056"/>
      <c r="M1244" s="580">
        <v>480000</v>
      </c>
      <c r="N1244" s="1057"/>
    </row>
    <row r="1245" spans="1:14" ht="25" customHeight="1" x14ac:dyDescent="0.4">
      <c r="A1245" s="954">
        <v>4</v>
      </c>
      <c r="B1245" s="949" t="s">
        <v>3149</v>
      </c>
      <c r="C1245" s="970" t="s">
        <v>3161</v>
      </c>
      <c r="D1245" s="951">
        <v>88293.56</v>
      </c>
      <c r="E1245" s="580">
        <f>D1245*35%</f>
        <v>30902.745999999996</v>
      </c>
      <c r="F1245" s="580">
        <f>D1245*20%</f>
        <v>17658.712</v>
      </c>
      <c r="G1245" s="580">
        <v>5400</v>
      </c>
      <c r="H1245" s="580">
        <f>D1245*5%</f>
        <v>4414.6779999999999</v>
      </c>
      <c r="I1245" s="580">
        <f>D1245*5%+64915.68</f>
        <v>69330.358000000007</v>
      </c>
      <c r="J1245" s="1056"/>
      <c r="K1245" s="1056"/>
      <c r="L1245" s="1056"/>
      <c r="M1245" s="580">
        <v>480000</v>
      </c>
      <c r="N1245" s="1057"/>
    </row>
    <row r="1246" spans="1:14" ht="25" customHeight="1" x14ac:dyDescent="0.4">
      <c r="A1246" s="954">
        <v>5</v>
      </c>
      <c r="B1246" s="949" t="s">
        <v>3149</v>
      </c>
      <c r="C1246" s="970" t="s">
        <v>3161</v>
      </c>
      <c r="D1246" s="951">
        <v>88293.56</v>
      </c>
      <c r="E1246" s="580">
        <f>D1246*35%</f>
        <v>30902.745999999996</v>
      </c>
      <c r="F1246" s="580">
        <f>D1246*20%</f>
        <v>17658.712</v>
      </c>
      <c r="G1246" s="580">
        <v>5400</v>
      </c>
      <c r="H1246" s="580">
        <f>D1246*5%</f>
        <v>4414.6779999999999</v>
      </c>
      <c r="I1246" s="580">
        <f>D1246*5%+64915.68</f>
        <v>69330.358000000007</v>
      </c>
      <c r="J1246" s="1056"/>
      <c r="K1246" s="1056"/>
      <c r="L1246" s="1056"/>
      <c r="M1246" s="580">
        <v>480000</v>
      </c>
      <c r="N1246" s="1057"/>
    </row>
    <row r="1247" spans="1:14" ht="25" customHeight="1" x14ac:dyDescent="0.4">
      <c r="A1247" s="954">
        <v>6</v>
      </c>
      <c r="B1247" s="204" t="s">
        <v>2238</v>
      </c>
      <c r="C1247" s="204" t="s">
        <v>2245</v>
      </c>
      <c r="D1247" s="580">
        <v>103900.68</v>
      </c>
      <c r="E1247" s="580">
        <f t="shared" ref="E1247:E1310" si="112">D1247*35%</f>
        <v>36365.237999999998</v>
      </c>
      <c r="F1247" s="580">
        <f t="shared" ref="F1247:F1310" si="113">D1247*20%</f>
        <v>20780.135999999999</v>
      </c>
      <c r="G1247" s="580">
        <v>5400</v>
      </c>
      <c r="H1247" s="580">
        <f t="shared" ref="H1247:H1310" si="114">D1247*5%</f>
        <v>5195.0339999999997</v>
      </c>
      <c r="I1247" s="580">
        <f t="shared" ref="I1247:I1310" si="115">D1247*5%+64915.68</f>
        <v>70110.714000000007</v>
      </c>
      <c r="J1247" s="1056"/>
      <c r="K1247" s="1056"/>
      <c r="L1247" s="1056"/>
      <c r="M1247" s="580">
        <v>480000</v>
      </c>
      <c r="N1247" s="1057"/>
    </row>
    <row r="1248" spans="1:14" ht="25" customHeight="1" x14ac:dyDescent="0.4">
      <c r="A1248" s="954">
        <v>7</v>
      </c>
      <c r="B1248" s="204" t="s">
        <v>2239</v>
      </c>
      <c r="C1248" s="204" t="s">
        <v>2245</v>
      </c>
      <c r="D1248" s="580">
        <v>103900.68</v>
      </c>
      <c r="E1248" s="580">
        <f t="shared" si="112"/>
        <v>36365.237999999998</v>
      </c>
      <c r="F1248" s="580">
        <f t="shared" si="113"/>
        <v>20780.135999999999</v>
      </c>
      <c r="G1248" s="580">
        <v>5400</v>
      </c>
      <c r="H1248" s="580">
        <f t="shared" si="114"/>
        <v>5195.0339999999997</v>
      </c>
      <c r="I1248" s="580">
        <f t="shared" si="115"/>
        <v>70110.714000000007</v>
      </c>
      <c r="J1248" s="1056"/>
      <c r="K1248" s="1056"/>
      <c r="L1248" s="1056"/>
      <c r="M1248" s="580">
        <v>480000</v>
      </c>
      <c r="N1248" s="1057"/>
    </row>
    <row r="1249" spans="1:14" ht="25" customHeight="1" x14ac:dyDescent="0.4">
      <c r="A1249" s="954">
        <v>8</v>
      </c>
      <c r="B1249" s="204" t="s">
        <v>2240</v>
      </c>
      <c r="C1249" s="204" t="s">
        <v>2245</v>
      </c>
      <c r="D1249" s="580">
        <v>103900.68</v>
      </c>
      <c r="E1249" s="580">
        <f t="shared" si="112"/>
        <v>36365.237999999998</v>
      </c>
      <c r="F1249" s="580">
        <f t="shared" si="113"/>
        <v>20780.135999999999</v>
      </c>
      <c r="G1249" s="580">
        <v>5400</v>
      </c>
      <c r="H1249" s="580">
        <f t="shared" si="114"/>
        <v>5195.0339999999997</v>
      </c>
      <c r="I1249" s="580">
        <f t="shared" si="115"/>
        <v>70110.714000000007</v>
      </c>
      <c r="J1249" s="1056"/>
      <c r="K1249" s="1056"/>
      <c r="L1249" s="1056"/>
      <c r="M1249" s="580">
        <v>480000</v>
      </c>
      <c r="N1249" s="1057"/>
    </row>
    <row r="1250" spans="1:14" ht="25" customHeight="1" x14ac:dyDescent="0.4">
      <c r="A1250" s="954">
        <v>9</v>
      </c>
      <c r="B1250" s="204" t="s">
        <v>2241</v>
      </c>
      <c r="C1250" s="204" t="s">
        <v>2245</v>
      </c>
      <c r="D1250" s="580">
        <v>103900.68</v>
      </c>
      <c r="E1250" s="580">
        <f t="shared" si="112"/>
        <v>36365.237999999998</v>
      </c>
      <c r="F1250" s="580">
        <f t="shared" si="113"/>
        <v>20780.135999999999</v>
      </c>
      <c r="G1250" s="580">
        <v>5400</v>
      </c>
      <c r="H1250" s="580">
        <f t="shared" si="114"/>
        <v>5195.0339999999997</v>
      </c>
      <c r="I1250" s="580">
        <f t="shared" si="115"/>
        <v>70110.714000000007</v>
      </c>
      <c r="J1250" s="1056"/>
      <c r="K1250" s="1056"/>
      <c r="L1250" s="1056"/>
      <c r="M1250" s="580">
        <v>480000</v>
      </c>
      <c r="N1250" s="1057"/>
    </row>
    <row r="1251" spans="1:14" ht="25" customHeight="1" x14ac:dyDescent="0.4">
      <c r="A1251" s="954">
        <v>10</v>
      </c>
      <c r="B1251" s="204" t="s">
        <v>2242</v>
      </c>
      <c r="C1251" s="204" t="s">
        <v>2245</v>
      </c>
      <c r="D1251" s="580">
        <v>103900.68</v>
      </c>
      <c r="E1251" s="580">
        <f t="shared" si="112"/>
        <v>36365.237999999998</v>
      </c>
      <c r="F1251" s="580">
        <f t="shared" si="113"/>
        <v>20780.135999999999</v>
      </c>
      <c r="G1251" s="580">
        <v>5400</v>
      </c>
      <c r="H1251" s="580">
        <f t="shared" si="114"/>
        <v>5195.0339999999997</v>
      </c>
      <c r="I1251" s="580">
        <f t="shared" si="115"/>
        <v>70110.714000000007</v>
      </c>
      <c r="J1251" s="1056"/>
      <c r="K1251" s="1056"/>
      <c r="L1251" s="1056"/>
      <c r="M1251" s="580">
        <v>480000</v>
      </c>
      <c r="N1251" s="1057"/>
    </row>
    <row r="1252" spans="1:14" ht="25" customHeight="1" x14ac:dyDescent="0.4">
      <c r="A1252" s="954">
        <v>11</v>
      </c>
      <c r="B1252" s="204" t="s">
        <v>2243</v>
      </c>
      <c r="C1252" s="204" t="s">
        <v>2245</v>
      </c>
      <c r="D1252" s="580">
        <v>103900.68</v>
      </c>
      <c r="E1252" s="580">
        <f t="shared" si="112"/>
        <v>36365.237999999998</v>
      </c>
      <c r="F1252" s="580">
        <f t="shared" si="113"/>
        <v>20780.135999999999</v>
      </c>
      <c r="G1252" s="580">
        <v>5400</v>
      </c>
      <c r="H1252" s="580">
        <f t="shared" si="114"/>
        <v>5195.0339999999997</v>
      </c>
      <c r="I1252" s="580">
        <f t="shared" si="115"/>
        <v>70110.714000000007</v>
      </c>
      <c r="J1252" s="1056"/>
      <c r="K1252" s="1056"/>
      <c r="L1252" s="1056"/>
      <c r="M1252" s="580">
        <v>480000</v>
      </c>
      <c r="N1252" s="1057"/>
    </row>
    <row r="1253" spans="1:14" ht="25" customHeight="1" x14ac:dyDescent="0.4">
      <c r="A1253" s="954">
        <v>12</v>
      </c>
      <c r="B1253" s="204" t="s">
        <v>2244</v>
      </c>
      <c r="C1253" s="204" t="s">
        <v>2245</v>
      </c>
      <c r="D1253" s="580">
        <v>103900.68</v>
      </c>
      <c r="E1253" s="580">
        <f t="shared" si="112"/>
        <v>36365.237999999998</v>
      </c>
      <c r="F1253" s="580">
        <f t="shared" si="113"/>
        <v>20780.135999999999</v>
      </c>
      <c r="G1253" s="580">
        <v>5400</v>
      </c>
      <c r="H1253" s="580">
        <f t="shared" si="114"/>
        <v>5195.0339999999997</v>
      </c>
      <c r="I1253" s="580">
        <f t="shared" si="115"/>
        <v>70110.714000000007</v>
      </c>
      <c r="J1253" s="1056"/>
      <c r="K1253" s="1056"/>
      <c r="L1253" s="1056"/>
      <c r="M1253" s="580">
        <v>480000</v>
      </c>
      <c r="N1253" s="1057"/>
    </row>
    <row r="1254" spans="1:14" ht="25" customHeight="1" x14ac:dyDescent="0.4">
      <c r="A1254" s="954">
        <v>13</v>
      </c>
      <c r="B1254" s="204" t="s">
        <v>2259</v>
      </c>
      <c r="C1254" s="204" t="s">
        <v>2245</v>
      </c>
      <c r="D1254" s="580">
        <v>103900.68</v>
      </c>
      <c r="E1254" s="580">
        <f t="shared" si="112"/>
        <v>36365.237999999998</v>
      </c>
      <c r="F1254" s="580">
        <f t="shared" si="113"/>
        <v>20780.135999999999</v>
      </c>
      <c r="G1254" s="580">
        <v>5400</v>
      </c>
      <c r="H1254" s="580">
        <f t="shared" si="114"/>
        <v>5195.0339999999997</v>
      </c>
      <c r="I1254" s="580">
        <f t="shared" si="115"/>
        <v>70110.714000000007</v>
      </c>
      <c r="J1254" s="1056"/>
      <c r="K1254" s="1056"/>
      <c r="L1254" s="1056"/>
      <c r="M1254" s="580">
        <v>480000</v>
      </c>
      <c r="N1254" s="1057"/>
    </row>
    <row r="1255" spans="1:14" ht="25" customHeight="1" x14ac:dyDescent="0.4">
      <c r="A1255" s="954">
        <v>14</v>
      </c>
      <c r="B1255" s="204" t="s">
        <v>2260</v>
      </c>
      <c r="C1255" s="204" t="s">
        <v>2245</v>
      </c>
      <c r="D1255" s="580">
        <v>103900.68</v>
      </c>
      <c r="E1255" s="580">
        <f t="shared" si="112"/>
        <v>36365.237999999998</v>
      </c>
      <c r="F1255" s="580">
        <f t="shared" si="113"/>
        <v>20780.135999999999</v>
      </c>
      <c r="G1255" s="580">
        <v>5400</v>
      </c>
      <c r="H1255" s="580">
        <f t="shared" si="114"/>
        <v>5195.0339999999997</v>
      </c>
      <c r="I1255" s="580">
        <f t="shared" si="115"/>
        <v>70110.714000000007</v>
      </c>
      <c r="J1255" s="1056"/>
      <c r="K1255" s="1056"/>
      <c r="L1255" s="1056"/>
      <c r="M1255" s="580">
        <v>480000</v>
      </c>
      <c r="N1255" s="1057"/>
    </row>
    <row r="1256" spans="1:14" ht="25" customHeight="1" x14ac:dyDescent="0.4">
      <c r="A1256" s="954">
        <v>15</v>
      </c>
      <c r="B1256" s="204" t="s">
        <v>2261</v>
      </c>
      <c r="C1256" s="204" t="s">
        <v>2245</v>
      </c>
      <c r="D1256" s="580">
        <v>103900.68</v>
      </c>
      <c r="E1256" s="580">
        <f t="shared" si="112"/>
        <v>36365.237999999998</v>
      </c>
      <c r="F1256" s="580">
        <f t="shared" si="113"/>
        <v>20780.135999999999</v>
      </c>
      <c r="G1256" s="580">
        <v>5400</v>
      </c>
      <c r="H1256" s="580">
        <f t="shared" si="114"/>
        <v>5195.0339999999997</v>
      </c>
      <c r="I1256" s="580">
        <f t="shared" si="115"/>
        <v>70110.714000000007</v>
      </c>
      <c r="J1256" s="1056"/>
      <c r="K1256" s="1056"/>
      <c r="L1256" s="1056"/>
      <c r="M1256" s="580">
        <v>480000</v>
      </c>
      <c r="N1256" s="1057"/>
    </row>
    <row r="1257" spans="1:14" ht="25" customHeight="1" x14ac:dyDescent="0.4">
      <c r="A1257" s="954">
        <v>16</v>
      </c>
      <c r="B1257" s="204" t="s">
        <v>2246</v>
      </c>
      <c r="C1257" s="204" t="s">
        <v>2245</v>
      </c>
      <c r="D1257" s="580">
        <v>103900.68</v>
      </c>
      <c r="E1257" s="580">
        <f t="shared" si="112"/>
        <v>36365.237999999998</v>
      </c>
      <c r="F1257" s="580">
        <f t="shared" si="113"/>
        <v>20780.135999999999</v>
      </c>
      <c r="G1257" s="580">
        <v>5400</v>
      </c>
      <c r="H1257" s="580">
        <f t="shared" si="114"/>
        <v>5195.0339999999997</v>
      </c>
      <c r="I1257" s="580">
        <f t="shared" si="115"/>
        <v>70110.714000000007</v>
      </c>
      <c r="J1257" s="1056"/>
      <c r="K1257" s="1056"/>
      <c r="L1257" s="1056"/>
      <c r="M1257" s="580">
        <v>480000</v>
      </c>
      <c r="N1257" s="1057"/>
    </row>
    <row r="1258" spans="1:14" ht="25" customHeight="1" x14ac:dyDescent="0.4">
      <c r="A1258" s="954">
        <v>17</v>
      </c>
      <c r="B1258" s="204" t="s">
        <v>2247</v>
      </c>
      <c r="C1258" s="204" t="s">
        <v>2245</v>
      </c>
      <c r="D1258" s="580">
        <v>103900.68</v>
      </c>
      <c r="E1258" s="580">
        <f t="shared" si="112"/>
        <v>36365.237999999998</v>
      </c>
      <c r="F1258" s="580">
        <f t="shared" si="113"/>
        <v>20780.135999999999</v>
      </c>
      <c r="G1258" s="580">
        <v>5400</v>
      </c>
      <c r="H1258" s="580">
        <f t="shared" si="114"/>
        <v>5195.0339999999997</v>
      </c>
      <c r="I1258" s="580">
        <f t="shared" si="115"/>
        <v>70110.714000000007</v>
      </c>
      <c r="J1258" s="1056"/>
      <c r="K1258" s="1056"/>
      <c r="L1258" s="1056"/>
      <c r="M1258" s="580">
        <v>480000</v>
      </c>
      <c r="N1258" s="1057"/>
    </row>
    <row r="1259" spans="1:14" ht="25" customHeight="1" x14ac:dyDescent="0.4">
      <c r="A1259" s="954">
        <v>18</v>
      </c>
      <c r="B1259" s="204" t="s">
        <v>2248</v>
      </c>
      <c r="C1259" s="204" t="s">
        <v>2245</v>
      </c>
      <c r="D1259" s="580">
        <v>103900.68</v>
      </c>
      <c r="E1259" s="580">
        <f t="shared" si="112"/>
        <v>36365.237999999998</v>
      </c>
      <c r="F1259" s="580">
        <f t="shared" si="113"/>
        <v>20780.135999999999</v>
      </c>
      <c r="G1259" s="580">
        <v>5400</v>
      </c>
      <c r="H1259" s="580">
        <f t="shared" si="114"/>
        <v>5195.0339999999997</v>
      </c>
      <c r="I1259" s="580">
        <f t="shared" si="115"/>
        <v>70110.714000000007</v>
      </c>
      <c r="J1259" s="1056"/>
      <c r="K1259" s="1056"/>
      <c r="L1259" s="1056"/>
      <c r="M1259" s="580">
        <v>480000</v>
      </c>
      <c r="N1259" s="1057"/>
    </row>
    <row r="1260" spans="1:14" ht="25" customHeight="1" x14ac:dyDescent="0.4">
      <c r="A1260" s="954">
        <v>19</v>
      </c>
      <c r="B1260" s="204" t="s">
        <v>2249</v>
      </c>
      <c r="C1260" s="204" t="s">
        <v>2245</v>
      </c>
      <c r="D1260" s="580">
        <v>103900.68</v>
      </c>
      <c r="E1260" s="580">
        <f t="shared" si="112"/>
        <v>36365.237999999998</v>
      </c>
      <c r="F1260" s="580">
        <f t="shared" si="113"/>
        <v>20780.135999999999</v>
      </c>
      <c r="G1260" s="580">
        <v>5400</v>
      </c>
      <c r="H1260" s="580">
        <f t="shared" si="114"/>
        <v>5195.0339999999997</v>
      </c>
      <c r="I1260" s="580">
        <f t="shared" si="115"/>
        <v>70110.714000000007</v>
      </c>
      <c r="J1260" s="1056"/>
      <c r="K1260" s="1056"/>
      <c r="L1260" s="1056"/>
      <c r="M1260" s="580">
        <v>480000</v>
      </c>
      <c r="N1260" s="1057"/>
    </row>
    <row r="1261" spans="1:14" ht="25" customHeight="1" x14ac:dyDescent="0.4">
      <c r="A1261" s="954">
        <v>20</v>
      </c>
      <c r="B1261" s="204" t="s">
        <v>2250</v>
      </c>
      <c r="C1261" s="204" t="s">
        <v>2251</v>
      </c>
      <c r="D1261" s="580"/>
      <c r="E1261" s="580"/>
      <c r="F1261" s="580"/>
      <c r="G1261" s="580"/>
      <c r="H1261" s="580"/>
      <c r="I1261" s="580"/>
      <c r="J1261" s="1056"/>
      <c r="K1261" s="1056"/>
      <c r="L1261" s="1056"/>
      <c r="M1261" s="580">
        <v>480000</v>
      </c>
      <c r="N1261" s="1057"/>
    </row>
    <row r="1262" spans="1:14" ht="25" customHeight="1" x14ac:dyDescent="0.4">
      <c r="A1262" s="954">
        <v>21</v>
      </c>
      <c r="B1262" s="204" t="s">
        <v>2252</v>
      </c>
      <c r="C1262" s="204" t="s">
        <v>2251</v>
      </c>
      <c r="D1262" s="580"/>
      <c r="E1262" s="580"/>
      <c r="F1262" s="580"/>
      <c r="G1262" s="580"/>
      <c r="H1262" s="580"/>
      <c r="I1262" s="580"/>
      <c r="J1262" s="1056"/>
      <c r="K1262" s="1056"/>
      <c r="L1262" s="1056"/>
      <c r="M1262" s="580">
        <v>480000</v>
      </c>
      <c r="N1262" s="1057"/>
    </row>
    <row r="1263" spans="1:14" ht="25" customHeight="1" x14ac:dyDescent="0.4">
      <c r="A1263" s="954">
        <v>22</v>
      </c>
      <c r="B1263" s="204" t="s">
        <v>2253</v>
      </c>
      <c r="C1263" s="204" t="s">
        <v>2251</v>
      </c>
      <c r="D1263" s="580"/>
      <c r="E1263" s="580"/>
      <c r="F1263" s="580"/>
      <c r="G1263" s="580"/>
      <c r="H1263" s="580"/>
      <c r="I1263" s="580"/>
      <c r="J1263" s="1056"/>
      <c r="K1263" s="1056"/>
      <c r="L1263" s="1056"/>
      <c r="M1263" s="580">
        <v>480000</v>
      </c>
      <c r="N1263" s="1057"/>
    </row>
    <row r="1264" spans="1:14" ht="25" customHeight="1" x14ac:dyDescent="0.4">
      <c r="A1264" s="954">
        <v>23</v>
      </c>
      <c r="B1264" s="204" t="s">
        <v>2254</v>
      </c>
      <c r="C1264" s="204" t="s">
        <v>2251</v>
      </c>
      <c r="D1264" s="580"/>
      <c r="E1264" s="580"/>
      <c r="F1264" s="580"/>
      <c r="G1264" s="580"/>
      <c r="H1264" s="580"/>
      <c r="I1264" s="580"/>
      <c r="J1264" s="1056"/>
      <c r="K1264" s="1056"/>
      <c r="L1264" s="1056"/>
      <c r="M1264" s="580">
        <v>480000</v>
      </c>
      <c r="N1264" s="1057"/>
    </row>
    <row r="1265" spans="1:14" ht="25" customHeight="1" x14ac:dyDescent="0.4">
      <c r="A1265" s="954">
        <v>24</v>
      </c>
      <c r="B1265" s="204" t="s">
        <v>2255</v>
      </c>
      <c r="C1265" s="204" t="s">
        <v>2251</v>
      </c>
      <c r="D1265" s="580"/>
      <c r="E1265" s="580"/>
      <c r="F1265" s="580"/>
      <c r="G1265" s="580"/>
      <c r="H1265" s="580"/>
      <c r="I1265" s="580"/>
      <c r="J1265" s="1056"/>
      <c r="K1265" s="1056"/>
      <c r="L1265" s="1056"/>
      <c r="M1265" s="580">
        <v>480000</v>
      </c>
      <c r="N1265" s="1057"/>
    </row>
    <row r="1266" spans="1:14" ht="25" customHeight="1" x14ac:dyDescent="0.4">
      <c r="A1266" s="954">
        <v>25</v>
      </c>
      <c r="B1266" s="204" t="s">
        <v>2256</v>
      </c>
      <c r="C1266" s="204" t="s">
        <v>2251</v>
      </c>
      <c r="D1266" s="580"/>
      <c r="E1266" s="580"/>
      <c r="F1266" s="580"/>
      <c r="G1266" s="580"/>
      <c r="H1266" s="580"/>
      <c r="I1266" s="580"/>
      <c r="J1266" s="1056"/>
      <c r="K1266" s="1056"/>
      <c r="L1266" s="1056"/>
      <c r="M1266" s="580">
        <v>480000</v>
      </c>
      <c r="N1266" s="1057"/>
    </row>
    <row r="1267" spans="1:14" ht="25" customHeight="1" x14ac:dyDescent="0.4">
      <c r="A1267" s="954">
        <v>26</v>
      </c>
      <c r="B1267" s="204" t="s">
        <v>2257</v>
      </c>
      <c r="C1267" s="204" t="s">
        <v>2251</v>
      </c>
      <c r="D1267" s="580"/>
      <c r="E1267" s="580"/>
      <c r="F1267" s="580"/>
      <c r="G1267" s="580"/>
      <c r="H1267" s="580"/>
      <c r="I1267" s="580"/>
      <c r="J1267" s="1056"/>
      <c r="K1267" s="1056"/>
      <c r="L1267" s="1056"/>
      <c r="M1267" s="580">
        <v>480000</v>
      </c>
      <c r="N1267" s="1057"/>
    </row>
    <row r="1268" spans="1:14" ht="25" customHeight="1" x14ac:dyDescent="0.4">
      <c r="A1268" s="954">
        <v>27</v>
      </c>
      <c r="B1268" s="204" t="s">
        <v>2258</v>
      </c>
      <c r="C1268" s="204" t="s">
        <v>2251</v>
      </c>
      <c r="D1268" s="580"/>
      <c r="E1268" s="580"/>
      <c r="F1268" s="580"/>
      <c r="G1268" s="580"/>
      <c r="H1268" s="580"/>
      <c r="I1268" s="580"/>
      <c r="J1268" s="1056"/>
      <c r="K1268" s="1056"/>
      <c r="L1268" s="1056"/>
      <c r="M1268" s="580">
        <v>480000</v>
      </c>
      <c r="N1268" s="1057"/>
    </row>
    <row r="1269" spans="1:14" ht="25" customHeight="1" x14ac:dyDescent="0.4">
      <c r="A1269" s="954">
        <v>28</v>
      </c>
      <c r="B1269" s="204" t="s">
        <v>2262</v>
      </c>
      <c r="C1269" s="204" t="s">
        <v>2251</v>
      </c>
      <c r="D1269" s="580"/>
      <c r="E1269" s="580"/>
      <c r="F1269" s="580"/>
      <c r="G1269" s="580"/>
      <c r="H1269" s="580"/>
      <c r="I1269" s="580"/>
      <c r="J1269" s="1056"/>
      <c r="K1269" s="1056"/>
      <c r="L1269" s="1056"/>
      <c r="M1269" s="580">
        <v>480000</v>
      </c>
      <c r="N1269" s="1057"/>
    </row>
    <row r="1270" spans="1:14" ht="25" customHeight="1" x14ac:dyDescent="0.4">
      <c r="A1270" s="954">
        <v>29</v>
      </c>
      <c r="B1270" s="204" t="s">
        <v>2288</v>
      </c>
      <c r="C1270" s="204" t="s">
        <v>2251</v>
      </c>
      <c r="D1270" s="580"/>
      <c r="E1270" s="580"/>
      <c r="F1270" s="580"/>
      <c r="G1270" s="580"/>
      <c r="H1270" s="580"/>
      <c r="I1270" s="580"/>
      <c r="J1270" s="1056"/>
      <c r="K1270" s="1056"/>
      <c r="L1270" s="1056"/>
      <c r="M1270" s="580">
        <v>480000</v>
      </c>
      <c r="N1270" s="1057"/>
    </row>
    <row r="1271" spans="1:14" ht="25" customHeight="1" x14ac:dyDescent="0.4">
      <c r="A1271" s="954"/>
      <c r="B1271" s="204" t="s">
        <v>3156</v>
      </c>
      <c r="C1271" s="204" t="s">
        <v>2272</v>
      </c>
      <c r="D1271" s="580">
        <v>130263.72</v>
      </c>
      <c r="E1271" s="580">
        <f t="shared" ref="E1271:E1279" si="116">D1271*35%</f>
        <v>45592.301999999996</v>
      </c>
      <c r="F1271" s="580">
        <f t="shared" ref="F1271:F1279" si="117">D1271*20%</f>
        <v>26052.744000000002</v>
      </c>
      <c r="G1271" s="580">
        <v>5400</v>
      </c>
      <c r="H1271" s="580">
        <f t="shared" ref="H1271:H1279" si="118">D1271*5%</f>
        <v>6513.1860000000006</v>
      </c>
      <c r="I1271" s="580">
        <f t="shared" ref="I1271:I1279" si="119">D1271*5%+64915.68</f>
        <v>71428.865999999995</v>
      </c>
      <c r="J1271" s="1056"/>
      <c r="K1271" s="1056"/>
      <c r="L1271" s="1056"/>
      <c r="M1271" s="580">
        <v>480000</v>
      </c>
      <c r="N1271" s="1057"/>
    </row>
    <row r="1272" spans="1:14" ht="25" customHeight="1" x14ac:dyDescent="0.4">
      <c r="A1272" s="954"/>
      <c r="B1272" s="204" t="s">
        <v>3157</v>
      </c>
      <c r="C1272" s="204" t="s">
        <v>2272</v>
      </c>
      <c r="D1272" s="580">
        <v>130263.72</v>
      </c>
      <c r="E1272" s="580">
        <f t="shared" si="116"/>
        <v>45592.301999999996</v>
      </c>
      <c r="F1272" s="580">
        <f t="shared" si="117"/>
        <v>26052.744000000002</v>
      </c>
      <c r="G1272" s="580">
        <v>5400</v>
      </c>
      <c r="H1272" s="580">
        <f t="shared" si="118"/>
        <v>6513.1860000000006</v>
      </c>
      <c r="I1272" s="580">
        <f t="shared" si="119"/>
        <v>71428.865999999995</v>
      </c>
      <c r="J1272" s="1056"/>
      <c r="K1272" s="1056"/>
      <c r="L1272" s="1056"/>
      <c r="M1272" s="580">
        <v>480000</v>
      </c>
      <c r="N1272" s="1057"/>
    </row>
    <row r="1273" spans="1:14" ht="25" customHeight="1" x14ac:dyDescent="0.4">
      <c r="A1273" s="954"/>
      <c r="B1273" s="204" t="s">
        <v>3158</v>
      </c>
      <c r="C1273" s="204" t="s">
        <v>2272</v>
      </c>
      <c r="D1273" s="580">
        <v>130263.72</v>
      </c>
      <c r="E1273" s="580">
        <f t="shared" si="116"/>
        <v>45592.301999999996</v>
      </c>
      <c r="F1273" s="580">
        <f t="shared" si="117"/>
        <v>26052.744000000002</v>
      </c>
      <c r="G1273" s="580">
        <v>5400</v>
      </c>
      <c r="H1273" s="580">
        <f t="shared" si="118"/>
        <v>6513.1860000000006</v>
      </c>
      <c r="I1273" s="580">
        <f t="shared" si="119"/>
        <v>71428.865999999995</v>
      </c>
      <c r="J1273" s="1056"/>
      <c r="K1273" s="1056"/>
      <c r="L1273" s="1056"/>
      <c r="M1273" s="580">
        <v>480000</v>
      </c>
      <c r="N1273" s="1057"/>
    </row>
    <row r="1274" spans="1:14" ht="25" customHeight="1" x14ac:dyDescent="0.4">
      <c r="A1274" s="954"/>
      <c r="B1274" s="204" t="s">
        <v>3159</v>
      </c>
      <c r="C1274" s="204" t="s">
        <v>2272</v>
      </c>
      <c r="D1274" s="580">
        <v>130263.72</v>
      </c>
      <c r="E1274" s="580">
        <f t="shared" si="116"/>
        <v>45592.301999999996</v>
      </c>
      <c r="F1274" s="580">
        <f t="shared" si="117"/>
        <v>26052.744000000002</v>
      </c>
      <c r="G1274" s="580">
        <v>5400</v>
      </c>
      <c r="H1274" s="580">
        <f t="shared" si="118"/>
        <v>6513.1860000000006</v>
      </c>
      <c r="I1274" s="580">
        <f t="shared" si="119"/>
        <v>71428.865999999995</v>
      </c>
      <c r="J1274" s="1056"/>
      <c r="K1274" s="1056"/>
      <c r="L1274" s="1056"/>
      <c r="M1274" s="580">
        <v>480000</v>
      </c>
      <c r="N1274" s="1057"/>
    </row>
    <row r="1275" spans="1:14" ht="25" customHeight="1" x14ac:dyDescent="0.4">
      <c r="A1275" s="954"/>
      <c r="B1275" s="204" t="s">
        <v>3160</v>
      </c>
      <c r="C1275" s="204" t="s">
        <v>2272</v>
      </c>
      <c r="D1275" s="580">
        <v>130263.72</v>
      </c>
      <c r="E1275" s="580">
        <f t="shared" si="116"/>
        <v>45592.301999999996</v>
      </c>
      <c r="F1275" s="580">
        <f t="shared" si="117"/>
        <v>26052.744000000002</v>
      </c>
      <c r="G1275" s="580">
        <v>5400</v>
      </c>
      <c r="H1275" s="580">
        <f t="shared" si="118"/>
        <v>6513.1860000000006</v>
      </c>
      <c r="I1275" s="580">
        <f t="shared" si="119"/>
        <v>71428.865999999995</v>
      </c>
      <c r="J1275" s="1056"/>
      <c r="K1275" s="1056"/>
      <c r="L1275" s="1056"/>
      <c r="M1275" s="580">
        <v>480000</v>
      </c>
      <c r="N1275" s="1057"/>
    </row>
    <row r="1276" spans="1:14" ht="25" customHeight="1" x14ac:dyDescent="0.4">
      <c r="A1276" s="954"/>
      <c r="B1276" s="204" t="s">
        <v>3162</v>
      </c>
      <c r="C1276" s="204" t="s">
        <v>2272</v>
      </c>
      <c r="D1276" s="580">
        <v>130263.72</v>
      </c>
      <c r="E1276" s="580">
        <f t="shared" si="116"/>
        <v>45592.301999999996</v>
      </c>
      <c r="F1276" s="580">
        <f t="shared" si="117"/>
        <v>26052.744000000002</v>
      </c>
      <c r="G1276" s="580">
        <v>5400</v>
      </c>
      <c r="H1276" s="580">
        <f t="shared" si="118"/>
        <v>6513.1860000000006</v>
      </c>
      <c r="I1276" s="580">
        <f t="shared" si="119"/>
        <v>71428.865999999995</v>
      </c>
      <c r="J1276" s="1056"/>
      <c r="K1276" s="1056"/>
      <c r="L1276" s="1056"/>
      <c r="M1276" s="580">
        <v>480000</v>
      </c>
      <c r="N1276" s="1057"/>
    </row>
    <row r="1277" spans="1:14" ht="25" customHeight="1" x14ac:dyDescent="0.4">
      <c r="A1277" s="954"/>
      <c r="B1277" s="204" t="s">
        <v>3163</v>
      </c>
      <c r="C1277" s="204" t="s">
        <v>2272</v>
      </c>
      <c r="D1277" s="580">
        <v>130263.72</v>
      </c>
      <c r="E1277" s="580">
        <f t="shared" si="116"/>
        <v>45592.301999999996</v>
      </c>
      <c r="F1277" s="580">
        <f t="shared" si="117"/>
        <v>26052.744000000002</v>
      </c>
      <c r="G1277" s="580">
        <v>5400</v>
      </c>
      <c r="H1277" s="580">
        <f t="shared" si="118"/>
        <v>6513.1860000000006</v>
      </c>
      <c r="I1277" s="580">
        <f t="shared" si="119"/>
        <v>71428.865999999995</v>
      </c>
      <c r="J1277" s="1056"/>
      <c r="K1277" s="1056"/>
      <c r="L1277" s="1056"/>
      <c r="M1277" s="580">
        <v>480000</v>
      </c>
      <c r="N1277" s="1057"/>
    </row>
    <row r="1278" spans="1:14" ht="25" customHeight="1" x14ac:dyDescent="0.4">
      <c r="A1278" s="954"/>
      <c r="B1278" s="204" t="s">
        <v>3164</v>
      </c>
      <c r="C1278" s="204" t="s">
        <v>2272</v>
      </c>
      <c r="D1278" s="580">
        <v>130263.72</v>
      </c>
      <c r="E1278" s="580">
        <f t="shared" si="116"/>
        <v>45592.301999999996</v>
      </c>
      <c r="F1278" s="580">
        <f t="shared" si="117"/>
        <v>26052.744000000002</v>
      </c>
      <c r="G1278" s="580">
        <v>5400</v>
      </c>
      <c r="H1278" s="580">
        <f t="shared" si="118"/>
        <v>6513.1860000000006</v>
      </c>
      <c r="I1278" s="580">
        <f t="shared" si="119"/>
        <v>71428.865999999995</v>
      </c>
      <c r="J1278" s="1056"/>
      <c r="K1278" s="1056"/>
      <c r="L1278" s="1056"/>
      <c r="M1278" s="580">
        <v>480000</v>
      </c>
      <c r="N1278" s="1057"/>
    </row>
    <row r="1279" spans="1:14" ht="25" customHeight="1" x14ac:dyDescent="0.4">
      <c r="A1279" s="954"/>
      <c r="B1279" s="204" t="s">
        <v>3165</v>
      </c>
      <c r="C1279" s="204" t="s">
        <v>2272</v>
      </c>
      <c r="D1279" s="580">
        <v>130263.72</v>
      </c>
      <c r="E1279" s="580">
        <f t="shared" si="116"/>
        <v>45592.301999999996</v>
      </c>
      <c r="F1279" s="580">
        <f t="shared" si="117"/>
        <v>26052.744000000002</v>
      </c>
      <c r="G1279" s="580">
        <v>5400</v>
      </c>
      <c r="H1279" s="580">
        <f t="shared" si="118"/>
        <v>6513.1860000000006</v>
      </c>
      <c r="I1279" s="580">
        <f t="shared" si="119"/>
        <v>71428.865999999995</v>
      </c>
      <c r="J1279" s="1056"/>
      <c r="K1279" s="1056"/>
      <c r="L1279" s="1056"/>
      <c r="M1279" s="580">
        <v>480000</v>
      </c>
      <c r="N1279" s="1057"/>
    </row>
    <row r="1280" spans="1:14" ht="25" customHeight="1" x14ac:dyDescent="0.4">
      <c r="A1280" s="954"/>
      <c r="B1280" s="204" t="s">
        <v>3166</v>
      </c>
      <c r="C1280" s="204" t="s">
        <v>2272</v>
      </c>
      <c r="D1280" s="580">
        <v>130263.72</v>
      </c>
      <c r="E1280" s="580">
        <f>D1280*35%</f>
        <v>45592.301999999996</v>
      </c>
      <c r="F1280" s="580">
        <f>D1280*20%</f>
        <v>26052.744000000002</v>
      </c>
      <c r="G1280" s="580">
        <v>5400</v>
      </c>
      <c r="H1280" s="580">
        <f>D1280*5%</f>
        <v>6513.1860000000006</v>
      </c>
      <c r="I1280" s="580">
        <f>D1280*5%+64915.68</f>
        <v>71428.865999999995</v>
      </c>
      <c r="J1280" s="1056"/>
      <c r="K1280" s="1056"/>
      <c r="L1280" s="1056"/>
      <c r="M1280" s="580">
        <v>480000</v>
      </c>
      <c r="N1280" s="1057"/>
    </row>
    <row r="1281" spans="1:14" ht="25" customHeight="1" x14ac:dyDescent="0.4">
      <c r="A1281" s="954">
        <v>30</v>
      </c>
      <c r="B1281" s="204" t="s">
        <v>2263</v>
      </c>
      <c r="C1281" s="204" t="s">
        <v>2264</v>
      </c>
      <c r="D1281" s="580">
        <v>107112</v>
      </c>
      <c r="E1281" s="580">
        <f t="shared" si="112"/>
        <v>37489.199999999997</v>
      </c>
      <c r="F1281" s="580">
        <f t="shared" si="113"/>
        <v>21422.400000000001</v>
      </c>
      <c r="G1281" s="580">
        <v>5400</v>
      </c>
      <c r="H1281" s="580">
        <f t="shared" si="114"/>
        <v>5355.6</v>
      </c>
      <c r="I1281" s="580">
        <f t="shared" si="115"/>
        <v>70271.28</v>
      </c>
      <c r="J1281" s="1056"/>
      <c r="K1281" s="1056"/>
      <c r="L1281" s="1056"/>
      <c r="M1281" s="580">
        <v>480000</v>
      </c>
      <c r="N1281" s="1057"/>
    </row>
    <row r="1282" spans="1:14" ht="25" customHeight="1" x14ac:dyDescent="0.4">
      <c r="A1282" s="954">
        <v>31</v>
      </c>
      <c r="B1282" s="204" t="s">
        <v>2265</v>
      </c>
      <c r="C1282" s="204" t="s">
        <v>2264</v>
      </c>
      <c r="D1282" s="580">
        <v>107112</v>
      </c>
      <c r="E1282" s="580">
        <f t="shared" si="112"/>
        <v>37489.199999999997</v>
      </c>
      <c r="F1282" s="580">
        <f t="shared" si="113"/>
        <v>21422.400000000001</v>
      </c>
      <c r="G1282" s="580">
        <v>5400</v>
      </c>
      <c r="H1282" s="580">
        <f t="shared" si="114"/>
        <v>5355.6</v>
      </c>
      <c r="I1282" s="580">
        <f t="shared" si="115"/>
        <v>70271.28</v>
      </c>
      <c r="J1282" s="1056"/>
      <c r="K1282" s="1056"/>
      <c r="L1282" s="1056"/>
      <c r="M1282" s="580">
        <v>480000</v>
      </c>
      <c r="N1282" s="1057"/>
    </row>
    <row r="1283" spans="1:14" ht="25" customHeight="1" x14ac:dyDescent="0.4">
      <c r="A1283" s="954">
        <v>32</v>
      </c>
      <c r="B1283" s="204" t="s">
        <v>2266</v>
      </c>
      <c r="C1283" s="204" t="s">
        <v>2264</v>
      </c>
      <c r="D1283" s="580">
        <v>107112</v>
      </c>
      <c r="E1283" s="580">
        <f t="shared" si="112"/>
        <v>37489.199999999997</v>
      </c>
      <c r="F1283" s="580">
        <f t="shared" si="113"/>
        <v>21422.400000000001</v>
      </c>
      <c r="G1283" s="580">
        <v>5400</v>
      </c>
      <c r="H1283" s="580">
        <f t="shared" si="114"/>
        <v>5355.6</v>
      </c>
      <c r="I1283" s="580">
        <f t="shared" si="115"/>
        <v>70271.28</v>
      </c>
      <c r="J1283" s="1056"/>
      <c r="K1283" s="1056"/>
      <c r="L1283" s="1056"/>
      <c r="M1283" s="580">
        <v>480000</v>
      </c>
      <c r="N1283" s="1057"/>
    </row>
    <row r="1284" spans="1:14" ht="25" customHeight="1" x14ac:dyDescent="0.4">
      <c r="A1284" s="954">
        <v>33</v>
      </c>
      <c r="B1284" s="204" t="s">
        <v>2267</v>
      </c>
      <c r="C1284" s="204" t="s">
        <v>2264</v>
      </c>
      <c r="D1284" s="580">
        <v>107112</v>
      </c>
      <c r="E1284" s="580">
        <f t="shared" si="112"/>
        <v>37489.199999999997</v>
      </c>
      <c r="F1284" s="580">
        <f t="shared" si="113"/>
        <v>21422.400000000001</v>
      </c>
      <c r="G1284" s="580">
        <v>5400</v>
      </c>
      <c r="H1284" s="580">
        <f t="shared" si="114"/>
        <v>5355.6</v>
      </c>
      <c r="I1284" s="580">
        <f t="shared" si="115"/>
        <v>70271.28</v>
      </c>
      <c r="J1284" s="1056"/>
      <c r="K1284" s="1056"/>
      <c r="L1284" s="1056"/>
      <c r="M1284" s="580">
        <v>480000</v>
      </c>
      <c r="N1284" s="1057"/>
    </row>
    <row r="1285" spans="1:14" ht="25" customHeight="1" x14ac:dyDescent="0.4">
      <c r="A1285" s="954">
        <v>34</v>
      </c>
      <c r="B1285" s="204" t="s">
        <v>2268</v>
      </c>
      <c r="C1285" s="204" t="s">
        <v>2264</v>
      </c>
      <c r="D1285" s="580">
        <v>107112</v>
      </c>
      <c r="E1285" s="580">
        <f t="shared" si="112"/>
        <v>37489.199999999997</v>
      </c>
      <c r="F1285" s="580">
        <f t="shared" si="113"/>
        <v>21422.400000000001</v>
      </c>
      <c r="G1285" s="580">
        <v>5400</v>
      </c>
      <c r="H1285" s="580">
        <f t="shared" si="114"/>
        <v>5355.6</v>
      </c>
      <c r="I1285" s="580">
        <f t="shared" si="115"/>
        <v>70271.28</v>
      </c>
      <c r="J1285" s="1056"/>
      <c r="K1285" s="1056"/>
      <c r="L1285" s="1056"/>
      <c r="M1285" s="580">
        <v>480000</v>
      </c>
      <c r="N1285" s="1057"/>
    </row>
    <row r="1286" spans="1:14" ht="25" customHeight="1" x14ac:dyDescent="0.4">
      <c r="A1286" s="954">
        <v>35</v>
      </c>
      <c r="B1286" s="204" t="s">
        <v>2269</v>
      </c>
      <c r="C1286" s="204" t="s">
        <v>2264</v>
      </c>
      <c r="D1286" s="580">
        <v>107112</v>
      </c>
      <c r="E1286" s="580">
        <f t="shared" si="112"/>
        <v>37489.199999999997</v>
      </c>
      <c r="F1286" s="580">
        <f t="shared" si="113"/>
        <v>21422.400000000001</v>
      </c>
      <c r="G1286" s="580">
        <v>5400</v>
      </c>
      <c r="H1286" s="580">
        <f t="shared" si="114"/>
        <v>5355.6</v>
      </c>
      <c r="I1286" s="580">
        <f t="shared" si="115"/>
        <v>70271.28</v>
      </c>
      <c r="J1286" s="1056"/>
      <c r="K1286" s="1056"/>
      <c r="L1286" s="1056"/>
      <c r="M1286" s="580">
        <v>480000</v>
      </c>
      <c r="N1286" s="1057"/>
    </row>
    <row r="1287" spans="1:14" ht="25" customHeight="1" x14ac:dyDescent="0.4">
      <c r="A1287" s="954">
        <v>36</v>
      </c>
      <c r="B1287" s="204" t="s">
        <v>2270</v>
      </c>
      <c r="C1287" s="204" t="s">
        <v>2264</v>
      </c>
      <c r="D1287" s="580">
        <v>107112</v>
      </c>
      <c r="E1287" s="580">
        <f t="shared" si="112"/>
        <v>37489.199999999997</v>
      </c>
      <c r="F1287" s="580">
        <f t="shared" si="113"/>
        <v>21422.400000000001</v>
      </c>
      <c r="G1287" s="580">
        <v>5400</v>
      </c>
      <c r="H1287" s="580">
        <f t="shared" si="114"/>
        <v>5355.6</v>
      </c>
      <c r="I1287" s="580">
        <f t="shared" si="115"/>
        <v>70271.28</v>
      </c>
      <c r="J1287" s="1056"/>
      <c r="K1287" s="1056"/>
      <c r="L1287" s="1056"/>
      <c r="M1287" s="580">
        <v>480000</v>
      </c>
      <c r="N1287" s="1057"/>
    </row>
    <row r="1288" spans="1:14" ht="25" customHeight="1" x14ac:dyDescent="0.4">
      <c r="A1288" s="954">
        <v>37</v>
      </c>
      <c r="B1288" s="204" t="s">
        <v>2271</v>
      </c>
      <c r="C1288" s="204" t="s">
        <v>2272</v>
      </c>
      <c r="D1288" s="580">
        <v>130263.72</v>
      </c>
      <c r="E1288" s="580">
        <f t="shared" si="112"/>
        <v>45592.301999999996</v>
      </c>
      <c r="F1288" s="580">
        <f t="shared" si="113"/>
        <v>26052.744000000002</v>
      </c>
      <c r="G1288" s="580">
        <v>5400</v>
      </c>
      <c r="H1288" s="580">
        <f t="shared" si="114"/>
        <v>6513.1860000000006</v>
      </c>
      <c r="I1288" s="580">
        <f t="shared" si="115"/>
        <v>71428.865999999995</v>
      </c>
      <c r="J1288" s="1056"/>
      <c r="K1288" s="1056"/>
      <c r="L1288" s="1056"/>
      <c r="M1288" s="580">
        <v>480000</v>
      </c>
      <c r="N1288" s="1057"/>
    </row>
    <row r="1289" spans="1:14" ht="25" customHeight="1" x14ac:dyDescent="0.4">
      <c r="A1289" s="954">
        <v>38</v>
      </c>
      <c r="B1289" s="204" t="s">
        <v>2273</v>
      </c>
      <c r="C1289" s="204" t="s">
        <v>2272</v>
      </c>
      <c r="D1289" s="580">
        <v>130263.72</v>
      </c>
      <c r="E1289" s="580">
        <f t="shared" si="112"/>
        <v>45592.301999999996</v>
      </c>
      <c r="F1289" s="580">
        <f t="shared" si="113"/>
        <v>26052.744000000002</v>
      </c>
      <c r="G1289" s="580">
        <v>5400</v>
      </c>
      <c r="H1289" s="580">
        <f t="shared" si="114"/>
        <v>6513.1860000000006</v>
      </c>
      <c r="I1289" s="580">
        <f t="shared" si="115"/>
        <v>71428.865999999995</v>
      </c>
      <c r="J1289" s="1056"/>
      <c r="K1289" s="1056"/>
      <c r="L1289" s="1056"/>
      <c r="M1289" s="580">
        <v>480000</v>
      </c>
      <c r="N1289" s="1057"/>
    </row>
    <row r="1290" spans="1:14" ht="25" customHeight="1" x14ac:dyDescent="0.4">
      <c r="A1290" s="954">
        <v>39</v>
      </c>
      <c r="B1290" s="204" t="s">
        <v>2274</v>
      </c>
      <c r="C1290" s="204" t="s">
        <v>2272</v>
      </c>
      <c r="D1290" s="580">
        <v>130263.72</v>
      </c>
      <c r="E1290" s="580">
        <f t="shared" si="112"/>
        <v>45592.301999999996</v>
      </c>
      <c r="F1290" s="580">
        <f t="shared" si="113"/>
        <v>26052.744000000002</v>
      </c>
      <c r="G1290" s="580">
        <v>5400</v>
      </c>
      <c r="H1290" s="580">
        <f t="shared" si="114"/>
        <v>6513.1860000000006</v>
      </c>
      <c r="I1290" s="580">
        <f t="shared" si="115"/>
        <v>71428.865999999995</v>
      </c>
      <c r="J1290" s="1056"/>
      <c r="K1290" s="1056"/>
      <c r="L1290" s="1056"/>
      <c r="M1290" s="580">
        <v>480000</v>
      </c>
      <c r="N1290" s="1057"/>
    </row>
    <row r="1291" spans="1:14" ht="25" customHeight="1" x14ac:dyDescent="0.4">
      <c r="A1291" s="954">
        <v>40</v>
      </c>
      <c r="B1291" s="204" t="s">
        <v>2275</v>
      </c>
      <c r="C1291" s="204" t="s">
        <v>2272</v>
      </c>
      <c r="D1291" s="580">
        <v>130263.72</v>
      </c>
      <c r="E1291" s="580">
        <f t="shared" si="112"/>
        <v>45592.301999999996</v>
      </c>
      <c r="F1291" s="580">
        <f t="shared" si="113"/>
        <v>26052.744000000002</v>
      </c>
      <c r="G1291" s="580">
        <v>5400</v>
      </c>
      <c r="H1291" s="580">
        <f t="shared" si="114"/>
        <v>6513.1860000000006</v>
      </c>
      <c r="I1291" s="580">
        <f t="shared" si="115"/>
        <v>71428.865999999995</v>
      </c>
      <c r="J1291" s="1056"/>
      <c r="K1291" s="1056"/>
      <c r="L1291" s="1056"/>
      <c r="M1291" s="580">
        <v>480000</v>
      </c>
      <c r="N1291" s="1057"/>
    </row>
    <row r="1292" spans="1:14" ht="25" customHeight="1" x14ac:dyDescent="0.4">
      <c r="A1292" s="954">
        <v>41</v>
      </c>
      <c r="B1292" s="204" t="s">
        <v>2255</v>
      </c>
      <c r="C1292" s="204" t="s">
        <v>2272</v>
      </c>
      <c r="D1292" s="580">
        <v>130263.72</v>
      </c>
      <c r="E1292" s="580">
        <f t="shared" si="112"/>
        <v>45592.301999999996</v>
      </c>
      <c r="F1292" s="580">
        <f t="shared" si="113"/>
        <v>26052.744000000002</v>
      </c>
      <c r="G1292" s="580">
        <v>5400</v>
      </c>
      <c r="H1292" s="580">
        <f t="shared" si="114"/>
        <v>6513.1860000000006</v>
      </c>
      <c r="I1292" s="580">
        <f t="shared" si="115"/>
        <v>71428.865999999995</v>
      </c>
      <c r="J1292" s="1056"/>
      <c r="K1292" s="1056"/>
      <c r="L1292" s="1056"/>
      <c r="M1292" s="580">
        <v>480000</v>
      </c>
      <c r="N1292" s="1057"/>
    </row>
    <row r="1293" spans="1:14" ht="25" customHeight="1" x14ac:dyDescent="0.4">
      <c r="A1293" s="954">
        <v>42</v>
      </c>
      <c r="B1293" s="204" t="s">
        <v>2276</v>
      </c>
      <c r="C1293" s="204" t="s">
        <v>2272</v>
      </c>
      <c r="D1293" s="580">
        <v>130263.72</v>
      </c>
      <c r="E1293" s="580">
        <f t="shared" si="112"/>
        <v>45592.301999999996</v>
      </c>
      <c r="F1293" s="580">
        <f t="shared" si="113"/>
        <v>26052.744000000002</v>
      </c>
      <c r="G1293" s="580">
        <v>5400</v>
      </c>
      <c r="H1293" s="580">
        <f t="shared" si="114"/>
        <v>6513.1860000000006</v>
      </c>
      <c r="I1293" s="580">
        <f t="shared" si="115"/>
        <v>71428.865999999995</v>
      </c>
      <c r="J1293" s="1056"/>
      <c r="K1293" s="1056"/>
      <c r="L1293" s="1056"/>
      <c r="M1293" s="580">
        <v>480000</v>
      </c>
      <c r="N1293" s="1057"/>
    </row>
    <row r="1294" spans="1:14" ht="25" customHeight="1" x14ac:dyDescent="0.4">
      <c r="A1294" s="954">
        <v>43</v>
      </c>
      <c r="B1294" s="204" t="s">
        <v>2277</v>
      </c>
      <c r="C1294" s="204" t="s">
        <v>2272</v>
      </c>
      <c r="D1294" s="580">
        <v>130263.72</v>
      </c>
      <c r="E1294" s="580">
        <f t="shared" si="112"/>
        <v>45592.301999999996</v>
      </c>
      <c r="F1294" s="580">
        <f t="shared" si="113"/>
        <v>26052.744000000002</v>
      </c>
      <c r="G1294" s="580">
        <v>5400</v>
      </c>
      <c r="H1294" s="580">
        <f t="shared" si="114"/>
        <v>6513.1860000000006</v>
      </c>
      <c r="I1294" s="580">
        <f t="shared" si="115"/>
        <v>71428.865999999995</v>
      </c>
      <c r="J1294" s="1056"/>
      <c r="K1294" s="1056"/>
      <c r="L1294" s="1056"/>
      <c r="M1294" s="580">
        <v>480000</v>
      </c>
      <c r="N1294" s="1057"/>
    </row>
    <row r="1295" spans="1:14" ht="25" customHeight="1" x14ac:dyDescent="0.4">
      <c r="A1295" s="954">
        <v>44</v>
      </c>
      <c r="B1295" s="204" t="s">
        <v>2278</v>
      </c>
      <c r="C1295" s="204" t="s">
        <v>2272</v>
      </c>
      <c r="D1295" s="580">
        <v>130263.72</v>
      </c>
      <c r="E1295" s="580">
        <f t="shared" si="112"/>
        <v>45592.301999999996</v>
      </c>
      <c r="F1295" s="580">
        <f t="shared" si="113"/>
        <v>26052.744000000002</v>
      </c>
      <c r="G1295" s="580">
        <v>5400</v>
      </c>
      <c r="H1295" s="580">
        <f t="shared" si="114"/>
        <v>6513.1860000000006</v>
      </c>
      <c r="I1295" s="580">
        <f t="shared" si="115"/>
        <v>71428.865999999995</v>
      </c>
      <c r="J1295" s="1056"/>
      <c r="K1295" s="1056"/>
      <c r="L1295" s="1056"/>
      <c r="M1295" s="580">
        <v>480000</v>
      </c>
      <c r="N1295" s="1057"/>
    </row>
    <row r="1296" spans="1:14" ht="25" customHeight="1" x14ac:dyDescent="0.4">
      <c r="A1296" s="954">
        <v>45</v>
      </c>
      <c r="B1296" s="204" t="s">
        <v>2279</v>
      </c>
      <c r="C1296" s="204" t="s">
        <v>2272</v>
      </c>
      <c r="D1296" s="580">
        <v>130263.72</v>
      </c>
      <c r="E1296" s="580">
        <f t="shared" si="112"/>
        <v>45592.301999999996</v>
      </c>
      <c r="F1296" s="580">
        <f t="shared" si="113"/>
        <v>26052.744000000002</v>
      </c>
      <c r="G1296" s="580">
        <v>5400</v>
      </c>
      <c r="H1296" s="580">
        <f t="shared" si="114"/>
        <v>6513.1860000000006</v>
      </c>
      <c r="I1296" s="580">
        <f t="shared" si="115"/>
        <v>71428.865999999995</v>
      </c>
      <c r="J1296" s="1056"/>
      <c r="K1296" s="1056"/>
      <c r="L1296" s="1056"/>
      <c r="M1296" s="580">
        <v>480000</v>
      </c>
      <c r="N1296" s="1057"/>
    </row>
    <row r="1297" spans="1:14" ht="25" customHeight="1" x14ac:dyDescent="0.4">
      <c r="A1297" s="954">
        <v>46</v>
      </c>
      <c r="B1297" s="204" t="s">
        <v>2280</v>
      </c>
      <c r="C1297" s="204" t="s">
        <v>1829</v>
      </c>
      <c r="D1297" s="580">
        <v>149556.84</v>
      </c>
      <c r="E1297" s="580">
        <f t="shared" si="112"/>
        <v>52344.893999999993</v>
      </c>
      <c r="F1297" s="580">
        <f t="shared" si="113"/>
        <v>29911.368000000002</v>
      </c>
      <c r="G1297" s="580">
        <v>5400</v>
      </c>
      <c r="H1297" s="580">
        <f t="shared" si="114"/>
        <v>7477.8420000000006</v>
      </c>
      <c r="I1297" s="580">
        <f t="shared" si="115"/>
        <v>72393.521999999997</v>
      </c>
      <c r="J1297" s="1056"/>
      <c r="K1297" s="1056"/>
      <c r="L1297" s="1056"/>
      <c r="M1297" s="580">
        <v>480000</v>
      </c>
      <c r="N1297" s="1057"/>
    </row>
    <row r="1298" spans="1:14" ht="25" customHeight="1" x14ac:dyDescent="0.4">
      <c r="A1298" s="954">
        <v>47</v>
      </c>
      <c r="B1298" s="204" t="s">
        <v>2281</v>
      </c>
      <c r="C1298" s="204" t="s">
        <v>1829</v>
      </c>
      <c r="D1298" s="580">
        <v>149556.84</v>
      </c>
      <c r="E1298" s="580">
        <f t="shared" si="112"/>
        <v>52344.893999999993</v>
      </c>
      <c r="F1298" s="580">
        <f t="shared" si="113"/>
        <v>29911.368000000002</v>
      </c>
      <c r="G1298" s="580">
        <v>5400</v>
      </c>
      <c r="H1298" s="580">
        <f t="shared" si="114"/>
        <v>7477.8420000000006</v>
      </c>
      <c r="I1298" s="580">
        <f t="shared" si="115"/>
        <v>72393.521999999997</v>
      </c>
      <c r="J1298" s="1056"/>
      <c r="K1298" s="1056"/>
      <c r="L1298" s="1056"/>
      <c r="M1298" s="580">
        <v>480000</v>
      </c>
      <c r="N1298" s="1057"/>
    </row>
    <row r="1299" spans="1:14" ht="25" customHeight="1" x14ac:dyDescent="0.4">
      <c r="A1299" s="954">
        <v>48</v>
      </c>
      <c r="B1299" s="204" t="s">
        <v>2282</v>
      </c>
      <c r="C1299" s="204" t="s">
        <v>1829</v>
      </c>
      <c r="D1299" s="580">
        <v>149556.84</v>
      </c>
      <c r="E1299" s="580">
        <f t="shared" si="112"/>
        <v>52344.893999999993</v>
      </c>
      <c r="F1299" s="580">
        <f t="shared" si="113"/>
        <v>29911.368000000002</v>
      </c>
      <c r="G1299" s="580">
        <v>5400</v>
      </c>
      <c r="H1299" s="580">
        <f t="shared" si="114"/>
        <v>7477.8420000000006</v>
      </c>
      <c r="I1299" s="580">
        <f t="shared" si="115"/>
        <v>72393.521999999997</v>
      </c>
      <c r="J1299" s="1056"/>
      <c r="K1299" s="1056"/>
      <c r="L1299" s="1056"/>
      <c r="M1299" s="580">
        <v>480000</v>
      </c>
      <c r="N1299" s="1057"/>
    </row>
    <row r="1300" spans="1:14" ht="25" customHeight="1" x14ac:dyDescent="0.4">
      <c r="A1300" s="954">
        <v>49</v>
      </c>
      <c r="B1300" s="204" t="s">
        <v>2283</v>
      </c>
      <c r="C1300" s="204" t="s">
        <v>1829</v>
      </c>
      <c r="D1300" s="580">
        <v>149556.84</v>
      </c>
      <c r="E1300" s="580">
        <f t="shared" si="112"/>
        <v>52344.893999999993</v>
      </c>
      <c r="F1300" s="580">
        <f t="shared" si="113"/>
        <v>29911.368000000002</v>
      </c>
      <c r="G1300" s="580">
        <v>5400</v>
      </c>
      <c r="H1300" s="580">
        <f t="shared" si="114"/>
        <v>7477.8420000000006</v>
      </c>
      <c r="I1300" s="580">
        <f t="shared" si="115"/>
        <v>72393.521999999997</v>
      </c>
      <c r="J1300" s="1056"/>
      <c r="K1300" s="1056"/>
      <c r="L1300" s="1056"/>
      <c r="M1300" s="580">
        <v>480000</v>
      </c>
      <c r="N1300" s="1057"/>
    </row>
    <row r="1301" spans="1:14" ht="25" customHeight="1" x14ac:dyDescent="0.4">
      <c r="A1301" s="954">
        <v>50</v>
      </c>
      <c r="B1301" s="204" t="s">
        <v>2284</v>
      </c>
      <c r="C1301" s="204" t="s">
        <v>1829</v>
      </c>
      <c r="D1301" s="580">
        <v>149556.84</v>
      </c>
      <c r="E1301" s="580">
        <f t="shared" si="112"/>
        <v>52344.893999999993</v>
      </c>
      <c r="F1301" s="580">
        <f t="shared" si="113"/>
        <v>29911.368000000002</v>
      </c>
      <c r="G1301" s="580">
        <v>5400</v>
      </c>
      <c r="H1301" s="580">
        <f t="shared" si="114"/>
        <v>7477.8420000000006</v>
      </c>
      <c r="I1301" s="580">
        <f t="shared" si="115"/>
        <v>72393.521999999997</v>
      </c>
      <c r="J1301" s="1056"/>
      <c r="K1301" s="1056"/>
      <c r="L1301" s="1056"/>
      <c r="M1301" s="580">
        <v>480000</v>
      </c>
      <c r="N1301" s="1057"/>
    </row>
    <row r="1302" spans="1:14" ht="25" customHeight="1" x14ac:dyDescent="0.4">
      <c r="A1302" s="954">
        <v>51</v>
      </c>
      <c r="B1302" s="204" t="s">
        <v>2285</v>
      </c>
      <c r="C1302" s="204" t="s">
        <v>1829</v>
      </c>
      <c r="D1302" s="580">
        <v>149556.84</v>
      </c>
      <c r="E1302" s="580">
        <f t="shared" si="112"/>
        <v>52344.893999999993</v>
      </c>
      <c r="F1302" s="580">
        <f t="shared" si="113"/>
        <v>29911.368000000002</v>
      </c>
      <c r="G1302" s="580">
        <v>5400</v>
      </c>
      <c r="H1302" s="580">
        <f t="shared" si="114"/>
        <v>7477.8420000000006</v>
      </c>
      <c r="I1302" s="580">
        <f t="shared" si="115"/>
        <v>72393.521999999997</v>
      </c>
      <c r="J1302" s="1056"/>
      <c r="K1302" s="1056"/>
      <c r="L1302" s="1056"/>
      <c r="M1302" s="580">
        <v>480000</v>
      </c>
      <c r="N1302" s="1057"/>
    </row>
    <row r="1303" spans="1:14" ht="25" customHeight="1" x14ac:dyDescent="0.4">
      <c r="A1303" s="954">
        <v>52</v>
      </c>
      <c r="B1303" s="204" t="s">
        <v>2286</v>
      </c>
      <c r="C1303" s="204" t="s">
        <v>1829</v>
      </c>
      <c r="D1303" s="580">
        <v>149556.84</v>
      </c>
      <c r="E1303" s="580">
        <f t="shared" si="112"/>
        <v>52344.893999999993</v>
      </c>
      <c r="F1303" s="580">
        <f t="shared" si="113"/>
        <v>29911.368000000002</v>
      </c>
      <c r="G1303" s="580">
        <v>5400</v>
      </c>
      <c r="H1303" s="580">
        <f t="shared" si="114"/>
        <v>7477.8420000000006</v>
      </c>
      <c r="I1303" s="580">
        <f t="shared" si="115"/>
        <v>72393.521999999997</v>
      </c>
      <c r="J1303" s="1056"/>
      <c r="K1303" s="1056"/>
      <c r="L1303" s="1056"/>
      <c r="M1303" s="580">
        <v>480000</v>
      </c>
      <c r="N1303" s="1057"/>
    </row>
    <row r="1304" spans="1:14" ht="25" customHeight="1" x14ac:dyDescent="0.4">
      <c r="A1304" s="954">
        <v>53</v>
      </c>
      <c r="B1304" s="204" t="s">
        <v>2287</v>
      </c>
      <c r="C1304" s="204" t="s">
        <v>1829</v>
      </c>
      <c r="D1304" s="580">
        <v>149556.84</v>
      </c>
      <c r="E1304" s="580">
        <f t="shared" si="112"/>
        <v>52344.893999999993</v>
      </c>
      <c r="F1304" s="580">
        <f t="shared" si="113"/>
        <v>29911.368000000002</v>
      </c>
      <c r="G1304" s="580">
        <v>5400</v>
      </c>
      <c r="H1304" s="580">
        <f t="shared" si="114"/>
        <v>7477.8420000000006</v>
      </c>
      <c r="I1304" s="580">
        <f t="shared" si="115"/>
        <v>72393.521999999997</v>
      </c>
      <c r="J1304" s="1056"/>
      <c r="K1304" s="1056"/>
      <c r="L1304" s="1056"/>
      <c r="M1304" s="580">
        <v>480000</v>
      </c>
      <c r="N1304" s="1057"/>
    </row>
    <row r="1305" spans="1:14" ht="25" customHeight="1" x14ac:dyDescent="0.4">
      <c r="A1305" s="954">
        <v>54</v>
      </c>
      <c r="B1305" s="204" t="s">
        <v>2289</v>
      </c>
      <c r="C1305" s="204" t="s">
        <v>2290</v>
      </c>
      <c r="D1305" s="580">
        <v>149046</v>
      </c>
      <c r="E1305" s="580">
        <f t="shared" si="112"/>
        <v>52166.1</v>
      </c>
      <c r="F1305" s="580">
        <f t="shared" si="113"/>
        <v>29809.200000000001</v>
      </c>
      <c r="G1305" s="580">
        <v>5400</v>
      </c>
      <c r="H1305" s="580">
        <f t="shared" si="114"/>
        <v>7452.3</v>
      </c>
      <c r="I1305" s="580">
        <f t="shared" si="115"/>
        <v>72367.98</v>
      </c>
      <c r="J1305" s="1056"/>
      <c r="K1305" s="1056"/>
      <c r="L1305" s="1056"/>
      <c r="M1305" s="580">
        <v>480000</v>
      </c>
      <c r="N1305" s="1057"/>
    </row>
    <row r="1306" spans="1:14" ht="25" customHeight="1" x14ac:dyDescent="0.4">
      <c r="A1306" s="954">
        <v>55</v>
      </c>
      <c r="B1306" s="204" t="s">
        <v>2291</v>
      </c>
      <c r="C1306" s="204" t="s">
        <v>2290</v>
      </c>
      <c r="D1306" s="580">
        <v>149046</v>
      </c>
      <c r="E1306" s="580">
        <f t="shared" si="112"/>
        <v>52166.1</v>
      </c>
      <c r="F1306" s="580">
        <f t="shared" si="113"/>
        <v>29809.200000000001</v>
      </c>
      <c r="G1306" s="580">
        <v>5400</v>
      </c>
      <c r="H1306" s="580">
        <f t="shared" si="114"/>
        <v>7452.3</v>
      </c>
      <c r="I1306" s="580">
        <f t="shared" si="115"/>
        <v>72367.98</v>
      </c>
      <c r="J1306" s="1056"/>
      <c r="K1306" s="1056"/>
      <c r="L1306" s="1056"/>
      <c r="M1306" s="580">
        <v>480000</v>
      </c>
      <c r="N1306" s="1057"/>
    </row>
    <row r="1307" spans="1:14" ht="25" customHeight="1" x14ac:dyDescent="0.4">
      <c r="A1307" s="954">
        <v>56</v>
      </c>
      <c r="B1307" s="204" t="s">
        <v>2292</v>
      </c>
      <c r="C1307" s="204" t="s">
        <v>2290</v>
      </c>
      <c r="D1307" s="580">
        <v>149046</v>
      </c>
      <c r="E1307" s="580">
        <f t="shared" si="112"/>
        <v>52166.1</v>
      </c>
      <c r="F1307" s="580">
        <f t="shared" si="113"/>
        <v>29809.200000000001</v>
      </c>
      <c r="G1307" s="580">
        <v>5400</v>
      </c>
      <c r="H1307" s="580">
        <f t="shared" si="114"/>
        <v>7452.3</v>
      </c>
      <c r="I1307" s="580">
        <f t="shared" si="115"/>
        <v>72367.98</v>
      </c>
      <c r="J1307" s="1056"/>
      <c r="K1307" s="1056"/>
      <c r="L1307" s="1056"/>
      <c r="M1307" s="580">
        <v>480000</v>
      </c>
      <c r="N1307" s="1057"/>
    </row>
    <row r="1308" spans="1:14" ht="25" customHeight="1" x14ac:dyDescent="0.4">
      <c r="A1308" s="954">
        <v>57</v>
      </c>
      <c r="B1308" s="204" t="s">
        <v>2293</v>
      </c>
      <c r="C1308" s="204" t="s">
        <v>2290</v>
      </c>
      <c r="D1308" s="580">
        <v>149046</v>
      </c>
      <c r="E1308" s="580">
        <f t="shared" si="112"/>
        <v>52166.1</v>
      </c>
      <c r="F1308" s="580">
        <f t="shared" si="113"/>
        <v>29809.200000000001</v>
      </c>
      <c r="G1308" s="580">
        <v>5400</v>
      </c>
      <c r="H1308" s="580">
        <f t="shared" si="114"/>
        <v>7452.3</v>
      </c>
      <c r="I1308" s="580">
        <f t="shared" si="115"/>
        <v>72367.98</v>
      </c>
      <c r="J1308" s="1056"/>
      <c r="K1308" s="1056"/>
      <c r="L1308" s="1056"/>
      <c r="M1308" s="580">
        <v>480000</v>
      </c>
      <c r="N1308" s="1057"/>
    </row>
    <row r="1309" spans="1:14" ht="25" customHeight="1" x14ac:dyDescent="0.4">
      <c r="A1309" s="954">
        <v>58</v>
      </c>
      <c r="B1309" s="204" t="s">
        <v>2294</v>
      </c>
      <c r="C1309" s="204" t="s">
        <v>2290</v>
      </c>
      <c r="D1309" s="580">
        <v>149046</v>
      </c>
      <c r="E1309" s="580">
        <f t="shared" si="112"/>
        <v>52166.1</v>
      </c>
      <c r="F1309" s="580">
        <f t="shared" si="113"/>
        <v>29809.200000000001</v>
      </c>
      <c r="G1309" s="580">
        <v>5400</v>
      </c>
      <c r="H1309" s="580">
        <f t="shared" si="114"/>
        <v>7452.3</v>
      </c>
      <c r="I1309" s="580">
        <f t="shared" si="115"/>
        <v>72367.98</v>
      </c>
      <c r="J1309" s="1056"/>
      <c r="K1309" s="1056"/>
      <c r="L1309" s="1056"/>
      <c r="M1309" s="580">
        <v>480000</v>
      </c>
      <c r="N1309" s="1057"/>
    </row>
    <row r="1310" spans="1:14" ht="25" customHeight="1" x14ac:dyDescent="0.4">
      <c r="A1310" s="954">
        <v>59</v>
      </c>
      <c r="B1310" s="204" t="s">
        <v>2295</v>
      </c>
      <c r="C1310" s="204" t="s">
        <v>2290</v>
      </c>
      <c r="D1310" s="580">
        <v>149046</v>
      </c>
      <c r="E1310" s="580">
        <f t="shared" si="112"/>
        <v>52166.1</v>
      </c>
      <c r="F1310" s="580">
        <f t="shared" si="113"/>
        <v>29809.200000000001</v>
      </c>
      <c r="G1310" s="580">
        <v>5400</v>
      </c>
      <c r="H1310" s="580">
        <f t="shared" si="114"/>
        <v>7452.3</v>
      </c>
      <c r="I1310" s="580">
        <f t="shared" si="115"/>
        <v>72367.98</v>
      </c>
      <c r="J1310" s="1056"/>
      <c r="K1310" s="1056"/>
      <c r="L1310" s="1056"/>
      <c r="M1310" s="580">
        <v>480000</v>
      </c>
      <c r="N1310" s="1057"/>
    </row>
    <row r="1311" spans="1:14" ht="25" customHeight="1" x14ac:dyDescent="0.4">
      <c r="A1311" s="954">
        <v>60</v>
      </c>
      <c r="B1311" s="204" t="s">
        <v>2296</v>
      </c>
      <c r="C1311" s="204" t="s">
        <v>2290</v>
      </c>
      <c r="D1311" s="580">
        <v>149046</v>
      </c>
      <c r="E1311" s="580">
        <f t="shared" ref="E1311:E1348" si="120">D1311*35%</f>
        <v>52166.1</v>
      </c>
      <c r="F1311" s="580">
        <f t="shared" ref="F1311:F1348" si="121">D1311*20%</f>
        <v>29809.200000000001</v>
      </c>
      <c r="G1311" s="580">
        <v>5400</v>
      </c>
      <c r="H1311" s="580">
        <f t="shared" ref="H1311:H1348" si="122">D1311*5%</f>
        <v>7452.3</v>
      </c>
      <c r="I1311" s="580">
        <f t="shared" ref="I1311:I1348" si="123">D1311*5%+64915.68</f>
        <v>72367.98</v>
      </c>
      <c r="J1311" s="1056"/>
      <c r="K1311" s="1056"/>
      <c r="L1311" s="1056"/>
      <c r="M1311" s="580">
        <v>480000</v>
      </c>
      <c r="N1311" s="1057"/>
    </row>
    <row r="1312" spans="1:14" ht="25" customHeight="1" x14ac:dyDescent="0.4">
      <c r="A1312" s="954">
        <v>61</v>
      </c>
      <c r="B1312" s="204" t="s">
        <v>2297</v>
      </c>
      <c r="C1312" s="204" t="s">
        <v>2290</v>
      </c>
      <c r="D1312" s="580">
        <v>149046</v>
      </c>
      <c r="E1312" s="580">
        <f t="shared" si="120"/>
        <v>52166.1</v>
      </c>
      <c r="F1312" s="580">
        <f t="shared" si="121"/>
        <v>29809.200000000001</v>
      </c>
      <c r="G1312" s="580">
        <v>5400</v>
      </c>
      <c r="H1312" s="580">
        <f t="shared" si="122"/>
        <v>7452.3</v>
      </c>
      <c r="I1312" s="580">
        <f t="shared" si="123"/>
        <v>72367.98</v>
      </c>
      <c r="J1312" s="1056"/>
      <c r="K1312" s="1056"/>
      <c r="L1312" s="1056"/>
      <c r="M1312" s="580">
        <v>480000</v>
      </c>
      <c r="N1312" s="1057"/>
    </row>
    <row r="1313" spans="1:14" ht="25" customHeight="1" x14ac:dyDescent="0.4">
      <c r="A1313" s="954">
        <v>62</v>
      </c>
      <c r="B1313" s="204" t="s">
        <v>2298</v>
      </c>
      <c r="C1313" s="204" t="s">
        <v>2290</v>
      </c>
      <c r="D1313" s="580">
        <v>149046</v>
      </c>
      <c r="E1313" s="580">
        <f t="shared" si="120"/>
        <v>52166.1</v>
      </c>
      <c r="F1313" s="580">
        <f t="shared" si="121"/>
        <v>29809.200000000001</v>
      </c>
      <c r="G1313" s="580">
        <v>5400</v>
      </c>
      <c r="H1313" s="580">
        <f t="shared" si="122"/>
        <v>7452.3</v>
      </c>
      <c r="I1313" s="580">
        <f t="shared" si="123"/>
        <v>72367.98</v>
      </c>
      <c r="J1313" s="1056"/>
      <c r="K1313" s="1056"/>
      <c r="L1313" s="1056"/>
      <c r="M1313" s="580">
        <v>480000</v>
      </c>
      <c r="N1313" s="1057"/>
    </row>
    <row r="1314" spans="1:14" ht="25" customHeight="1" x14ac:dyDescent="0.4">
      <c r="A1314" s="954">
        <v>63</v>
      </c>
      <c r="B1314" s="204" t="s">
        <v>2299</v>
      </c>
      <c r="C1314" s="204" t="s">
        <v>2290</v>
      </c>
      <c r="D1314" s="580">
        <v>149046</v>
      </c>
      <c r="E1314" s="580">
        <f t="shared" si="120"/>
        <v>52166.1</v>
      </c>
      <c r="F1314" s="580">
        <f t="shared" si="121"/>
        <v>29809.200000000001</v>
      </c>
      <c r="G1314" s="580">
        <v>5400</v>
      </c>
      <c r="H1314" s="580">
        <f t="shared" si="122"/>
        <v>7452.3</v>
      </c>
      <c r="I1314" s="580">
        <f t="shared" si="123"/>
        <v>72367.98</v>
      </c>
      <c r="J1314" s="1056"/>
      <c r="K1314" s="1056"/>
      <c r="L1314" s="1056"/>
      <c r="M1314" s="580">
        <v>480000</v>
      </c>
      <c r="N1314" s="1057"/>
    </row>
    <row r="1315" spans="1:14" ht="25" customHeight="1" x14ac:dyDescent="0.4">
      <c r="A1315" s="954">
        <v>64</v>
      </c>
      <c r="B1315" s="204" t="s">
        <v>2300</v>
      </c>
      <c r="C1315" s="204" t="s">
        <v>2290</v>
      </c>
      <c r="D1315" s="580">
        <v>149046</v>
      </c>
      <c r="E1315" s="580">
        <f t="shared" si="120"/>
        <v>52166.1</v>
      </c>
      <c r="F1315" s="580">
        <f t="shared" si="121"/>
        <v>29809.200000000001</v>
      </c>
      <c r="G1315" s="580">
        <v>5400</v>
      </c>
      <c r="H1315" s="580">
        <f t="shared" si="122"/>
        <v>7452.3</v>
      </c>
      <c r="I1315" s="580">
        <f t="shared" si="123"/>
        <v>72367.98</v>
      </c>
      <c r="J1315" s="1056"/>
      <c r="K1315" s="1056"/>
      <c r="L1315" s="1056"/>
      <c r="M1315" s="580">
        <v>480000</v>
      </c>
      <c r="N1315" s="1057"/>
    </row>
    <row r="1316" spans="1:14" ht="25" customHeight="1" x14ac:dyDescent="0.4">
      <c r="A1316" s="954">
        <v>65</v>
      </c>
      <c r="B1316" s="204" t="s">
        <v>2301</v>
      </c>
      <c r="C1316" s="204" t="s">
        <v>2290</v>
      </c>
      <c r="D1316" s="580">
        <v>149046</v>
      </c>
      <c r="E1316" s="580">
        <f t="shared" si="120"/>
        <v>52166.1</v>
      </c>
      <c r="F1316" s="580">
        <f t="shared" si="121"/>
        <v>29809.200000000001</v>
      </c>
      <c r="G1316" s="580">
        <v>5400</v>
      </c>
      <c r="H1316" s="580">
        <f t="shared" si="122"/>
        <v>7452.3</v>
      </c>
      <c r="I1316" s="580">
        <f t="shared" si="123"/>
        <v>72367.98</v>
      </c>
      <c r="J1316" s="1056"/>
      <c r="K1316" s="1056"/>
      <c r="L1316" s="1056"/>
      <c r="M1316" s="580">
        <v>480000</v>
      </c>
      <c r="N1316" s="1057"/>
    </row>
    <row r="1317" spans="1:14" ht="25" customHeight="1" x14ac:dyDescent="0.4">
      <c r="A1317" s="954">
        <v>66</v>
      </c>
      <c r="B1317" s="204" t="s">
        <v>2302</v>
      </c>
      <c r="C1317" s="204" t="s">
        <v>2290</v>
      </c>
      <c r="D1317" s="580">
        <v>149046</v>
      </c>
      <c r="E1317" s="580">
        <f t="shared" si="120"/>
        <v>52166.1</v>
      </c>
      <c r="F1317" s="580">
        <f t="shared" si="121"/>
        <v>29809.200000000001</v>
      </c>
      <c r="G1317" s="580">
        <v>5400</v>
      </c>
      <c r="H1317" s="580">
        <f t="shared" si="122"/>
        <v>7452.3</v>
      </c>
      <c r="I1317" s="580">
        <f t="shared" si="123"/>
        <v>72367.98</v>
      </c>
      <c r="J1317" s="1056"/>
      <c r="K1317" s="1056"/>
      <c r="L1317" s="1056"/>
      <c r="M1317" s="580">
        <v>480000</v>
      </c>
      <c r="N1317" s="1057"/>
    </row>
    <row r="1318" spans="1:14" ht="25" customHeight="1" x14ac:dyDescent="0.4">
      <c r="A1318" s="954">
        <v>67</v>
      </c>
      <c r="B1318" s="204" t="s">
        <v>2303</v>
      </c>
      <c r="C1318" s="962" t="s">
        <v>1845</v>
      </c>
      <c r="D1318" s="580">
        <v>171463.08000000002</v>
      </c>
      <c r="E1318" s="580">
        <f t="shared" si="120"/>
        <v>60012.078000000001</v>
      </c>
      <c r="F1318" s="580">
        <f t="shared" si="121"/>
        <v>34292.616000000002</v>
      </c>
      <c r="G1318" s="580">
        <v>5400</v>
      </c>
      <c r="H1318" s="580">
        <f t="shared" si="122"/>
        <v>8573.1540000000005</v>
      </c>
      <c r="I1318" s="580">
        <f t="shared" si="123"/>
        <v>73488.834000000003</v>
      </c>
      <c r="J1318" s="1056"/>
      <c r="K1318" s="1056"/>
      <c r="L1318" s="1056"/>
      <c r="M1318" s="580">
        <v>480000</v>
      </c>
      <c r="N1318" s="1057"/>
    </row>
    <row r="1319" spans="1:14" ht="25" customHeight="1" x14ac:dyDescent="0.4">
      <c r="A1319" s="954">
        <v>68</v>
      </c>
      <c r="B1319" s="204" t="s">
        <v>2304</v>
      </c>
      <c r="C1319" s="962" t="s">
        <v>1845</v>
      </c>
      <c r="D1319" s="580">
        <v>171463.08000000002</v>
      </c>
      <c r="E1319" s="580">
        <f t="shared" si="120"/>
        <v>60012.078000000001</v>
      </c>
      <c r="F1319" s="580">
        <f t="shared" si="121"/>
        <v>34292.616000000002</v>
      </c>
      <c r="G1319" s="580">
        <v>5400</v>
      </c>
      <c r="H1319" s="580">
        <f t="shared" si="122"/>
        <v>8573.1540000000005</v>
      </c>
      <c r="I1319" s="580">
        <f t="shared" si="123"/>
        <v>73488.834000000003</v>
      </c>
      <c r="J1319" s="1056"/>
      <c r="K1319" s="1056"/>
      <c r="L1319" s="1056"/>
      <c r="M1319" s="580">
        <v>480000</v>
      </c>
      <c r="N1319" s="1057"/>
    </row>
    <row r="1320" spans="1:14" ht="25" customHeight="1" x14ac:dyDescent="0.4">
      <c r="A1320" s="954">
        <v>69</v>
      </c>
      <c r="B1320" s="204" t="s">
        <v>2305</v>
      </c>
      <c r="C1320" s="962" t="s">
        <v>1845</v>
      </c>
      <c r="D1320" s="580">
        <v>171463.08000000002</v>
      </c>
      <c r="E1320" s="580">
        <f t="shared" si="120"/>
        <v>60012.078000000001</v>
      </c>
      <c r="F1320" s="580">
        <f t="shared" si="121"/>
        <v>34292.616000000002</v>
      </c>
      <c r="G1320" s="580">
        <v>5400</v>
      </c>
      <c r="H1320" s="580">
        <f t="shared" si="122"/>
        <v>8573.1540000000005</v>
      </c>
      <c r="I1320" s="580">
        <f t="shared" si="123"/>
        <v>73488.834000000003</v>
      </c>
      <c r="J1320" s="1056"/>
      <c r="K1320" s="1056"/>
      <c r="L1320" s="1056"/>
      <c r="M1320" s="580">
        <v>480000</v>
      </c>
      <c r="N1320" s="1057"/>
    </row>
    <row r="1321" spans="1:14" ht="25" customHeight="1" x14ac:dyDescent="0.4">
      <c r="A1321" s="954">
        <v>70</v>
      </c>
      <c r="B1321" s="204" t="s">
        <v>2306</v>
      </c>
      <c r="C1321" s="962" t="s">
        <v>1845</v>
      </c>
      <c r="D1321" s="580">
        <v>171463.08000000002</v>
      </c>
      <c r="E1321" s="580">
        <f t="shared" si="120"/>
        <v>60012.078000000001</v>
      </c>
      <c r="F1321" s="580">
        <f t="shared" si="121"/>
        <v>34292.616000000002</v>
      </c>
      <c r="G1321" s="580">
        <v>5400</v>
      </c>
      <c r="H1321" s="580">
        <f t="shared" si="122"/>
        <v>8573.1540000000005</v>
      </c>
      <c r="I1321" s="580">
        <f t="shared" si="123"/>
        <v>73488.834000000003</v>
      </c>
      <c r="J1321" s="1056"/>
      <c r="K1321" s="1056"/>
      <c r="L1321" s="1056"/>
      <c r="M1321" s="580">
        <v>480000</v>
      </c>
      <c r="N1321" s="1057"/>
    </row>
    <row r="1322" spans="1:14" ht="25" customHeight="1" x14ac:dyDescent="0.4">
      <c r="A1322" s="954">
        <v>71</v>
      </c>
      <c r="B1322" s="204" t="s">
        <v>2307</v>
      </c>
      <c r="C1322" s="962" t="s">
        <v>1845</v>
      </c>
      <c r="D1322" s="580">
        <v>171463.08000000002</v>
      </c>
      <c r="E1322" s="580">
        <f t="shared" si="120"/>
        <v>60012.078000000001</v>
      </c>
      <c r="F1322" s="580">
        <f t="shared" si="121"/>
        <v>34292.616000000002</v>
      </c>
      <c r="G1322" s="580">
        <v>5400</v>
      </c>
      <c r="H1322" s="580">
        <f t="shared" si="122"/>
        <v>8573.1540000000005</v>
      </c>
      <c r="I1322" s="580">
        <f t="shared" si="123"/>
        <v>73488.834000000003</v>
      </c>
      <c r="J1322" s="1056"/>
      <c r="K1322" s="1056"/>
      <c r="L1322" s="1056"/>
      <c r="M1322" s="580">
        <v>480000</v>
      </c>
      <c r="N1322" s="1057"/>
    </row>
    <row r="1323" spans="1:14" ht="25" customHeight="1" x14ac:dyDescent="0.4">
      <c r="A1323" s="954">
        <v>72</v>
      </c>
      <c r="B1323" s="204" t="s">
        <v>2308</v>
      </c>
      <c r="C1323" s="962" t="s">
        <v>1845</v>
      </c>
      <c r="D1323" s="580">
        <v>171463.08000000002</v>
      </c>
      <c r="E1323" s="580">
        <f t="shared" si="120"/>
        <v>60012.078000000001</v>
      </c>
      <c r="F1323" s="580">
        <f t="shared" si="121"/>
        <v>34292.616000000002</v>
      </c>
      <c r="G1323" s="580">
        <v>5400</v>
      </c>
      <c r="H1323" s="580">
        <f t="shared" si="122"/>
        <v>8573.1540000000005</v>
      </c>
      <c r="I1323" s="580">
        <f t="shared" si="123"/>
        <v>73488.834000000003</v>
      </c>
      <c r="J1323" s="1056"/>
      <c r="K1323" s="1056"/>
      <c r="L1323" s="1056"/>
      <c r="M1323" s="580">
        <v>480000</v>
      </c>
      <c r="N1323" s="1057"/>
    </row>
    <row r="1324" spans="1:14" ht="25" customHeight="1" x14ac:dyDescent="0.4">
      <c r="A1324" s="954">
        <v>73</v>
      </c>
      <c r="B1324" s="204" t="s">
        <v>2309</v>
      </c>
      <c r="C1324" s="962" t="s">
        <v>2310</v>
      </c>
      <c r="D1324" s="580">
        <v>209763.96000000002</v>
      </c>
      <c r="E1324" s="580">
        <f t="shared" si="120"/>
        <v>73417.385999999999</v>
      </c>
      <c r="F1324" s="580">
        <f t="shared" si="121"/>
        <v>41952.792000000009</v>
      </c>
      <c r="G1324" s="580">
        <v>5400</v>
      </c>
      <c r="H1324" s="580">
        <f t="shared" si="122"/>
        <v>10488.198000000002</v>
      </c>
      <c r="I1324" s="580">
        <f t="shared" si="123"/>
        <v>75403.877999999997</v>
      </c>
      <c r="J1324" s="1056"/>
      <c r="K1324" s="1056"/>
      <c r="L1324" s="1056"/>
      <c r="M1324" s="580">
        <v>480000</v>
      </c>
      <c r="N1324" s="1057"/>
    </row>
    <row r="1325" spans="1:14" ht="25" customHeight="1" x14ac:dyDescent="0.4">
      <c r="A1325" s="954">
        <v>74</v>
      </c>
      <c r="B1325" s="204" t="s">
        <v>2311</v>
      </c>
      <c r="C1325" s="962" t="s">
        <v>2310</v>
      </c>
      <c r="D1325" s="580">
        <v>209763.96000000002</v>
      </c>
      <c r="E1325" s="580">
        <f t="shared" si="120"/>
        <v>73417.385999999999</v>
      </c>
      <c r="F1325" s="580">
        <f t="shared" si="121"/>
        <v>41952.792000000009</v>
      </c>
      <c r="G1325" s="580">
        <v>5400</v>
      </c>
      <c r="H1325" s="580">
        <f t="shared" si="122"/>
        <v>10488.198000000002</v>
      </c>
      <c r="I1325" s="580">
        <f t="shared" si="123"/>
        <v>75403.877999999997</v>
      </c>
      <c r="J1325" s="1056"/>
      <c r="K1325" s="1056"/>
      <c r="L1325" s="1056"/>
      <c r="M1325" s="580">
        <v>480000</v>
      </c>
      <c r="N1325" s="1057"/>
    </row>
    <row r="1326" spans="1:14" ht="25" customHeight="1" x14ac:dyDescent="0.4">
      <c r="A1326" s="954">
        <v>75</v>
      </c>
      <c r="B1326" s="204" t="s">
        <v>2274</v>
      </c>
      <c r="C1326" s="962" t="s">
        <v>2312</v>
      </c>
      <c r="D1326" s="580">
        <v>187906.44</v>
      </c>
      <c r="E1326" s="580">
        <f t="shared" si="120"/>
        <v>65767.254000000001</v>
      </c>
      <c r="F1326" s="580">
        <f t="shared" si="121"/>
        <v>37581.288</v>
      </c>
      <c r="G1326" s="580">
        <v>5400</v>
      </c>
      <c r="H1326" s="580">
        <f t="shared" si="122"/>
        <v>9395.3220000000001</v>
      </c>
      <c r="I1326" s="580">
        <f t="shared" si="123"/>
        <v>74311.002000000008</v>
      </c>
      <c r="J1326" s="1056"/>
      <c r="K1326" s="1056"/>
      <c r="L1326" s="1056"/>
      <c r="M1326" s="580">
        <v>480000</v>
      </c>
      <c r="N1326" s="1057"/>
    </row>
    <row r="1327" spans="1:14" ht="25" customHeight="1" x14ac:dyDescent="0.4">
      <c r="A1327" s="954">
        <v>76</v>
      </c>
      <c r="B1327" s="204" t="s">
        <v>2313</v>
      </c>
      <c r="C1327" s="962" t="s">
        <v>2312</v>
      </c>
      <c r="D1327" s="580">
        <v>187906.44</v>
      </c>
      <c r="E1327" s="580">
        <f t="shared" si="120"/>
        <v>65767.254000000001</v>
      </c>
      <c r="F1327" s="580">
        <f t="shared" si="121"/>
        <v>37581.288</v>
      </c>
      <c r="G1327" s="580">
        <v>5400</v>
      </c>
      <c r="H1327" s="580">
        <f t="shared" si="122"/>
        <v>9395.3220000000001</v>
      </c>
      <c r="I1327" s="580">
        <f t="shared" si="123"/>
        <v>74311.002000000008</v>
      </c>
      <c r="J1327" s="1056"/>
      <c r="K1327" s="1056"/>
      <c r="L1327" s="1056"/>
      <c r="M1327" s="580">
        <v>480000</v>
      </c>
      <c r="N1327" s="1057"/>
    </row>
    <row r="1328" spans="1:14" ht="25" customHeight="1" x14ac:dyDescent="0.4">
      <c r="A1328" s="954">
        <v>77</v>
      </c>
      <c r="B1328" s="204" t="s">
        <v>2314</v>
      </c>
      <c r="C1328" s="962" t="s">
        <v>2312</v>
      </c>
      <c r="D1328" s="580">
        <v>187906.44</v>
      </c>
      <c r="E1328" s="580">
        <f t="shared" si="120"/>
        <v>65767.254000000001</v>
      </c>
      <c r="F1328" s="580">
        <f t="shared" si="121"/>
        <v>37581.288</v>
      </c>
      <c r="G1328" s="580">
        <v>5400</v>
      </c>
      <c r="H1328" s="580">
        <f t="shared" si="122"/>
        <v>9395.3220000000001</v>
      </c>
      <c r="I1328" s="580">
        <f t="shared" si="123"/>
        <v>74311.002000000008</v>
      </c>
      <c r="J1328" s="1056"/>
      <c r="K1328" s="1056"/>
      <c r="L1328" s="1056"/>
      <c r="M1328" s="580">
        <v>480000</v>
      </c>
      <c r="N1328" s="1057"/>
    </row>
    <row r="1329" spans="1:14" ht="25" customHeight="1" x14ac:dyDescent="0.4">
      <c r="A1329" s="954">
        <v>78</v>
      </c>
      <c r="B1329" s="204" t="s">
        <v>2315</v>
      </c>
      <c r="C1329" s="962" t="s">
        <v>2312</v>
      </c>
      <c r="D1329" s="580">
        <v>187906.44</v>
      </c>
      <c r="E1329" s="580">
        <f t="shared" si="120"/>
        <v>65767.254000000001</v>
      </c>
      <c r="F1329" s="580">
        <f t="shared" si="121"/>
        <v>37581.288</v>
      </c>
      <c r="G1329" s="580">
        <v>5400</v>
      </c>
      <c r="H1329" s="580">
        <f t="shared" si="122"/>
        <v>9395.3220000000001</v>
      </c>
      <c r="I1329" s="580">
        <f t="shared" si="123"/>
        <v>74311.002000000008</v>
      </c>
      <c r="J1329" s="1056"/>
      <c r="K1329" s="1056"/>
      <c r="L1329" s="1056"/>
      <c r="M1329" s="580">
        <v>480000</v>
      </c>
      <c r="N1329" s="1057"/>
    </row>
    <row r="1330" spans="1:14" ht="25" customHeight="1" x14ac:dyDescent="0.4">
      <c r="A1330" s="954">
        <v>79</v>
      </c>
      <c r="B1330" s="204" t="s">
        <v>2316</v>
      </c>
      <c r="C1330" s="962" t="s">
        <v>2312</v>
      </c>
      <c r="D1330" s="580">
        <v>187906.44</v>
      </c>
      <c r="E1330" s="580">
        <f t="shared" si="120"/>
        <v>65767.254000000001</v>
      </c>
      <c r="F1330" s="580">
        <f t="shared" si="121"/>
        <v>37581.288</v>
      </c>
      <c r="G1330" s="580">
        <v>5400</v>
      </c>
      <c r="H1330" s="580">
        <f t="shared" si="122"/>
        <v>9395.3220000000001</v>
      </c>
      <c r="I1330" s="580">
        <f t="shared" si="123"/>
        <v>74311.002000000008</v>
      </c>
      <c r="J1330" s="1056"/>
      <c r="K1330" s="1056"/>
      <c r="L1330" s="1056"/>
      <c r="M1330" s="580">
        <v>480000</v>
      </c>
      <c r="N1330" s="1057"/>
    </row>
    <row r="1331" spans="1:14" ht="25" customHeight="1" x14ac:dyDescent="0.4">
      <c r="A1331" s="954">
        <v>80</v>
      </c>
      <c r="B1331" s="204" t="s">
        <v>2317</v>
      </c>
      <c r="C1331" s="962" t="s">
        <v>2312</v>
      </c>
      <c r="D1331" s="580">
        <v>187906.44</v>
      </c>
      <c r="E1331" s="580">
        <f t="shared" si="120"/>
        <v>65767.254000000001</v>
      </c>
      <c r="F1331" s="580">
        <f t="shared" si="121"/>
        <v>37581.288</v>
      </c>
      <c r="G1331" s="580">
        <v>5400</v>
      </c>
      <c r="H1331" s="580">
        <f t="shared" si="122"/>
        <v>9395.3220000000001</v>
      </c>
      <c r="I1331" s="580">
        <f t="shared" si="123"/>
        <v>74311.002000000008</v>
      </c>
      <c r="J1331" s="1056"/>
      <c r="K1331" s="1056"/>
      <c r="L1331" s="1056"/>
      <c r="M1331" s="580">
        <v>480000</v>
      </c>
      <c r="N1331" s="1057"/>
    </row>
    <row r="1332" spans="1:14" ht="25" customHeight="1" x14ac:dyDescent="0.4">
      <c r="A1332" s="954">
        <v>81</v>
      </c>
      <c r="B1332" s="204" t="s">
        <v>2318</v>
      </c>
      <c r="C1332" s="962" t="s">
        <v>2312</v>
      </c>
      <c r="D1332" s="580">
        <v>187906.44</v>
      </c>
      <c r="E1332" s="580">
        <f t="shared" si="120"/>
        <v>65767.254000000001</v>
      </c>
      <c r="F1332" s="580">
        <f t="shared" si="121"/>
        <v>37581.288</v>
      </c>
      <c r="G1332" s="580">
        <v>5400</v>
      </c>
      <c r="H1332" s="580">
        <f t="shared" si="122"/>
        <v>9395.3220000000001</v>
      </c>
      <c r="I1332" s="580">
        <f t="shared" si="123"/>
        <v>74311.002000000008</v>
      </c>
      <c r="J1332" s="1056"/>
      <c r="K1332" s="1056"/>
      <c r="L1332" s="1056"/>
      <c r="M1332" s="580">
        <v>480000</v>
      </c>
      <c r="N1332" s="1057"/>
    </row>
    <row r="1333" spans="1:14" ht="25" customHeight="1" x14ac:dyDescent="0.4">
      <c r="A1333" s="954">
        <v>82</v>
      </c>
      <c r="B1333" s="204" t="s">
        <v>2319</v>
      </c>
      <c r="C1333" s="962" t="s">
        <v>2312</v>
      </c>
      <c r="D1333" s="580">
        <v>187906.44</v>
      </c>
      <c r="E1333" s="580">
        <f t="shared" si="120"/>
        <v>65767.254000000001</v>
      </c>
      <c r="F1333" s="580">
        <f t="shared" si="121"/>
        <v>37581.288</v>
      </c>
      <c r="G1333" s="580">
        <v>5400</v>
      </c>
      <c r="H1333" s="580">
        <f t="shared" si="122"/>
        <v>9395.3220000000001</v>
      </c>
      <c r="I1333" s="580">
        <f t="shared" si="123"/>
        <v>74311.002000000008</v>
      </c>
      <c r="J1333" s="1056"/>
      <c r="K1333" s="1056"/>
      <c r="L1333" s="1056"/>
      <c r="M1333" s="580">
        <v>480000</v>
      </c>
      <c r="N1333" s="1057"/>
    </row>
    <row r="1334" spans="1:14" ht="25" customHeight="1" x14ac:dyDescent="0.4">
      <c r="A1334" s="954">
        <v>83</v>
      </c>
      <c r="B1334" s="204" t="s">
        <v>2320</v>
      </c>
      <c r="C1334" s="962" t="s">
        <v>2312</v>
      </c>
      <c r="D1334" s="580">
        <v>187906.44</v>
      </c>
      <c r="E1334" s="580">
        <f t="shared" si="120"/>
        <v>65767.254000000001</v>
      </c>
      <c r="F1334" s="580">
        <f t="shared" si="121"/>
        <v>37581.288</v>
      </c>
      <c r="G1334" s="580">
        <v>5400</v>
      </c>
      <c r="H1334" s="580">
        <f t="shared" si="122"/>
        <v>9395.3220000000001</v>
      </c>
      <c r="I1334" s="580">
        <f t="shared" si="123"/>
        <v>74311.002000000008</v>
      </c>
      <c r="J1334" s="1056"/>
      <c r="K1334" s="1056"/>
      <c r="L1334" s="1056"/>
      <c r="M1334" s="580">
        <v>480000</v>
      </c>
      <c r="N1334" s="1057"/>
    </row>
    <row r="1335" spans="1:14" ht="25" customHeight="1" x14ac:dyDescent="0.4">
      <c r="A1335" s="954">
        <v>84</v>
      </c>
      <c r="B1335" s="204" t="s">
        <v>2321</v>
      </c>
      <c r="C1335" s="962" t="s">
        <v>2312</v>
      </c>
      <c r="D1335" s="580">
        <v>187906.44</v>
      </c>
      <c r="E1335" s="580">
        <f t="shared" si="120"/>
        <v>65767.254000000001</v>
      </c>
      <c r="F1335" s="580">
        <f t="shared" si="121"/>
        <v>37581.288</v>
      </c>
      <c r="G1335" s="580">
        <v>5400</v>
      </c>
      <c r="H1335" s="580">
        <f t="shared" si="122"/>
        <v>9395.3220000000001</v>
      </c>
      <c r="I1335" s="580">
        <f t="shared" si="123"/>
        <v>74311.002000000008</v>
      </c>
      <c r="J1335" s="1056"/>
      <c r="K1335" s="1056"/>
      <c r="L1335" s="1056"/>
      <c r="M1335" s="580">
        <v>480000</v>
      </c>
      <c r="N1335" s="1057"/>
    </row>
    <row r="1336" spans="1:14" ht="25" customHeight="1" x14ac:dyDescent="0.4">
      <c r="A1336" s="954">
        <v>85</v>
      </c>
      <c r="B1336" s="204" t="s">
        <v>2322</v>
      </c>
      <c r="C1336" s="962" t="s">
        <v>2312</v>
      </c>
      <c r="D1336" s="580">
        <v>187906.44</v>
      </c>
      <c r="E1336" s="580">
        <f t="shared" si="120"/>
        <v>65767.254000000001</v>
      </c>
      <c r="F1336" s="580">
        <f t="shared" si="121"/>
        <v>37581.288</v>
      </c>
      <c r="G1336" s="580">
        <v>5400</v>
      </c>
      <c r="H1336" s="580">
        <f t="shared" si="122"/>
        <v>9395.3220000000001</v>
      </c>
      <c r="I1336" s="580">
        <f t="shared" si="123"/>
        <v>74311.002000000008</v>
      </c>
      <c r="J1336" s="1056"/>
      <c r="K1336" s="1056"/>
      <c r="L1336" s="1056"/>
      <c r="M1336" s="580">
        <v>480000</v>
      </c>
      <c r="N1336" s="1057"/>
    </row>
    <row r="1337" spans="1:14" ht="25" customHeight="1" x14ac:dyDescent="0.4">
      <c r="A1337" s="954">
        <v>86</v>
      </c>
      <c r="B1337" s="204" t="s">
        <v>2323</v>
      </c>
      <c r="C1337" s="962" t="s">
        <v>1941</v>
      </c>
      <c r="D1337" s="580">
        <v>209763.96000000002</v>
      </c>
      <c r="E1337" s="580">
        <f t="shared" si="120"/>
        <v>73417.385999999999</v>
      </c>
      <c r="F1337" s="580">
        <f t="shared" si="121"/>
        <v>41952.792000000009</v>
      </c>
      <c r="G1337" s="580">
        <v>5400</v>
      </c>
      <c r="H1337" s="580">
        <f t="shared" si="122"/>
        <v>10488.198000000002</v>
      </c>
      <c r="I1337" s="580">
        <f t="shared" si="123"/>
        <v>75403.877999999997</v>
      </c>
      <c r="J1337" s="1056"/>
      <c r="K1337" s="1056"/>
      <c r="L1337" s="1056"/>
      <c r="M1337" s="580">
        <v>480000</v>
      </c>
      <c r="N1337" s="1057"/>
    </row>
    <row r="1338" spans="1:14" ht="25" customHeight="1" x14ac:dyDescent="0.4">
      <c r="A1338" s="954">
        <v>87</v>
      </c>
      <c r="B1338" s="204" t="s">
        <v>2324</v>
      </c>
      <c r="C1338" s="962" t="s">
        <v>1941</v>
      </c>
      <c r="D1338" s="580">
        <v>209763.96000000002</v>
      </c>
      <c r="E1338" s="580">
        <f t="shared" si="120"/>
        <v>73417.385999999999</v>
      </c>
      <c r="F1338" s="580">
        <f t="shared" si="121"/>
        <v>41952.792000000009</v>
      </c>
      <c r="G1338" s="580">
        <v>5400</v>
      </c>
      <c r="H1338" s="580">
        <f t="shared" si="122"/>
        <v>10488.198000000002</v>
      </c>
      <c r="I1338" s="580">
        <f t="shared" si="123"/>
        <v>75403.877999999997</v>
      </c>
      <c r="J1338" s="1056"/>
      <c r="K1338" s="1056"/>
      <c r="L1338" s="1056"/>
      <c r="M1338" s="580">
        <v>480000</v>
      </c>
      <c r="N1338" s="1057"/>
    </row>
    <row r="1339" spans="1:14" ht="25" customHeight="1" x14ac:dyDescent="0.4">
      <c r="A1339" s="954">
        <v>88</v>
      </c>
      <c r="B1339" s="204" t="s">
        <v>2325</v>
      </c>
      <c r="C1339" s="962" t="s">
        <v>1941</v>
      </c>
      <c r="D1339" s="580">
        <v>209763.96000000002</v>
      </c>
      <c r="E1339" s="580">
        <f t="shared" si="120"/>
        <v>73417.385999999999</v>
      </c>
      <c r="F1339" s="580">
        <f t="shared" si="121"/>
        <v>41952.792000000009</v>
      </c>
      <c r="G1339" s="580">
        <v>5400</v>
      </c>
      <c r="H1339" s="580">
        <f t="shared" si="122"/>
        <v>10488.198000000002</v>
      </c>
      <c r="I1339" s="580">
        <f t="shared" si="123"/>
        <v>75403.877999999997</v>
      </c>
      <c r="J1339" s="1056"/>
      <c r="K1339" s="1056"/>
      <c r="L1339" s="1056"/>
      <c r="M1339" s="580">
        <v>480000</v>
      </c>
      <c r="N1339" s="1057"/>
    </row>
    <row r="1340" spans="1:14" ht="25" customHeight="1" x14ac:dyDescent="0.4">
      <c r="A1340" s="954">
        <v>89</v>
      </c>
      <c r="B1340" s="204" t="s">
        <v>2326</v>
      </c>
      <c r="C1340" s="962" t="s">
        <v>1941</v>
      </c>
      <c r="D1340" s="580">
        <v>209763.96000000002</v>
      </c>
      <c r="E1340" s="580">
        <f t="shared" si="120"/>
        <v>73417.385999999999</v>
      </c>
      <c r="F1340" s="580">
        <f t="shared" si="121"/>
        <v>41952.792000000009</v>
      </c>
      <c r="G1340" s="580">
        <v>5400</v>
      </c>
      <c r="H1340" s="580">
        <f t="shared" si="122"/>
        <v>10488.198000000002</v>
      </c>
      <c r="I1340" s="580">
        <f t="shared" si="123"/>
        <v>75403.877999999997</v>
      </c>
      <c r="J1340" s="1056"/>
      <c r="K1340" s="1056"/>
      <c r="L1340" s="1056"/>
      <c r="M1340" s="580">
        <v>480000</v>
      </c>
      <c r="N1340" s="1057"/>
    </row>
    <row r="1341" spans="1:14" ht="25" customHeight="1" x14ac:dyDescent="0.4">
      <c r="A1341" s="954">
        <v>90</v>
      </c>
      <c r="B1341" s="204" t="s">
        <v>2327</v>
      </c>
      <c r="C1341" s="962" t="s">
        <v>1941</v>
      </c>
      <c r="D1341" s="580">
        <v>209763.96000000002</v>
      </c>
      <c r="E1341" s="580">
        <f t="shared" si="120"/>
        <v>73417.385999999999</v>
      </c>
      <c r="F1341" s="580">
        <f t="shared" si="121"/>
        <v>41952.792000000009</v>
      </c>
      <c r="G1341" s="580">
        <v>5400</v>
      </c>
      <c r="H1341" s="580">
        <f t="shared" si="122"/>
        <v>10488.198000000002</v>
      </c>
      <c r="I1341" s="580">
        <f t="shared" si="123"/>
        <v>75403.877999999997</v>
      </c>
      <c r="J1341" s="1056"/>
      <c r="K1341" s="1056"/>
      <c r="L1341" s="1056"/>
      <c r="M1341" s="580">
        <v>480000</v>
      </c>
      <c r="N1341" s="1057"/>
    </row>
    <row r="1342" spans="1:14" ht="25" customHeight="1" x14ac:dyDescent="0.4">
      <c r="A1342" s="954">
        <v>91</v>
      </c>
      <c r="B1342" s="204" t="s">
        <v>2328</v>
      </c>
      <c r="C1342" s="962" t="s">
        <v>1941</v>
      </c>
      <c r="D1342" s="580">
        <v>209763.96000000002</v>
      </c>
      <c r="E1342" s="580">
        <f t="shared" si="120"/>
        <v>73417.385999999999</v>
      </c>
      <c r="F1342" s="580">
        <f t="shared" si="121"/>
        <v>41952.792000000009</v>
      </c>
      <c r="G1342" s="580">
        <v>5400</v>
      </c>
      <c r="H1342" s="580">
        <f t="shared" si="122"/>
        <v>10488.198000000002</v>
      </c>
      <c r="I1342" s="580">
        <f t="shared" si="123"/>
        <v>75403.877999999997</v>
      </c>
      <c r="J1342" s="1056"/>
      <c r="K1342" s="1056"/>
      <c r="L1342" s="1056"/>
      <c r="M1342" s="580">
        <v>480000</v>
      </c>
      <c r="N1342" s="1057"/>
    </row>
    <row r="1343" spans="1:14" ht="25" customHeight="1" x14ac:dyDescent="0.4">
      <c r="A1343" s="954">
        <v>92</v>
      </c>
      <c r="B1343" s="204" t="s">
        <v>2308</v>
      </c>
      <c r="C1343" s="962" t="s">
        <v>1941</v>
      </c>
      <c r="D1343" s="580">
        <v>209763.96000000002</v>
      </c>
      <c r="E1343" s="580">
        <f t="shared" si="120"/>
        <v>73417.385999999999</v>
      </c>
      <c r="F1343" s="580">
        <f t="shared" si="121"/>
        <v>41952.792000000009</v>
      </c>
      <c r="G1343" s="580">
        <v>5400</v>
      </c>
      <c r="H1343" s="580">
        <f t="shared" si="122"/>
        <v>10488.198000000002</v>
      </c>
      <c r="I1343" s="580">
        <f t="shared" si="123"/>
        <v>75403.877999999997</v>
      </c>
      <c r="J1343" s="1056"/>
      <c r="K1343" s="1056"/>
      <c r="L1343" s="1056"/>
      <c r="M1343" s="580">
        <v>480000</v>
      </c>
      <c r="N1343" s="1057"/>
    </row>
    <row r="1344" spans="1:14" ht="25" customHeight="1" x14ac:dyDescent="0.4">
      <c r="A1344" s="954">
        <v>93</v>
      </c>
      <c r="B1344" s="204" t="s">
        <v>2329</v>
      </c>
      <c r="C1344" s="962" t="s">
        <v>1941</v>
      </c>
      <c r="D1344" s="580">
        <v>209763.96000000002</v>
      </c>
      <c r="E1344" s="580">
        <f t="shared" si="120"/>
        <v>73417.385999999999</v>
      </c>
      <c r="F1344" s="580">
        <f t="shared" si="121"/>
        <v>41952.792000000009</v>
      </c>
      <c r="G1344" s="580">
        <v>5400</v>
      </c>
      <c r="H1344" s="580">
        <f t="shared" si="122"/>
        <v>10488.198000000002</v>
      </c>
      <c r="I1344" s="580">
        <f t="shared" si="123"/>
        <v>75403.877999999997</v>
      </c>
      <c r="J1344" s="1056"/>
      <c r="K1344" s="1056"/>
      <c r="L1344" s="1056"/>
      <c r="M1344" s="580">
        <v>480000</v>
      </c>
      <c r="N1344" s="1057"/>
    </row>
    <row r="1345" spans="1:14" ht="25" customHeight="1" x14ac:dyDescent="0.4">
      <c r="A1345" s="954">
        <v>94</v>
      </c>
      <c r="B1345" s="204" t="s">
        <v>2330</v>
      </c>
      <c r="C1345" s="962" t="s">
        <v>1941</v>
      </c>
      <c r="D1345" s="580">
        <v>209763.96000000002</v>
      </c>
      <c r="E1345" s="580">
        <f t="shared" si="120"/>
        <v>73417.385999999999</v>
      </c>
      <c r="F1345" s="580">
        <f t="shared" si="121"/>
        <v>41952.792000000009</v>
      </c>
      <c r="G1345" s="580">
        <v>5400</v>
      </c>
      <c r="H1345" s="580">
        <f t="shared" si="122"/>
        <v>10488.198000000002</v>
      </c>
      <c r="I1345" s="580">
        <f t="shared" si="123"/>
        <v>75403.877999999997</v>
      </c>
      <c r="J1345" s="1056"/>
      <c r="K1345" s="1056"/>
      <c r="L1345" s="1056"/>
      <c r="M1345" s="580">
        <v>480000</v>
      </c>
      <c r="N1345" s="1057"/>
    </row>
    <row r="1346" spans="1:14" ht="25" customHeight="1" x14ac:dyDescent="0.4">
      <c r="A1346" s="954">
        <v>95</v>
      </c>
      <c r="B1346" s="204" t="s">
        <v>2331</v>
      </c>
      <c r="C1346" s="962" t="s">
        <v>1941</v>
      </c>
      <c r="D1346" s="580">
        <v>209763.96000000002</v>
      </c>
      <c r="E1346" s="580">
        <f t="shared" si="120"/>
        <v>73417.385999999999</v>
      </c>
      <c r="F1346" s="580">
        <f t="shared" si="121"/>
        <v>41952.792000000009</v>
      </c>
      <c r="G1346" s="580">
        <v>5400</v>
      </c>
      <c r="H1346" s="580">
        <f t="shared" si="122"/>
        <v>10488.198000000002</v>
      </c>
      <c r="I1346" s="580">
        <f t="shared" si="123"/>
        <v>75403.877999999997</v>
      </c>
      <c r="J1346" s="1056"/>
      <c r="K1346" s="1056"/>
      <c r="L1346" s="1056"/>
      <c r="M1346" s="580">
        <v>480000</v>
      </c>
      <c r="N1346" s="1057"/>
    </row>
    <row r="1347" spans="1:14" ht="25" customHeight="1" x14ac:dyDescent="0.4">
      <c r="A1347" s="954">
        <v>96</v>
      </c>
      <c r="B1347" s="204" t="s">
        <v>2332</v>
      </c>
      <c r="C1347" s="962" t="s">
        <v>1941</v>
      </c>
      <c r="D1347" s="580">
        <v>209763.96000000002</v>
      </c>
      <c r="E1347" s="580">
        <f t="shared" si="120"/>
        <v>73417.385999999999</v>
      </c>
      <c r="F1347" s="580">
        <f t="shared" si="121"/>
        <v>41952.792000000009</v>
      </c>
      <c r="G1347" s="580">
        <v>5400</v>
      </c>
      <c r="H1347" s="580">
        <f t="shared" si="122"/>
        <v>10488.198000000002</v>
      </c>
      <c r="I1347" s="580">
        <f t="shared" si="123"/>
        <v>75403.877999999997</v>
      </c>
      <c r="J1347" s="1056"/>
      <c r="K1347" s="1056"/>
      <c r="L1347" s="1056"/>
      <c r="M1347" s="580">
        <v>480000</v>
      </c>
      <c r="N1347" s="1057"/>
    </row>
    <row r="1348" spans="1:14" ht="25" customHeight="1" thickBot="1" x14ac:dyDescent="0.45">
      <c r="A1348" s="959">
        <v>97</v>
      </c>
      <c r="B1348" s="887" t="s">
        <v>2308</v>
      </c>
      <c r="C1348" s="963" t="s">
        <v>1941</v>
      </c>
      <c r="D1348" s="883">
        <v>209763.96000000002</v>
      </c>
      <c r="E1348" s="883">
        <f t="shared" si="120"/>
        <v>73417.385999999999</v>
      </c>
      <c r="F1348" s="883">
        <f t="shared" si="121"/>
        <v>41952.792000000009</v>
      </c>
      <c r="G1348" s="883">
        <v>5400</v>
      </c>
      <c r="H1348" s="883">
        <f t="shared" si="122"/>
        <v>10488.198000000002</v>
      </c>
      <c r="I1348" s="883">
        <f t="shared" si="123"/>
        <v>75403.877999999997</v>
      </c>
      <c r="J1348" s="1069"/>
      <c r="K1348" s="1069"/>
      <c r="L1348" s="1069"/>
      <c r="M1348" s="580">
        <v>480000</v>
      </c>
      <c r="N1348" s="1070"/>
    </row>
    <row r="1349" spans="1:14" ht="25" customHeight="1" thickBot="1" x14ac:dyDescent="0.45">
      <c r="A1349" s="1038"/>
      <c r="B1349" s="1224" t="s">
        <v>1891</v>
      </c>
      <c r="C1349" s="1225"/>
      <c r="D1349" s="1226">
        <f t="shared" ref="D1349:N1349" si="124">SUM(D1242:D1348)</f>
        <v>14287369.480000004</v>
      </c>
      <c r="E1349" s="1226">
        <f t="shared" si="124"/>
        <v>5000579.3180000028</v>
      </c>
      <c r="F1349" s="1226">
        <f t="shared" si="124"/>
        <v>2857473.8959999979</v>
      </c>
      <c r="G1349" s="1226">
        <f t="shared" si="124"/>
        <v>523800</v>
      </c>
      <c r="H1349" s="1226">
        <f t="shared" si="124"/>
        <v>714368.47399999946</v>
      </c>
      <c r="I1349" s="1226">
        <f t="shared" si="124"/>
        <v>7011189.4339999957</v>
      </c>
      <c r="J1349" s="1226">
        <f t="shared" si="124"/>
        <v>0</v>
      </c>
      <c r="K1349" s="1226">
        <f t="shared" si="124"/>
        <v>0</v>
      </c>
      <c r="L1349" s="1226">
        <f t="shared" si="124"/>
        <v>0</v>
      </c>
      <c r="M1349" s="1226">
        <f t="shared" si="124"/>
        <v>51360000</v>
      </c>
      <c r="N1349" s="1226">
        <f t="shared" si="124"/>
        <v>0</v>
      </c>
    </row>
    <row r="1350" spans="1:14" ht="25" customHeight="1" x14ac:dyDescent="0.4">
      <c r="A1350" s="869">
        <v>98</v>
      </c>
      <c r="B1350" s="544" t="s">
        <v>3100</v>
      </c>
      <c r="C1350" s="961" t="s">
        <v>2333</v>
      </c>
      <c r="D1350" s="871"/>
      <c r="E1350" s="871"/>
      <c r="F1350" s="871"/>
      <c r="G1350" s="871"/>
      <c r="H1350" s="871"/>
      <c r="I1350" s="871"/>
      <c r="J1350" s="1092"/>
      <c r="K1350" s="1092"/>
      <c r="L1350" s="1092"/>
      <c r="M1350" s="871"/>
      <c r="N1350" s="1121"/>
    </row>
    <row r="1351" spans="1:14" ht="25" customHeight="1" x14ac:dyDescent="0.4">
      <c r="A1351" s="890">
        <v>99</v>
      </c>
      <c r="B1351" s="204" t="s">
        <v>2334</v>
      </c>
      <c r="C1351" s="962" t="s">
        <v>2333</v>
      </c>
      <c r="D1351" s="580"/>
      <c r="E1351" s="580"/>
      <c r="F1351" s="580"/>
      <c r="G1351" s="580"/>
      <c r="H1351" s="580"/>
      <c r="I1351" s="580"/>
      <c r="J1351" s="1056"/>
      <c r="K1351" s="1056"/>
      <c r="L1351" s="1056"/>
      <c r="M1351" s="580"/>
      <c r="N1351" s="1057"/>
    </row>
    <row r="1352" spans="1:14" ht="25" customHeight="1" thickBot="1" x14ac:dyDescent="0.45">
      <c r="A1352" s="890"/>
      <c r="B1352" s="204" t="s">
        <v>3255</v>
      </c>
      <c r="C1352" s="962" t="s">
        <v>2611</v>
      </c>
      <c r="D1352" s="580">
        <v>411912.83999999997</v>
      </c>
      <c r="E1352" s="580">
        <f>D1352*35%</f>
        <v>144169.49399999998</v>
      </c>
      <c r="F1352" s="580">
        <f>D1352*20%</f>
        <v>82382.567999999999</v>
      </c>
      <c r="G1352" s="580">
        <v>7560</v>
      </c>
      <c r="H1352" s="580">
        <f>D1352*5%</f>
        <v>20595.642</v>
      </c>
      <c r="I1352" s="883">
        <f>D1352*5%+24000</f>
        <v>44595.642</v>
      </c>
      <c r="J1352" s="1056"/>
      <c r="K1352" s="1056"/>
      <c r="L1352" s="1056"/>
      <c r="M1352" s="580">
        <v>480000</v>
      </c>
      <c r="N1352" s="1057"/>
    </row>
    <row r="1353" spans="1:14" ht="25" customHeight="1" thickBot="1" x14ac:dyDescent="0.45">
      <c r="A1353" s="886"/>
      <c r="B1353" s="887" t="s">
        <v>3256</v>
      </c>
      <c r="C1353" s="963" t="s">
        <v>2611</v>
      </c>
      <c r="D1353" s="883">
        <v>411912.83999999997</v>
      </c>
      <c r="E1353" s="883">
        <f>D1353*35%</f>
        <v>144169.49399999998</v>
      </c>
      <c r="F1353" s="883">
        <f>D1353*20%</f>
        <v>82382.567999999999</v>
      </c>
      <c r="G1353" s="883">
        <v>7560</v>
      </c>
      <c r="H1353" s="883">
        <f>D1353*5%</f>
        <v>20595.642</v>
      </c>
      <c r="I1353" s="883">
        <f>D1353*5%+24000</f>
        <v>44595.642</v>
      </c>
      <c r="J1353" s="1069"/>
      <c r="K1353" s="1069"/>
      <c r="L1353" s="1069"/>
      <c r="M1353" s="883">
        <v>480000</v>
      </c>
      <c r="N1353" s="1070"/>
    </row>
    <row r="1354" spans="1:14" ht="25" customHeight="1" thickBot="1" x14ac:dyDescent="0.45">
      <c r="A1354" s="964"/>
      <c r="B1354" s="965" t="s">
        <v>2212</v>
      </c>
      <c r="C1354" s="966"/>
      <c r="D1354" s="967">
        <f>SUM(D1350:D1353)</f>
        <v>823825.67999999993</v>
      </c>
      <c r="E1354" s="967">
        <f t="shared" ref="E1354:N1354" si="125">SUM(E1350:E1353)</f>
        <v>288338.98799999995</v>
      </c>
      <c r="F1354" s="967">
        <f t="shared" si="125"/>
        <v>164765.136</v>
      </c>
      <c r="G1354" s="967">
        <f t="shared" si="125"/>
        <v>15120</v>
      </c>
      <c r="H1354" s="967">
        <f t="shared" si="125"/>
        <v>41191.284</v>
      </c>
      <c r="I1354" s="967">
        <f t="shared" si="125"/>
        <v>89191.284</v>
      </c>
      <c r="J1354" s="967">
        <f t="shared" si="125"/>
        <v>0</v>
      </c>
      <c r="K1354" s="967">
        <f t="shared" si="125"/>
        <v>0</v>
      </c>
      <c r="L1354" s="967">
        <f t="shared" si="125"/>
        <v>0</v>
      </c>
      <c r="M1354" s="967">
        <f t="shared" si="125"/>
        <v>960000</v>
      </c>
      <c r="N1354" s="967">
        <f t="shared" si="125"/>
        <v>0</v>
      </c>
    </row>
    <row r="1355" spans="1:14" ht="24.5" x14ac:dyDescent="0.7">
      <c r="A1355" s="1486" t="s">
        <v>1822</v>
      </c>
      <c r="B1355" s="1486"/>
      <c r="C1355" s="1486"/>
      <c r="D1355" s="1486"/>
      <c r="E1355" s="1486"/>
      <c r="F1355" s="1486"/>
      <c r="G1355" s="1486"/>
      <c r="H1355" s="1486"/>
      <c r="I1355" s="1486"/>
      <c r="J1355" s="1486"/>
      <c r="K1355" s="1486"/>
    </row>
    <row r="1356" spans="1:14" ht="18" x14ac:dyDescent="0.4">
      <c r="A1356" s="1496" t="s">
        <v>3101</v>
      </c>
      <c r="B1356" s="1496"/>
      <c r="C1356" s="1496"/>
      <c r="D1356" s="1496"/>
      <c r="E1356" s="1496"/>
      <c r="F1356" s="1496"/>
      <c r="G1356" s="1496"/>
      <c r="H1356" s="1496"/>
      <c r="I1356" s="1496"/>
      <c r="J1356" s="1496"/>
      <c r="K1356" s="1496"/>
    </row>
    <row r="1357" spans="1:14" ht="18.5" x14ac:dyDescent="0.45">
      <c r="A1357" s="1497" t="s">
        <v>2335</v>
      </c>
      <c r="B1357" s="1497"/>
      <c r="C1357" s="1497"/>
      <c r="D1357" s="1497"/>
      <c r="E1357" s="1497"/>
      <c r="F1357" s="1497"/>
      <c r="G1357" s="1497"/>
      <c r="H1357" s="1497"/>
      <c r="I1357" s="1497"/>
      <c r="J1357" s="1497"/>
      <c r="K1357" s="1497"/>
    </row>
    <row r="1358" spans="1:14" ht="21" thickBot="1" x14ac:dyDescent="0.5">
      <c r="A1358" s="1498" t="s">
        <v>369</v>
      </c>
      <c r="B1358" s="1498"/>
      <c r="C1358" s="1498"/>
      <c r="D1358" s="1498"/>
      <c r="E1358" s="1498"/>
      <c r="F1358" s="1498"/>
      <c r="G1358" s="1498"/>
      <c r="H1358" s="1498"/>
      <c r="I1358" s="1498"/>
      <c r="J1358" s="1"/>
      <c r="K1358" s="1"/>
    </row>
    <row r="1359" spans="1:14" ht="56" thickBot="1" x14ac:dyDescent="0.5">
      <c r="A1359" s="993" t="s">
        <v>1805</v>
      </c>
      <c r="B1359" s="994" t="s">
        <v>1806</v>
      </c>
      <c r="C1359" s="994" t="s">
        <v>3118</v>
      </c>
      <c r="D1359" s="866" t="s">
        <v>3102</v>
      </c>
      <c r="E1359" s="866" t="s">
        <v>3103</v>
      </c>
      <c r="F1359" s="866" t="s">
        <v>3104</v>
      </c>
      <c r="G1359" s="866" t="s">
        <v>1937</v>
      </c>
      <c r="H1359" s="866" t="s">
        <v>3105</v>
      </c>
      <c r="I1359" s="866" t="s">
        <v>3106</v>
      </c>
      <c r="J1359" s="1001" t="s">
        <v>3143</v>
      </c>
      <c r="K1359" s="1002" t="s">
        <v>3144</v>
      </c>
      <c r="L1359" s="1002" t="s">
        <v>3209</v>
      </c>
      <c r="M1359" s="1045" t="s">
        <v>3211</v>
      </c>
      <c r="N1359" s="1002" t="s">
        <v>3123</v>
      </c>
    </row>
    <row r="1360" spans="1:14" ht="25" customHeight="1" x14ac:dyDescent="0.45">
      <c r="A1360" s="955">
        <v>1</v>
      </c>
      <c r="B1360" s="956" t="s">
        <v>3149</v>
      </c>
      <c r="C1360" s="957" t="s">
        <v>3153</v>
      </c>
      <c r="D1360" s="958">
        <v>204947</v>
      </c>
      <c r="E1360" s="871">
        <f>D1360*35%</f>
        <v>71731.45</v>
      </c>
      <c r="F1360" s="871">
        <f>D1360*20%</f>
        <v>40989.4</v>
      </c>
      <c r="G1360" s="871">
        <v>7560</v>
      </c>
      <c r="H1360" s="871">
        <f>D1360*5%</f>
        <v>10247.35</v>
      </c>
      <c r="I1360" s="871">
        <f>D1360*5%+24000</f>
        <v>34247.35</v>
      </c>
      <c r="J1360" s="952"/>
      <c r="K1360" s="952"/>
      <c r="L1360" s="1092"/>
      <c r="M1360" s="580">
        <v>480000</v>
      </c>
      <c r="N1360" s="1121"/>
    </row>
    <row r="1361" spans="1:14" ht="25" customHeight="1" x14ac:dyDescent="0.45">
      <c r="A1361" s="954">
        <v>2</v>
      </c>
      <c r="B1361" s="949" t="s">
        <v>3149</v>
      </c>
      <c r="C1361" s="950" t="s">
        <v>3153</v>
      </c>
      <c r="D1361" s="951">
        <v>204947</v>
      </c>
      <c r="E1361" s="580">
        <f>D1361*35%</f>
        <v>71731.45</v>
      </c>
      <c r="F1361" s="580">
        <f>D1361*20%</f>
        <v>40989.4</v>
      </c>
      <c r="G1361" s="580">
        <v>7560</v>
      </c>
      <c r="H1361" s="580">
        <f>D1361*5%</f>
        <v>10247.35</v>
      </c>
      <c r="I1361" s="580">
        <f>D1361*5%+24000</f>
        <v>34247.35</v>
      </c>
      <c r="J1361" s="945"/>
      <c r="K1361" s="945"/>
      <c r="L1361" s="1056"/>
      <c r="M1361" s="580">
        <v>480000</v>
      </c>
      <c r="N1361" s="1057"/>
    </row>
    <row r="1362" spans="1:14" ht="25" customHeight="1" x14ac:dyDescent="0.45">
      <c r="A1362" s="954">
        <v>3</v>
      </c>
      <c r="B1362" s="949" t="s">
        <v>3149</v>
      </c>
      <c r="C1362" s="950" t="s">
        <v>3153</v>
      </c>
      <c r="D1362" s="951">
        <v>204947</v>
      </c>
      <c r="E1362" s="580">
        <f>D1362*35%</f>
        <v>71731.45</v>
      </c>
      <c r="F1362" s="580">
        <f>D1362*20%</f>
        <v>40989.4</v>
      </c>
      <c r="G1362" s="580">
        <v>7560</v>
      </c>
      <c r="H1362" s="580">
        <f>D1362*5%</f>
        <v>10247.35</v>
      </c>
      <c r="I1362" s="580">
        <f>D1362*5%+24000</f>
        <v>34247.35</v>
      </c>
      <c r="J1362" s="945"/>
      <c r="K1362" s="945"/>
      <c r="L1362" s="1056"/>
      <c r="M1362" s="580">
        <v>480000</v>
      </c>
      <c r="N1362" s="1057"/>
    </row>
    <row r="1363" spans="1:14" ht="25" customHeight="1" x14ac:dyDescent="0.45">
      <c r="A1363" s="954">
        <v>4</v>
      </c>
      <c r="B1363" s="949" t="s">
        <v>3149</v>
      </c>
      <c r="C1363" s="950" t="s">
        <v>3153</v>
      </c>
      <c r="D1363" s="951">
        <v>204947</v>
      </c>
      <c r="E1363" s="580">
        <f>D1363*35%</f>
        <v>71731.45</v>
      </c>
      <c r="F1363" s="580">
        <f>D1363*20%</f>
        <v>40989.4</v>
      </c>
      <c r="G1363" s="580">
        <v>7560</v>
      </c>
      <c r="H1363" s="580">
        <f>D1363*5%</f>
        <v>10247.35</v>
      </c>
      <c r="I1363" s="580">
        <f>D1363*5%+24000</f>
        <v>34247.35</v>
      </c>
      <c r="J1363" s="945"/>
      <c r="K1363" s="945"/>
      <c r="L1363" s="1056"/>
      <c r="M1363" s="580">
        <v>480000</v>
      </c>
      <c r="N1363" s="1057"/>
    </row>
    <row r="1364" spans="1:14" ht="25" customHeight="1" thickBot="1" x14ac:dyDescent="0.5">
      <c r="A1364" s="1145">
        <v>5</v>
      </c>
      <c r="B1364" s="1152" t="s">
        <v>3149</v>
      </c>
      <c r="C1364" s="1153" t="s">
        <v>3153</v>
      </c>
      <c r="D1364" s="1154">
        <v>204947</v>
      </c>
      <c r="E1364" s="876">
        <f>D1364*35%</f>
        <v>71731.45</v>
      </c>
      <c r="F1364" s="876">
        <f>D1364*20%</f>
        <v>40989.4</v>
      </c>
      <c r="G1364" s="876">
        <v>7560</v>
      </c>
      <c r="H1364" s="876">
        <f>D1364*5%</f>
        <v>10247.35</v>
      </c>
      <c r="I1364" s="876">
        <f>D1364*5%+24000</f>
        <v>34247.35</v>
      </c>
      <c r="J1364" s="1155"/>
      <c r="K1364" s="1155"/>
      <c r="L1364" s="1119"/>
      <c r="M1364" s="580">
        <v>480000</v>
      </c>
      <c r="N1364" s="1122"/>
    </row>
    <row r="1365" spans="1:14" ht="25" customHeight="1" thickBot="1" x14ac:dyDescent="0.45">
      <c r="A1365" s="1490" t="s">
        <v>2212</v>
      </c>
      <c r="B1365" s="1491"/>
      <c r="C1365" s="1156"/>
      <c r="D1365" s="866">
        <f>SUM(D1360:D1364)</f>
        <v>1024735</v>
      </c>
      <c r="E1365" s="866">
        <f t="shared" ref="E1365:N1365" si="126">SUM(E1360:E1364)</f>
        <v>358657.25</v>
      </c>
      <c r="F1365" s="866">
        <f t="shared" si="126"/>
        <v>204947</v>
      </c>
      <c r="G1365" s="866">
        <f t="shared" si="126"/>
        <v>37800</v>
      </c>
      <c r="H1365" s="866">
        <f t="shared" si="126"/>
        <v>51236.75</v>
      </c>
      <c r="I1365" s="866">
        <f t="shared" si="126"/>
        <v>171236.75</v>
      </c>
      <c r="J1365" s="866">
        <f t="shared" si="126"/>
        <v>0</v>
      </c>
      <c r="K1365" s="866">
        <f t="shared" si="126"/>
        <v>0</v>
      </c>
      <c r="L1365" s="866">
        <f t="shared" si="126"/>
        <v>0</v>
      </c>
      <c r="M1365" s="1157">
        <f t="shared" si="126"/>
        <v>2400000</v>
      </c>
      <c r="N1365" s="866">
        <f t="shared" si="126"/>
        <v>0</v>
      </c>
    </row>
    <row r="1366" spans="1:14" ht="25" customHeight="1" x14ac:dyDescent="0.45">
      <c r="A1366" s="975">
        <v>6</v>
      </c>
      <c r="B1366" s="897" t="s">
        <v>3125</v>
      </c>
      <c r="C1366" s="897" t="s">
        <v>2579</v>
      </c>
      <c r="D1366" s="898"/>
      <c r="E1366" s="898">
        <f>D1366*35%</f>
        <v>0</v>
      </c>
      <c r="F1366" s="898">
        <f>D1366*20%</f>
        <v>0</v>
      </c>
      <c r="G1366" s="898"/>
      <c r="H1366" s="898">
        <f>D1366*5%</f>
        <v>0</v>
      </c>
      <c r="I1366" s="898"/>
      <c r="J1366" s="899"/>
      <c r="K1366" s="899"/>
      <c r="L1366" s="1120"/>
      <c r="M1366" s="1120"/>
      <c r="N1366" s="1123"/>
    </row>
    <row r="1367" spans="1:14" ht="25" customHeight="1" thickBot="1" x14ac:dyDescent="0.45">
      <c r="A1367" s="873"/>
      <c r="B1367" s="874" t="s">
        <v>3141</v>
      </c>
      <c r="C1367" s="874" t="s">
        <v>3126</v>
      </c>
      <c r="D1367" s="876">
        <v>1056137</v>
      </c>
      <c r="E1367" s="876">
        <f>D1367*35%</f>
        <v>369647.94999999995</v>
      </c>
      <c r="F1367" s="876">
        <f>D1367*20%</f>
        <v>211227.40000000002</v>
      </c>
      <c r="G1367" s="876">
        <v>8640</v>
      </c>
      <c r="H1367" s="876">
        <f>D1367*5%</f>
        <v>52806.850000000006</v>
      </c>
      <c r="I1367" s="876">
        <f>D1367*5%+24000</f>
        <v>76806.850000000006</v>
      </c>
      <c r="J1367" s="876">
        <v>7560</v>
      </c>
      <c r="K1367" s="876">
        <v>137628</v>
      </c>
      <c r="L1367" s="1119"/>
      <c r="M1367" s="580">
        <v>480000</v>
      </c>
      <c r="N1367" s="1122"/>
    </row>
    <row r="1368" spans="1:14" ht="25" customHeight="1" thickBot="1" x14ac:dyDescent="0.45">
      <c r="A1368" s="1492" t="s">
        <v>1819</v>
      </c>
      <c r="B1368" s="1493"/>
      <c r="C1368" s="943"/>
      <c r="D1368" s="868">
        <f>SUM(D1366:D1367)</f>
        <v>1056137</v>
      </c>
      <c r="E1368" s="868">
        <f t="shared" ref="E1368:N1368" si="127">SUM(E1366:E1367)</f>
        <v>369647.94999999995</v>
      </c>
      <c r="F1368" s="868">
        <f t="shared" si="127"/>
        <v>211227.40000000002</v>
      </c>
      <c r="G1368" s="868">
        <f t="shared" si="127"/>
        <v>8640</v>
      </c>
      <c r="H1368" s="868">
        <f t="shared" si="127"/>
        <v>52806.850000000006</v>
      </c>
      <c r="I1368" s="868">
        <f t="shared" si="127"/>
        <v>76806.850000000006</v>
      </c>
      <c r="J1368" s="868">
        <f t="shared" si="127"/>
        <v>7560</v>
      </c>
      <c r="K1368" s="868">
        <f t="shared" si="127"/>
        <v>137628</v>
      </c>
      <c r="L1368" s="868">
        <f t="shared" si="127"/>
        <v>0</v>
      </c>
      <c r="M1368" s="868">
        <f t="shared" si="127"/>
        <v>480000</v>
      </c>
      <c r="N1368" s="868">
        <f t="shared" si="127"/>
        <v>0</v>
      </c>
    </row>
    <row r="1369" spans="1:14" ht="25" customHeight="1" thickBot="1" x14ac:dyDescent="0.5">
      <c r="A1369" s="221" t="s">
        <v>370</v>
      </c>
      <c r="B1369" s="1"/>
      <c r="C1369" s="1"/>
      <c r="D1369" s="1"/>
      <c r="E1369" s="1"/>
      <c r="F1369" s="1"/>
      <c r="G1369" s="1"/>
      <c r="H1369" s="1"/>
      <c r="I1369" s="1"/>
      <c r="J1369" s="1"/>
      <c r="K1369" s="1"/>
    </row>
    <row r="1370" spans="1:14" ht="25" customHeight="1" x14ac:dyDescent="0.45">
      <c r="A1370" s="955">
        <v>1</v>
      </c>
      <c r="B1370" s="956" t="s">
        <v>3149</v>
      </c>
      <c r="C1370" s="957" t="s">
        <v>3153</v>
      </c>
      <c r="D1370" s="958">
        <v>204947</v>
      </c>
      <c r="E1370" s="871">
        <f>D1370*35%</f>
        <v>71731.45</v>
      </c>
      <c r="F1370" s="871">
        <f>D1370*20%</f>
        <v>40989.4</v>
      </c>
      <c r="G1370" s="871">
        <v>7560</v>
      </c>
      <c r="H1370" s="871">
        <f>D1370*5%</f>
        <v>10247.35</v>
      </c>
      <c r="I1370" s="871">
        <f>D1370*5%+24000</f>
        <v>34247.35</v>
      </c>
      <c r="J1370" s="889"/>
      <c r="K1370" s="889"/>
      <c r="L1370" s="1092"/>
      <c r="M1370" s="580">
        <v>480000</v>
      </c>
      <c r="N1370" s="1121"/>
    </row>
    <row r="1371" spans="1:14" ht="25" customHeight="1" x14ac:dyDescent="0.45">
      <c r="A1371" s="954">
        <v>2</v>
      </c>
      <c r="B1371" s="949" t="s">
        <v>3149</v>
      </c>
      <c r="C1371" s="950" t="s">
        <v>3153</v>
      </c>
      <c r="D1371" s="951">
        <v>204947</v>
      </c>
      <c r="E1371" s="580">
        <f>D1371*35%</f>
        <v>71731.45</v>
      </c>
      <c r="F1371" s="580">
        <f>D1371*20%</f>
        <v>40989.4</v>
      </c>
      <c r="G1371" s="580">
        <v>7560</v>
      </c>
      <c r="H1371" s="580">
        <f>D1371*5%</f>
        <v>10247.35</v>
      </c>
      <c r="I1371" s="580">
        <f>D1371*5%+24000</f>
        <v>34247.35</v>
      </c>
      <c r="J1371" s="59"/>
      <c r="K1371" s="59"/>
      <c r="L1371" s="1056"/>
      <c r="M1371" s="580">
        <v>480000</v>
      </c>
      <c r="N1371" s="1057"/>
    </row>
    <row r="1372" spans="1:14" ht="25" customHeight="1" x14ac:dyDescent="0.45">
      <c r="A1372" s="954">
        <v>3</v>
      </c>
      <c r="B1372" s="949" t="s">
        <v>3149</v>
      </c>
      <c r="C1372" s="950" t="s">
        <v>3153</v>
      </c>
      <c r="D1372" s="951">
        <v>204947</v>
      </c>
      <c r="E1372" s="580">
        <f>D1372*35%</f>
        <v>71731.45</v>
      </c>
      <c r="F1372" s="580">
        <f>D1372*20%</f>
        <v>40989.4</v>
      </c>
      <c r="G1372" s="580">
        <v>7560</v>
      </c>
      <c r="H1372" s="580">
        <f>D1372*5%</f>
        <v>10247.35</v>
      </c>
      <c r="I1372" s="580">
        <f>D1372*5%+24000</f>
        <v>34247.35</v>
      </c>
      <c r="J1372" s="59"/>
      <c r="K1372" s="59"/>
      <c r="L1372" s="1056"/>
      <c r="M1372" s="580">
        <v>480000</v>
      </c>
      <c r="N1372" s="1057"/>
    </row>
    <row r="1373" spans="1:14" ht="25" customHeight="1" x14ac:dyDescent="0.45">
      <c r="A1373" s="954">
        <v>4</v>
      </c>
      <c r="B1373" s="949" t="s">
        <v>3149</v>
      </c>
      <c r="C1373" s="950" t="s">
        <v>3153</v>
      </c>
      <c r="D1373" s="951">
        <v>204947</v>
      </c>
      <c r="E1373" s="580">
        <f>D1373*35%</f>
        <v>71731.45</v>
      </c>
      <c r="F1373" s="580">
        <f>D1373*20%</f>
        <v>40989.4</v>
      </c>
      <c r="G1373" s="580">
        <v>7560</v>
      </c>
      <c r="H1373" s="580">
        <f>D1373*5%</f>
        <v>10247.35</v>
      </c>
      <c r="I1373" s="580">
        <f>D1373*5%+24000</f>
        <v>34247.35</v>
      </c>
      <c r="J1373" s="59"/>
      <c r="K1373" s="59"/>
      <c r="L1373" s="1056"/>
      <c r="M1373" s="580">
        <v>480000</v>
      </c>
      <c r="N1373" s="1057"/>
    </row>
    <row r="1374" spans="1:14" ht="25" customHeight="1" thickBot="1" x14ac:dyDescent="0.5">
      <c r="A1374" s="1145">
        <v>5</v>
      </c>
      <c r="B1374" s="1152" t="s">
        <v>3149</v>
      </c>
      <c r="C1374" s="1153" t="s">
        <v>3153</v>
      </c>
      <c r="D1374" s="1154">
        <v>204947</v>
      </c>
      <c r="E1374" s="876">
        <f>D1374*35%</f>
        <v>71731.45</v>
      </c>
      <c r="F1374" s="876">
        <f>D1374*20%</f>
        <v>40989.4</v>
      </c>
      <c r="G1374" s="876">
        <v>7560</v>
      </c>
      <c r="H1374" s="876">
        <f>D1374*5%</f>
        <v>10247.35</v>
      </c>
      <c r="I1374" s="876">
        <f>D1374*5%+24000</f>
        <v>34247.35</v>
      </c>
      <c r="J1374" s="941"/>
      <c r="K1374" s="941"/>
      <c r="L1374" s="1119"/>
      <c r="M1374" s="580">
        <v>480000</v>
      </c>
      <c r="N1374" s="1122"/>
    </row>
    <row r="1375" spans="1:14" ht="25" customHeight="1" thickBot="1" x14ac:dyDescent="0.5">
      <c r="A1375" s="1494" t="s">
        <v>2212</v>
      </c>
      <c r="B1375" s="1495"/>
      <c r="C1375" s="895"/>
      <c r="D1375" s="988">
        <f t="shared" ref="D1375:N1375" si="128">SUM(D1370:D1374)</f>
        <v>1024735</v>
      </c>
      <c r="E1375" s="988">
        <f t="shared" si="128"/>
        <v>358657.25</v>
      </c>
      <c r="F1375" s="988">
        <f t="shared" si="128"/>
        <v>204947</v>
      </c>
      <c r="G1375" s="988">
        <f t="shared" si="128"/>
        <v>37800</v>
      </c>
      <c r="H1375" s="988">
        <f t="shared" si="128"/>
        <v>51236.75</v>
      </c>
      <c r="I1375" s="988">
        <f t="shared" si="128"/>
        <v>171236.75</v>
      </c>
      <c r="J1375" s="988">
        <f t="shared" si="128"/>
        <v>0</v>
      </c>
      <c r="K1375" s="988">
        <f t="shared" si="128"/>
        <v>0</v>
      </c>
      <c r="L1375" s="988">
        <f t="shared" si="128"/>
        <v>0</v>
      </c>
      <c r="M1375" s="988">
        <f t="shared" si="128"/>
        <v>2400000</v>
      </c>
      <c r="N1375" s="989">
        <f t="shared" si="128"/>
        <v>0</v>
      </c>
    </row>
    <row r="1376" spans="1:14" ht="25" customHeight="1" x14ac:dyDescent="0.45">
      <c r="A1376" s="975">
        <v>1</v>
      </c>
      <c r="B1376" s="897" t="s">
        <v>2396</v>
      </c>
      <c r="C1376" s="976" t="s">
        <v>2590</v>
      </c>
      <c r="D1376" s="898"/>
      <c r="E1376" s="898"/>
      <c r="F1376" s="898"/>
      <c r="G1376" s="898"/>
      <c r="H1376" s="898"/>
      <c r="I1376" s="898"/>
      <c r="J1376" s="899"/>
      <c r="K1376" s="899"/>
      <c r="L1376" s="1120"/>
      <c r="M1376" s="1120"/>
      <c r="N1376" s="1123"/>
    </row>
    <row r="1377" spans="1:14" ht="25" customHeight="1" thickBot="1" x14ac:dyDescent="0.45">
      <c r="A1377" s="873"/>
      <c r="B1377" s="874" t="s">
        <v>3141</v>
      </c>
      <c r="C1377" s="874" t="s">
        <v>2579</v>
      </c>
      <c r="D1377" s="876">
        <v>871787.04</v>
      </c>
      <c r="E1377" s="876">
        <f>D1377*35%</f>
        <v>305125.46399999998</v>
      </c>
      <c r="F1377" s="876">
        <f>D1377*20%</f>
        <v>174357.40800000002</v>
      </c>
      <c r="G1377" s="876">
        <v>8640</v>
      </c>
      <c r="H1377" s="876">
        <f>D1377*5%</f>
        <v>43589.352000000006</v>
      </c>
      <c r="I1377" s="876">
        <f>D1377*5%+24000</f>
        <v>67589.352000000014</v>
      </c>
      <c r="J1377" s="876">
        <v>7560</v>
      </c>
      <c r="K1377" s="876">
        <v>137628</v>
      </c>
      <c r="L1377" s="1119"/>
      <c r="M1377" s="580">
        <v>480000</v>
      </c>
      <c r="N1377" s="1122"/>
    </row>
    <row r="1378" spans="1:14" ht="25" customHeight="1" thickBot="1" x14ac:dyDescent="0.45">
      <c r="A1378" s="1492" t="s">
        <v>1819</v>
      </c>
      <c r="B1378" s="1493"/>
      <c r="C1378" s="1105"/>
      <c r="D1378" s="885">
        <f>SUM(D1376:D1377)</f>
        <v>871787.04</v>
      </c>
      <c r="E1378" s="885">
        <f t="shared" ref="E1378:N1378" si="129">SUM(E1376:E1377)</f>
        <v>305125.46399999998</v>
      </c>
      <c r="F1378" s="885">
        <f t="shared" si="129"/>
        <v>174357.40800000002</v>
      </c>
      <c r="G1378" s="885">
        <f t="shared" si="129"/>
        <v>8640</v>
      </c>
      <c r="H1378" s="885">
        <f t="shared" si="129"/>
        <v>43589.352000000006</v>
      </c>
      <c r="I1378" s="885">
        <f t="shared" si="129"/>
        <v>67589.352000000014</v>
      </c>
      <c r="J1378" s="885">
        <f t="shared" si="129"/>
        <v>7560</v>
      </c>
      <c r="K1378" s="885">
        <f t="shared" si="129"/>
        <v>137628</v>
      </c>
      <c r="L1378" s="885">
        <f t="shared" si="129"/>
        <v>0</v>
      </c>
      <c r="M1378" s="885">
        <f t="shared" si="129"/>
        <v>480000</v>
      </c>
      <c r="N1378" s="885">
        <f t="shared" si="129"/>
        <v>0</v>
      </c>
    </row>
    <row r="1379" spans="1:14" ht="25" customHeight="1" x14ac:dyDescent="0.45">
      <c r="A1379" s="1"/>
      <c r="B1379" s="1"/>
      <c r="C1379" s="1"/>
      <c r="D1379" s="1"/>
      <c r="E1379" s="1"/>
      <c r="F1379" s="1"/>
      <c r="G1379" s="1"/>
      <c r="H1379" s="1"/>
      <c r="I1379" s="1"/>
      <c r="J1379" s="1"/>
      <c r="K1379" s="1"/>
    </row>
    <row r="1380" spans="1:14" ht="25" customHeight="1" thickBot="1" x14ac:dyDescent="0.5">
      <c r="A1380" s="1158" t="s">
        <v>371</v>
      </c>
      <c r="B1380" s="1"/>
      <c r="C1380" s="1"/>
      <c r="D1380" s="1"/>
      <c r="E1380" s="1"/>
      <c r="F1380" s="1"/>
      <c r="G1380" s="1"/>
      <c r="H1380" s="1"/>
      <c r="I1380" s="1"/>
      <c r="J1380" s="1"/>
      <c r="K1380" s="1"/>
    </row>
    <row r="1381" spans="1:14" ht="25" customHeight="1" x14ac:dyDescent="0.45">
      <c r="A1381" s="869">
        <v>1</v>
      </c>
      <c r="B1381" s="544" t="s">
        <v>3074</v>
      </c>
      <c r="C1381" s="961" t="s">
        <v>2590</v>
      </c>
      <c r="D1381" s="871"/>
      <c r="E1381" s="871">
        <f>D1381*35%</f>
        <v>0</v>
      </c>
      <c r="F1381" s="871">
        <f>D1381*20%</f>
        <v>0</v>
      </c>
      <c r="G1381" s="871"/>
      <c r="H1381" s="871">
        <f>D1381*5%</f>
        <v>0</v>
      </c>
      <c r="I1381" s="871"/>
      <c r="J1381" s="889"/>
      <c r="K1381" s="889"/>
      <c r="L1381" s="1092"/>
      <c r="M1381" s="1092"/>
      <c r="N1381" s="1121"/>
    </row>
    <row r="1382" spans="1:14" ht="25" customHeight="1" thickBot="1" x14ac:dyDescent="0.45">
      <c r="A1382" s="873">
        <v>2</v>
      </c>
      <c r="B1382" s="874" t="s">
        <v>3141</v>
      </c>
      <c r="C1382" s="874" t="s">
        <v>2579</v>
      </c>
      <c r="D1382" s="876">
        <v>871787.04</v>
      </c>
      <c r="E1382" s="876">
        <f>D1382*35%</f>
        <v>305125.46399999998</v>
      </c>
      <c r="F1382" s="876">
        <f>D1382*20%</f>
        <v>174357.40800000002</v>
      </c>
      <c r="G1382" s="876">
        <v>8640</v>
      </c>
      <c r="H1382" s="876">
        <f>D1382*5%</f>
        <v>43589.352000000006</v>
      </c>
      <c r="I1382" s="876">
        <f>D1382*5%+24000</f>
        <v>67589.352000000014</v>
      </c>
      <c r="J1382" s="876">
        <v>7560</v>
      </c>
      <c r="K1382" s="876">
        <v>137628</v>
      </c>
      <c r="L1382" s="1119"/>
      <c r="M1382" s="580">
        <v>480000</v>
      </c>
      <c r="N1382" s="1122"/>
    </row>
    <row r="1383" spans="1:14" ht="25" customHeight="1" thickBot="1" x14ac:dyDescent="0.45">
      <c r="A1383" s="1492" t="s">
        <v>1819</v>
      </c>
      <c r="B1383" s="1493"/>
      <c r="C1383" s="1105"/>
      <c r="D1383" s="885">
        <f t="shared" ref="D1383:N1383" si="130">SUM(D1381:D1382)</f>
        <v>871787.04</v>
      </c>
      <c r="E1383" s="885">
        <f t="shared" si="130"/>
        <v>305125.46399999998</v>
      </c>
      <c r="F1383" s="885">
        <f t="shared" si="130"/>
        <v>174357.40800000002</v>
      </c>
      <c r="G1383" s="885">
        <f t="shared" si="130"/>
        <v>8640</v>
      </c>
      <c r="H1383" s="885">
        <f t="shared" si="130"/>
        <v>43589.352000000006</v>
      </c>
      <c r="I1383" s="885">
        <f t="shared" si="130"/>
        <v>67589.352000000014</v>
      </c>
      <c r="J1383" s="885">
        <f t="shared" si="130"/>
        <v>7560</v>
      </c>
      <c r="K1383" s="885">
        <f t="shared" si="130"/>
        <v>137628</v>
      </c>
      <c r="L1383" s="885">
        <f t="shared" si="130"/>
        <v>0</v>
      </c>
      <c r="M1383" s="885">
        <f t="shared" si="130"/>
        <v>480000</v>
      </c>
      <c r="N1383" s="885">
        <f t="shared" si="130"/>
        <v>0</v>
      </c>
    </row>
    <row r="1384" spans="1:14" ht="24.5" x14ac:dyDescent="0.7">
      <c r="A1384" s="1486" t="s">
        <v>1822</v>
      </c>
      <c r="B1384" s="1486"/>
      <c r="C1384" s="1486"/>
      <c r="D1384" s="1486"/>
      <c r="E1384" s="1486"/>
      <c r="F1384" s="1486"/>
      <c r="G1384" s="1486"/>
      <c r="H1384" s="1486"/>
      <c r="I1384" s="1486"/>
      <c r="J1384" s="1486"/>
      <c r="K1384" s="1486"/>
      <c r="L1384" s="1486"/>
      <c r="M1384" s="1486"/>
      <c r="N1384" s="1486"/>
    </row>
    <row r="1385" spans="1:14" ht="18" x14ac:dyDescent="0.25">
      <c r="A1385" s="1487" t="s">
        <v>2657</v>
      </c>
      <c r="B1385" s="1487"/>
      <c r="C1385" s="1487"/>
      <c r="D1385" s="1487"/>
      <c r="E1385" s="1487"/>
      <c r="F1385" s="1487"/>
      <c r="G1385" s="1487"/>
      <c r="H1385" s="1487"/>
      <c r="I1385" s="1487"/>
      <c r="J1385" s="1487"/>
      <c r="K1385" s="1487"/>
      <c r="L1385" s="1487"/>
      <c r="M1385" s="1487"/>
      <c r="N1385" s="1487"/>
    </row>
    <row r="1386" spans="1:14" ht="18" x14ac:dyDescent="0.4">
      <c r="A1386" s="1488" t="s">
        <v>3107</v>
      </c>
      <c r="B1386" s="1488"/>
      <c r="C1386" s="1488"/>
      <c r="D1386" s="1488"/>
      <c r="E1386" s="1488"/>
      <c r="F1386" s="1488"/>
      <c r="G1386" s="1488"/>
      <c r="H1386" s="1488"/>
      <c r="I1386" s="1488"/>
      <c r="J1386" s="1488"/>
      <c r="K1386" s="1488"/>
      <c r="L1386" s="1488"/>
      <c r="M1386" s="1488"/>
      <c r="N1386" s="1488"/>
    </row>
    <row r="1387" spans="1:14" ht="19" thickBot="1" x14ac:dyDescent="0.5">
      <c r="A1387" s="1489" t="s">
        <v>2336</v>
      </c>
      <c r="B1387" s="1489"/>
      <c r="C1387" s="905"/>
      <c r="D1387" s="906"/>
      <c r="E1387" s="905"/>
      <c r="F1387" s="905"/>
      <c r="G1387" s="905"/>
      <c r="H1387" s="1"/>
      <c r="I1387" s="1"/>
      <c r="J1387"/>
      <c r="K1387"/>
    </row>
    <row r="1388" spans="1:14" ht="56" thickBot="1" x14ac:dyDescent="0.5">
      <c r="A1388" s="1146" t="s">
        <v>1805</v>
      </c>
      <c r="B1388" s="1094" t="s">
        <v>1806</v>
      </c>
      <c r="C1388" s="1094" t="s">
        <v>3118</v>
      </c>
      <c r="D1388" s="946" t="s">
        <v>3102</v>
      </c>
      <c r="E1388" s="946" t="s">
        <v>3103</v>
      </c>
      <c r="F1388" s="946" t="s">
        <v>3104</v>
      </c>
      <c r="G1388" s="946" t="s">
        <v>1937</v>
      </c>
      <c r="H1388" s="946" t="s">
        <v>3105</v>
      </c>
      <c r="I1388" s="946" t="s">
        <v>3106</v>
      </c>
      <c r="J1388" s="947" t="s">
        <v>3143</v>
      </c>
      <c r="K1388" s="948" t="s">
        <v>3144</v>
      </c>
      <c r="L1388" s="948" t="s">
        <v>3209</v>
      </c>
      <c r="M1388" s="1045" t="s">
        <v>3211</v>
      </c>
      <c r="N1388" s="948" t="s">
        <v>3123</v>
      </c>
    </row>
    <row r="1389" spans="1:14" ht="25" customHeight="1" x14ac:dyDescent="0.35">
      <c r="A1389" s="908">
        <v>1</v>
      </c>
      <c r="B1389" s="909" t="s">
        <v>2337</v>
      </c>
      <c r="C1389" s="910" t="s">
        <v>2312</v>
      </c>
      <c r="D1389" s="911"/>
      <c r="E1389" s="907"/>
      <c r="F1389" s="907"/>
      <c r="G1389" s="907"/>
      <c r="H1389" s="907"/>
      <c r="I1389" s="907"/>
      <c r="J1389" s="969"/>
      <c r="K1389" s="969"/>
      <c r="L1389" s="1092"/>
      <c r="M1389" s="1092"/>
      <c r="N1389" s="1121"/>
    </row>
    <row r="1390" spans="1:14" ht="25" customHeight="1" thickBot="1" x14ac:dyDescent="0.45">
      <c r="A1390" s="928"/>
      <c r="B1390" s="929" t="s">
        <v>3141</v>
      </c>
      <c r="C1390" s="875" t="s">
        <v>3142</v>
      </c>
      <c r="D1390" s="876">
        <v>259103</v>
      </c>
      <c r="E1390" s="876">
        <f>D1390*35%</f>
        <v>90686.049999999988</v>
      </c>
      <c r="F1390" s="876">
        <f>D1390*20%</f>
        <v>51820.600000000006</v>
      </c>
      <c r="G1390" s="876">
        <v>7640</v>
      </c>
      <c r="H1390" s="876">
        <f>D1390*5%</f>
        <v>12955.150000000001</v>
      </c>
      <c r="I1390" s="876">
        <f>D1390*5%+64915.68</f>
        <v>77870.83</v>
      </c>
      <c r="J1390" s="942"/>
      <c r="K1390" s="942"/>
      <c r="L1390" s="1119"/>
      <c r="M1390" s="580">
        <v>480000</v>
      </c>
      <c r="N1390" s="1122"/>
    </row>
    <row r="1391" spans="1:14" ht="25" customHeight="1" thickBot="1" x14ac:dyDescent="0.3">
      <c r="A1391" s="1482" t="s">
        <v>1892</v>
      </c>
      <c r="B1391" s="1483"/>
      <c r="C1391" s="1483"/>
      <c r="D1391" s="922">
        <f>SUM(D1389:D1390)</f>
        <v>259103</v>
      </c>
      <c r="E1391" s="922">
        <f t="shared" ref="E1391:N1391" si="131">SUM(E1389:E1390)</f>
        <v>90686.049999999988</v>
      </c>
      <c r="F1391" s="922">
        <f t="shared" si="131"/>
        <v>51820.600000000006</v>
      </c>
      <c r="G1391" s="922">
        <f t="shared" si="131"/>
        <v>7640</v>
      </c>
      <c r="H1391" s="922">
        <f t="shared" si="131"/>
        <v>12955.150000000001</v>
      </c>
      <c r="I1391" s="922">
        <f t="shared" si="131"/>
        <v>77870.83</v>
      </c>
      <c r="J1391" s="922">
        <f t="shared" si="131"/>
        <v>0</v>
      </c>
      <c r="K1391" s="922">
        <f t="shared" si="131"/>
        <v>0</v>
      </c>
      <c r="L1391" s="922">
        <f t="shared" si="131"/>
        <v>0</v>
      </c>
      <c r="M1391" s="922">
        <f t="shared" si="131"/>
        <v>480000</v>
      </c>
      <c r="N1391" s="922">
        <f t="shared" si="131"/>
        <v>0</v>
      </c>
    </row>
    <row r="1392" spans="1:14" ht="25" customHeight="1" x14ac:dyDescent="0.35">
      <c r="A1392" s="908">
        <v>2</v>
      </c>
      <c r="B1392" s="909" t="s">
        <v>2339</v>
      </c>
      <c r="C1392" s="910" t="s">
        <v>2590</v>
      </c>
      <c r="D1392" s="911"/>
      <c r="E1392" s="907"/>
      <c r="F1392" s="907"/>
      <c r="G1392" s="907"/>
      <c r="H1392" s="907"/>
      <c r="I1392" s="907"/>
      <c r="J1392" s="969"/>
      <c r="K1392" s="969"/>
      <c r="L1392" s="1092"/>
      <c r="M1392" s="1092"/>
      <c r="N1392" s="1121"/>
    </row>
    <row r="1393" spans="1:14" ht="25" customHeight="1" x14ac:dyDescent="0.4">
      <c r="A1393" s="925"/>
      <c r="B1393" s="926" t="s">
        <v>3140</v>
      </c>
      <c r="C1393" s="931" t="s">
        <v>2620</v>
      </c>
      <c r="D1393" s="935">
        <v>842227</v>
      </c>
      <c r="E1393" s="933">
        <f>D1393*35%</f>
        <v>294779.44999999995</v>
      </c>
      <c r="F1393" s="933">
        <f>D1393*20%</f>
        <v>168445.40000000002</v>
      </c>
      <c r="G1393" s="580">
        <v>9720</v>
      </c>
      <c r="H1393" s="933">
        <f>D1393*5%</f>
        <v>42111.350000000006</v>
      </c>
      <c r="I1393" s="933">
        <f>D1393*5%+24000</f>
        <v>66111.350000000006</v>
      </c>
      <c r="J1393" s="580">
        <v>7560</v>
      </c>
      <c r="K1393" s="580">
        <v>137628</v>
      </c>
      <c r="L1393" s="1056"/>
      <c r="M1393" s="580">
        <v>480000</v>
      </c>
      <c r="N1393" s="1057"/>
    </row>
    <row r="1394" spans="1:14" ht="25" customHeight="1" thickBot="1" x14ac:dyDescent="0.45">
      <c r="A1394" s="928">
        <v>3</v>
      </c>
      <c r="B1394" s="929" t="s">
        <v>2341</v>
      </c>
      <c r="C1394" s="932" t="s">
        <v>1879</v>
      </c>
      <c r="D1394" s="1159">
        <v>871787</v>
      </c>
      <c r="E1394" s="1159">
        <v>235911.55</v>
      </c>
      <c r="F1394" s="1159">
        <v>134806.6</v>
      </c>
      <c r="G1394" s="876">
        <v>9720</v>
      </c>
      <c r="H1394" s="1159">
        <v>33701.65</v>
      </c>
      <c r="I1394" s="1159">
        <v>57701.65</v>
      </c>
      <c r="J1394" s="876">
        <v>7560</v>
      </c>
      <c r="K1394" s="876">
        <v>137628</v>
      </c>
      <c r="L1394" s="1119"/>
      <c r="M1394" s="580">
        <v>480000</v>
      </c>
      <c r="N1394" s="1122"/>
    </row>
    <row r="1395" spans="1:14" ht="25" customHeight="1" thickBot="1" x14ac:dyDescent="0.3">
      <c r="A1395" s="1482" t="s">
        <v>2342</v>
      </c>
      <c r="B1395" s="1483"/>
      <c r="C1395" s="1483"/>
      <c r="D1395" s="922">
        <f t="shared" ref="D1395:N1395" si="132">SUM(D1392:D1394)</f>
        <v>1714014</v>
      </c>
      <c r="E1395" s="922">
        <f t="shared" si="132"/>
        <v>530691</v>
      </c>
      <c r="F1395" s="922">
        <f t="shared" si="132"/>
        <v>303252</v>
      </c>
      <c r="G1395" s="922">
        <f t="shared" si="132"/>
        <v>19440</v>
      </c>
      <c r="H1395" s="922">
        <f t="shared" si="132"/>
        <v>75813</v>
      </c>
      <c r="I1395" s="922">
        <f t="shared" si="132"/>
        <v>123813</v>
      </c>
      <c r="J1395" s="922">
        <f t="shared" si="132"/>
        <v>15120</v>
      </c>
      <c r="K1395" s="922">
        <f t="shared" si="132"/>
        <v>275256</v>
      </c>
      <c r="L1395" s="922">
        <f t="shared" si="132"/>
        <v>0</v>
      </c>
      <c r="M1395" s="922">
        <f t="shared" si="132"/>
        <v>960000</v>
      </c>
      <c r="N1395" s="922">
        <f t="shared" si="132"/>
        <v>0</v>
      </c>
    </row>
    <row r="1396" spans="1:14" ht="25" customHeight="1" thickBot="1" x14ac:dyDescent="0.45">
      <c r="A1396" s="1484" t="s">
        <v>2343</v>
      </c>
      <c r="B1396" s="1485"/>
      <c r="C1396" s="1485"/>
      <c r="D1396" s="1485"/>
      <c r="E1396" s="1160"/>
      <c r="F1396" s="1160"/>
      <c r="G1396" s="1160"/>
      <c r="H1396" s="1160"/>
      <c r="I1396" s="1160"/>
      <c r="J1396" s="854"/>
      <c r="K1396" s="854"/>
      <c r="L1396" s="1119"/>
      <c r="M1396" s="1119"/>
      <c r="N1396" s="1122"/>
    </row>
    <row r="1397" spans="1:14" ht="45" customHeight="1" x14ac:dyDescent="0.4">
      <c r="A1397" s="1161" t="s">
        <v>1794</v>
      </c>
      <c r="B1397" s="1162" t="s">
        <v>1795</v>
      </c>
      <c r="C1397" s="1162">
        <v>2025</v>
      </c>
      <c r="D1397" s="1162" t="s">
        <v>3220</v>
      </c>
      <c r="E1397" s="1162" t="s">
        <v>1973</v>
      </c>
      <c r="F1397" s="1162" t="s">
        <v>1975</v>
      </c>
      <c r="G1397" s="1162"/>
      <c r="H1397" s="938"/>
      <c r="I1397" s="938"/>
      <c r="J1397" s="939"/>
      <c r="K1397" s="939"/>
      <c r="L1397" s="1092"/>
      <c r="M1397" s="1092"/>
      <c r="N1397" s="1121"/>
    </row>
    <row r="1398" spans="1:14" ht="25" customHeight="1" x14ac:dyDescent="0.4">
      <c r="A1398" s="917">
        <v>1</v>
      </c>
      <c r="B1398" s="204" t="s">
        <v>2656</v>
      </c>
      <c r="C1398" s="1058" t="s">
        <v>2658</v>
      </c>
      <c r="D1398" s="918"/>
      <c r="E1398" s="918"/>
      <c r="F1398" s="918"/>
      <c r="G1398" s="918"/>
      <c r="H1398" s="204"/>
      <c r="I1398" s="204"/>
      <c r="J1398" s="560"/>
      <c r="K1398" s="560"/>
      <c r="L1398" s="1056"/>
      <c r="M1398" s="1056"/>
      <c r="N1398" s="1057"/>
    </row>
    <row r="1399" spans="1:14" ht="25" customHeight="1" x14ac:dyDescent="0.4">
      <c r="A1399" s="917">
        <v>2</v>
      </c>
      <c r="B1399" s="204" t="s">
        <v>2655</v>
      </c>
      <c r="C1399" s="1058" t="s">
        <v>2658</v>
      </c>
      <c r="D1399" s="918"/>
      <c r="E1399" s="918"/>
      <c r="F1399" s="918"/>
      <c r="G1399" s="918"/>
      <c r="H1399" s="204"/>
      <c r="I1399" s="204"/>
      <c r="J1399" s="560"/>
      <c r="K1399" s="560"/>
      <c r="L1399" s="1056"/>
      <c r="M1399" s="1056"/>
      <c r="N1399" s="1057"/>
    </row>
    <row r="1400" spans="1:14" ht="25" customHeight="1" x14ac:dyDescent="0.4">
      <c r="A1400" s="917">
        <v>3</v>
      </c>
      <c r="B1400" s="204" t="s">
        <v>2654</v>
      </c>
      <c r="C1400" s="1058" t="s">
        <v>2658</v>
      </c>
      <c r="D1400" s="918"/>
      <c r="E1400" s="918"/>
      <c r="F1400" s="918"/>
      <c r="G1400" s="918"/>
      <c r="H1400" s="204"/>
      <c r="I1400" s="204"/>
      <c r="J1400" s="560"/>
      <c r="K1400" s="560"/>
      <c r="L1400" s="1056"/>
      <c r="M1400" s="1056"/>
      <c r="N1400" s="1057"/>
    </row>
    <row r="1401" spans="1:14" ht="25" customHeight="1" x14ac:dyDescent="0.4">
      <c r="A1401" s="917">
        <v>4</v>
      </c>
      <c r="B1401" s="204" t="s">
        <v>2653</v>
      </c>
      <c r="C1401" s="1058" t="s">
        <v>2658</v>
      </c>
      <c r="D1401" s="918"/>
      <c r="E1401" s="918"/>
      <c r="F1401" s="918"/>
      <c r="G1401" s="918"/>
      <c r="H1401" s="204"/>
      <c r="I1401" s="204"/>
      <c r="J1401" s="560"/>
      <c r="K1401" s="560"/>
      <c r="L1401" s="1056"/>
      <c r="M1401" s="1056"/>
      <c r="N1401" s="1057"/>
    </row>
    <row r="1402" spans="1:14" ht="25" customHeight="1" x14ac:dyDescent="0.4">
      <c r="A1402" s="917">
        <v>5</v>
      </c>
      <c r="B1402" s="204" t="s">
        <v>2652</v>
      </c>
      <c r="C1402" s="1058" t="s">
        <v>2658</v>
      </c>
      <c r="D1402" s="918"/>
      <c r="E1402" s="918"/>
      <c r="F1402" s="918"/>
      <c r="G1402" s="918"/>
      <c r="H1402" s="204"/>
      <c r="I1402" s="204"/>
      <c r="J1402" s="560"/>
      <c r="K1402" s="560"/>
      <c r="L1402" s="1056"/>
      <c r="M1402" s="1056"/>
      <c r="N1402" s="1057"/>
    </row>
    <row r="1403" spans="1:14" ht="25" customHeight="1" x14ac:dyDescent="0.4">
      <c r="A1403" s="917">
        <v>6</v>
      </c>
      <c r="B1403" s="204" t="s">
        <v>2651</v>
      </c>
      <c r="C1403" s="1058" t="s">
        <v>2658</v>
      </c>
      <c r="D1403" s="918"/>
      <c r="E1403" s="918"/>
      <c r="F1403" s="918"/>
      <c r="G1403" s="918"/>
      <c r="H1403" s="204"/>
      <c r="I1403" s="204"/>
      <c r="J1403" s="560"/>
      <c r="K1403" s="560"/>
      <c r="L1403" s="1056"/>
      <c r="M1403" s="1056"/>
      <c r="N1403" s="1057"/>
    </row>
    <row r="1404" spans="1:14" ht="25" customHeight="1" x14ac:dyDescent="0.4">
      <c r="A1404" s="917">
        <v>7</v>
      </c>
      <c r="B1404" s="204" t="s">
        <v>2650</v>
      </c>
      <c r="C1404" s="1058" t="s">
        <v>2658</v>
      </c>
      <c r="D1404" s="918"/>
      <c r="E1404" s="918"/>
      <c r="F1404" s="918"/>
      <c r="G1404" s="918"/>
      <c r="H1404" s="204"/>
      <c r="I1404" s="204"/>
      <c r="J1404" s="560"/>
      <c r="K1404" s="560"/>
      <c r="L1404" s="1056"/>
      <c r="M1404" s="1056"/>
      <c r="N1404" s="1057"/>
    </row>
    <row r="1405" spans="1:14" ht="25" customHeight="1" x14ac:dyDescent="0.4">
      <c r="A1405" s="917">
        <v>8</v>
      </c>
      <c r="B1405" s="204" t="s">
        <v>2648</v>
      </c>
      <c r="C1405" s="1058" t="s">
        <v>2658</v>
      </c>
      <c r="D1405" s="918"/>
      <c r="E1405" s="918"/>
      <c r="F1405" s="918"/>
      <c r="G1405" s="918"/>
      <c r="H1405" s="204"/>
      <c r="I1405" s="204"/>
      <c r="J1405" s="560"/>
      <c r="K1405" s="560"/>
      <c r="L1405" s="1056"/>
      <c r="M1405" s="1056"/>
      <c r="N1405" s="1057"/>
    </row>
    <row r="1406" spans="1:14" ht="25" customHeight="1" x14ac:dyDescent="0.4">
      <c r="A1406" s="917"/>
      <c r="B1406" s="204" t="s">
        <v>3141</v>
      </c>
      <c r="C1406" s="1058" t="s">
        <v>3148</v>
      </c>
      <c r="D1406" s="918">
        <v>661238.28</v>
      </c>
      <c r="E1406" s="918">
        <v>56400</v>
      </c>
      <c r="F1406" s="918"/>
      <c r="G1406" s="918"/>
      <c r="H1406" s="204"/>
      <c r="I1406" s="204"/>
      <c r="J1406" s="560"/>
      <c r="K1406" s="560"/>
      <c r="L1406" s="1056"/>
      <c r="M1406" s="580">
        <v>480000</v>
      </c>
      <c r="N1406" s="1057"/>
    </row>
    <row r="1407" spans="1:14" ht="25" customHeight="1" x14ac:dyDescent="0.4">
      <c r="A1407" s="917"/>
      <c r="B1407" s="204" t="s">
        <v>3140</v>
      </c>
      <c r="C1407" s="1058" t="s">
        <v>3148</v>
      </c>
      <c r="D1407" s="918">
        <v>661238.28</v>
      </c>
      <c r="E1407" s="918">
        <v>56400</v>
      </c>
      <c r="F1407" s="918"/>
      <c r="G1407" s="918"/>
      <c r="H1407" s="204"/>
      <c r="I1407" s="204"/>
      <c r="J1407" s="560"/>
      <c r="K1407" s="560"/>
      <c r="L1407" s="1056"/>
      <c r="M1407" s="580">
        <v>480000</v>
      </c>
      <c r="N1407" s="1057"/>
    </row>
    <row r="1408" spans="1:14" ht="25" customHeight="1" x14ac:dyDescent="0.4">
      <c r="A1408" s="917"/>
      <c r="B1408" s="204" t="s">
        <v>3139</v>
      </c>
      <c r="C1408" s="1058" t="s">
        <v>3148</v>
      </c>
      <c r="D1408" s="918">
        <v>661238.28</v>
      </c>
      <c r="E1408" s="918">
        <v>56400</v>
      </c>
      <c r="F1408" s="918"/>
      <c r="G1408" s="918"/>
      <c r="H1408" s="204"/>
      <c r="I1408" s="204"/>
      <c r="J1408" s="560"/>
      <c r="K1408" s="560"/>
      <c r="L1408" s="1056"/>
      <c r="M1408" s="580">
        <v>480000</v>
      </c>
      <c r="N1408" s="1057"/>
    </row>
    <row r="1409" spans="1:14" ht="25" customHeight="1" x14ac:dyDescent="0.4">
      <c r="A1409" s="917"/>
      <c r="B1409" s="204" t="s">
        <v>3138</v>
      </c>
      <c r="C1409" s="1058" t="s">
        <v>3148</v>
      </c>
      <c r="D1409" s="918">
        <v>661238.28</v>
      </c>
      <c r="E1409" s="918">
        <v>56400</v>
      </c>
      <c r="F1409" s="918"/>
      <c r="G1409" s="918"/>
      <c r="H1409" s="204"/>
      <c r="I1409" s="204"/>
      <c r="J1409" s="560"/>
      <c r="K1409" s="560"/>
      <c r="L1409" s="1056"/>
      <c r="M1409" s="580">
        <v>480000</v>
      </c>
      <c r="N1409" s="1057"/>
    </row>
    <row r="1410" spans="1:14" ht="25" customHeight="1" x14ac:dyDescent="0.4">
      <c r="A1410" s="917"/>
      <c r="B1410" s="204" t="s">
        <v>3137</v>
      </c>
      <c r="C1410" s="1058" t="s">
        <v>3148</v>
      </c>
      <c r="D1410" s="918">
        <v>661238.28</v>
      </c>
      <c r="E1410" s="918">
        <v>56400</v>
      </c>
      <c r="F1410" s="918"/>
      <c r="G1410" s="918"/>
      <c r="H1410" s="204"/>
      <c r="I1410" s="204"/>
      <c r="J1410" s="560"/>
      <c r="K1410" s="560"/>
      <c r="L1410" s="1056"/>
      <c r="M1410" s="580">
        <v>480000</v>
      </c>
      <c r="N1410" s="1057"/>
    </row>
    <row r="1411" spans="1:14" ht="25" customHeight="1" x14ac:dyDescent="0.4">
      <c r="A1411" s="917"/>
      <c r="B1411" s="204" t="s">
        <v>3145</v>
      </c>
      <c r="C1411" s="1058" t="s">
        <v>3148</v>
      </c>
      <c r="D1411" s="918">
        <v>661238.28</v>
      </c>
      <c r="E1411" s="918">
        <v>56400</v>
      </c>
      <c r="F1411" s="918"/>
      <c r="G1411" s="918"/>
      <c r="H1411" s="204"/>
      <c r="I1411" s="204"/>
      <c r="J1411" s="560"/>
      <c r="K1411" s="560"/>
      <c r="L1411" s="1056"/>
      <c r="M1411" s="580">
        <v>480000</v>
      </c>
      <c r="N1411" s="1057"/>
    </row>
    <row r="1412" spans="1:14" ht="25" customHeight="1" x14ac:dyDescent="0.4">
      <c r="A1412" s="917"/>
      <c r="B1412" s="204" t="s">
        <v>3146</v>
      </c>
      <c r="C1412" s="1058" t="s">
        <v>3148</v>
      </c>
      <c r="D1412" s="918">
        <v>661238.28</v>
      </c>
      <c r="E1412" s="918">
        <v>56400</v>
      </c>
      <c r="F1412" s="918"/>
      <c r="G1412" s="918"/>
      <c r="H1412" s="204"/>
      <c r="I1412" s="204"/>
      <c r="J1412" s="560"/>
      <c r="K1412" s="560"/>
      <c r="L1412" s="1056"/>
      <c r="M1412" s="580">
        <v>480000</v>
      </c>
      <c r="N1412" s="1057"/>
    </row>
    <row r="1413" spans="1:14" ht="25" customHeight="1" x14ac:dyDescent="0.4">
      <c r="A1413" s="917"/>
      <c r="B1413" s="204" t="s">
        <v>3147</v>
      </c>
      <c r="C1413" s="1058" t="s">
        <v>3148</v>
      </c>
      <c r="D1413" s="918">
        <v>661238.28</v>
      </c>
      <c r="E1413" s="918">
        <v>56400</v>
      </c>
      <c r="F1413" s="918"/>
      <c r="G1413" s="918"/>
      <c r="H1413" s="204"/>
      <c r="I1413" s="204"/>
      <c r="J1413" s="560"/>
      <c r="K1413" s="560"/>
      <c r="L1413" s="1056"/>
      <c r="M1413" s="580">
        <v>480000</v>
      </c>
      <c r="N1413" s="1057"/>
    </row>
    <row r="1414" spans="1:14" ht="25" customHeight="1" x14ac:dyDescent="0.4">
      <c r="A1414" s="1194">
        <v>9</v>
      </c>
      <c r="B1414" s="874" t="s">
        <v>3248</v>
      </c>
      <c r="C1414" s="1058" t="s">
        <v>3148</v>
      </c>
      <c r="D1414" s="918">
        <v>661238.28</v>
      </c>
      <c r="E1414" s="918">
        <v>56400</v>
      </c>
      <c r="F1414" s="918"/>
      <c r="G1414" s="918"/>
      <c r="H1414" s="204"/>
      <c r="I1414" s="204"/>
      <c r="J1414" s="560"/>
      <c r="K1414" s="560"/>
      <c r="L1414" s="1056"/>
      <c r="M1414" s="580">
        <v>480000</v>
      </c>
      <c r="N1414" s="1122"/>
    </row>
    <row r="1415" spans="1:14" ht="25" customHeight="1" thickBot="1" x14ac:dyDescent="0.45">
      <c r="A1415" s="1097">
        <v>10</v>
      </c>
      <c r="B1415" s="887" t="s">
        <v>2649</v>
      </c>
      <c r="C1415" s="1058" t="s">
        <v>3148</v>
      </c>
      <c r="D1415" s="918">
        <v>661238.28</v>
      </c>
      <c r="E1415" s="918">
        <v>56400</v>
      </c>
      <c r="F1415" s="883"/>
      <c r="G1415" s="1163"/>
      <c r="H1415" s="887"/>
      <c r="I1415" s="887"/>
      <c r="J1415" s="1164"/>
      <c r="K1415" s="1164"/>
      <c r="L1415" s="1069"/>
      <c r="M1415" s="580">
        <v>480000</v>
      </c>
      <c r="N1415" s="1070"/>
    </row>
    <row r="1416" spans="1:14" ht="25" customHeight="1" thickBot="1" x14ac:dyDescent="0.3">
      <c r="A1416" s="1482" t="s">
        <v>2338</v>
      </c>
      <c r="B1416" s="1483"/>
      <c r="C1416" s="1483"/>
      <c r="D1416" s="922">
        <f>SUM(D1398:D1415)</f>
        <v>6612382.8000000017</v>
      </c>
      <c r="E1416" s="922">
        <f t="shared" ref="E1416:M1416" si="133">SUM(E1398:E1415)</f>
        <v>564000</v>
      </c>
      <c r="F1416" s="922">
        <f t="shared" si="133"/>
        <v>0</v>
      </c>
      <c r="G1416" s="922">
        <f t="shared" si="133"/>
        <v>0</v>
      </c>
      <c r="H1416" s="922">
        <f t="shared" si="133"/>
        <v>0</v>
      </c>
      <c r="I1416" s="922">
        <f t="shared" si="133"/>
        <v>0</v>
      </c>
      <c r="J1416" s="922">
        <f t="shared" si="133"/>
        <v>0</v>
      </c>
      <c r="K1416" s="922">
        <f t="shared" si="133"/>
        <v>0</v>
      </c>
      <c r="L1416" s="922">
        <f t="shared" si="133"/>
        <v>0</v>
      </c>
      <c r="M1416" s="922">
        <f t="shared" si="133"/>
        <v>4800000</v>
      </c>
      <c r="N1416" s="1090"/>
    </row>
    <row r="1417" spans="1:14" ht="25" customHeight="1" x14ac:dyDescent="0.4">
      <c r="A1417" s="908">
        <v>11</v>
      </c>
      <c r="B1417" s="1019" t="s">
        <v>3149</v>
      </c>
      <c r="C1417" s="1011" t="s">
        <v>3153</v>
      </c>
      <c r="D1417" s="937">
        <v>892171.92</v>
      </c>
      <c r="E1417" s="937">
        <v>56400</v>
      </c>
      <c r="F1417" s="937"/>
      <c r="G1417" s="937"/>
      <c r="H1417" s="938"/>
      <c r="I1417" s="938"/>
      <c r="J1417" s="939"/>
      <c r="K1417" s="939"/>
      <c r="L1417" s="1092"/>
      <c r="M1417" s="580">
        <v>480000</v>
      </c>
      <c r="N1417" s="1121"/>
    </row>
    <row r="1418" spans="1:14" ht="25" customHeight="1" x14ac:dyDescent="0.4">
      <c r="A1418" s="925">
        <v>12</v>
      </c>
      <c r="B1418" s="168" t="s">
        <v>3149</v>
      </c>
      <c r="C1418" s="936" t="s">
        <v>3153</v>
      </c>
      <c r="D1418" s="918">
        <v>892171.92</v>
      </c>
      <c r="E1418" s="918">
        <v>56400</v>
      </c>
      <c r="F1418" s="918"/>
      <c r="G1418" s="918"/>
      <c r="H1418" s="919"/>
      <c r="I1418" s="919"/>
      <c r="J1418" s="852"/>
      <c r="K1418" s="852"/>
      <c r="L1418" s="1056"/>
      <c r="M1418" s="580">
        <v>480000</v>
      </c>
      <c r="N1418" s="1057"/>
    </row>
    <row r="1419" spans="1:14" ht="25" customHeight="1" x14ac:dyDescent="0.4">
      <c r="A1419" s="925">
        <v>13</v>
      </c>
      <c r="B1419" s="168" t="s">
        <v>3149</v>
      </c>
      <c r="C1419" s="936" t="s">
        <v>3153</v>
      </c>
      <c r="D1419" s="918">
        <v>892171.92</v>
      </c>
      <c r="E1419" s="918">
        <v>56400</v>
      </c>
      <c r="F1419" s="918"/>
      <c r="G1419" s="918"/>
      <c r="H1419" s="919"/>
      <c r="I1419" s="919"/>
      <c r="J1419" s="852"/>
      <c r="K1419" s="852"/>
      <c r="L1419" s="1056"/>
      <c r="M1419" s="580">
        <v>480000</v>
      </c>
      <c r="N1419" s="1057"/>
    </row>
    <row r="1420" spans="1:14" ht="25" customHeight="1" x14ac:dyDescent="0.4">
      <c r="A1420" s="925">
        <v>14</v>
      </c>
      <c r="B1420" s="168" t="s">
        <v>3149</v>
      </c>
      <c r="C1420" s="936" t="s">
        <v>3153</v>
      </c>
      <c r="D1420" s="918">
        <v>892171.92</v>
      </c>
      <c r="E1420" s="918">
        <v>56400</v>
      </c>
      <c r="F1420" s="918"/>
      <c r="G1420" s="918"/>
      <c r="H1420" s="919"/>
      <c r="I1420" s="919"/>
      <c r="J1420" s="852"/>
      <c r="K1420" s="852"/>
      <c r="L1420" s="1056"/>
      <c r="M1420" s="580">
        <v>480000</v>
      </c>
      <c r="N1420" s="1057"/>
    </row>
    <row r="1421" spans="1:14" ht="25" customHeight="1" x14ac:dyDescent="0.4">
      <c r="A1421" s="925">
        <v>15</v>
      </c>
      <c r="B1421" s="168" t="s">
        <v>3149</v>
      </c>
      <c r="C1421" s="936" t="s">
        <v>3153</v>
      </c>
      <c r="D1421" s="918">
        <v>892171.92</v>
      </c>
      <c r="E1421" s="918">
        <v>56400</v>
      </c>
      <c r="F1421" s="918"/>
      <c r="G1421" s="918"/>
      <c r="H1421" s="919"/>
      <c r="I1421" s="919"/>
      <c r="J1421" s="852"/>
      <c r="K1421" s="852"/>
      <c r="L1421" s="1056"/>
      <c r="M1421" s="580">
        <v>480000</v>
      </c>
      <c r="N1421" s="1057"/>
    </row>
    <row r="1422" spans="1:14" ht="25" customHeight="1" x14ac:dyDescent="0.4">
      <c r="A1422" s="1103"/>
      <c r="B1422" s="168" t="s">
        <v>3249</v>
      </c>
      <c r="C1422" s="936" t="s">
        <v>2591</v>
      </c>
      <c r="D1422" s="918">
        <v>1106647.92</v>
      </c>
      <c r="E1422" s="918">
        <v>56400</v>
      </c>
      <c r="F1422" s="934"/>
      <c r="G1422" s="918"/>
      <c r="H1422" s="919"/>
      <c r="I1422" s="919"/>
      <c r="J1422" s="852"/>
      <c r="K1422" s="852"/>
      <c r="L1422" s="1056"/>
      <c r="M1422" s="580">
        <v>480000</v>
      </c>
      <c r="N1422" s="1057"/>
    </row>
    <row r="1423" spans="1:14" ht="25" customHeight="1" x14ac:dyDescent="0.35">
      <c r="A1423" s="925">
        <v>16</v>
      </c>
      <c r="B1423" s="926" t="s">
        <v>2344</v>
      </c>
      <c r="C1423" s="927"/>
      <c r="D1423" s="918"/>
      <c r="E1423" s="918"/>
      <c r="F1423" s="918"/>
      <c r="G1423" s="918"/>
      <c r="H1423" s="919"/>
      <c r="I1423" s="919"/>
      <c r="J1423" s="852"/>
      <c r="K1423" s="852"/>
      <c r="L1423" s="1056"/>
      <c r="M1423" s="1056"/>
      <c r="N1423" s="1057"/>
    </row>
    <row r="1424" spans="1:14" ht="25" customHeight="1" x14ac:dyDescent="0.35">
      <c r="A1424" s="925">
        <v>17</v>
      </c>
      <c r="B1424" s="926" t="s">
        <v>2622</v>
      </c>
      <c r="C1424" s="927"/>
      <c r="D1424" s="918"/>
      <c r="E1424" s="918"/>
      <c r="F1424" s="918"/>
      <c r="G1424" s="918"/>
      <c r="H1424" s="919"/>
      <c r="I1424" s="919"/>
      <c r="J1424" s="852"/>
      <c r="K1424" s="852"/>
      <c r="L1424" s="1056"/>
      <c r="M1424" s="1056"/>
      <c r="N1424" s="1057"/>
    </row>
    <row r="1425" spans="1:14" ht="25" customHeight="1" x14ac:dyDescent="0.35">
      <c r="A1425" s="925">
        <v>18</v>
      </c>
      <c r="B1425" s="926" t="s">
        <v>2647</v>
      </c>
      <c r="C1425" s="927"/>
      <c r="D1425" s="918"/>
      <c r="E1425" s="918"/>
      <c r="F1425" s="918"/>
      <c r="G1425" s="918"/>
      <c r="H1425" s="919"/>
      <c r="I1425" s="919"/>
      <c r="J1425" s="852"/>
      <c r="K1425" s="852"/>
      <c r="L1425" s="1056"/>
      <c r="M1425" s="1056"/>
      <c r="N1425" s="1057"/>
    </row>
    <row r="1426" spans="1:14" ht="25" customHeight="1" x14ac:dyDescent="0.4">
      <c r="A1426" s="925"/>
      <c r="B1426" s="926" t="s">
        <v>3151</v>
      </c>
      <c r="C1426" s="927" t="s">
        <v>2611</v>
      </c>
      <c r="D1426" s="918">
        <v>1579620</v>
      </c>
      <c r="E1426" s="918">
        <v>56400</v>
      </c>
      <c r="F1426" s="918"/>
      <c r="G1426" s="918"/>
      <c r="H1426" s="919"/>
      <c r="I1426" s="919"/>
      <c r="J1426" s="852"/>
      <c r="K1426" s="852"/>
      <c r="L1426" s="1056"/>
      <c r="M1426" s="580">
        <v>480000</v>
      </c>
      <c r="N1426" s="1057"/>
    </row>
    <row r="1427" spans="1:14" ht="25" customHeight="1" x14ac:dyDescent="0.4">
      <c r="A1427" s="925"/>
      <c r="B1427" s="926" t="s">
        <v>3152</v>
      </c>
      <c r="C1427" s="927" t="s">
        <v>2611</v>
      </c>
      <c r="D1427" s="918">
        <v>1579620</v>
      </c>
      <c r="E1427" s="918">
        <v>56400</v>
      </c>
      <c r="F1427" s="918"/>
      <c r="G1427" s="918"/>
      <c r="H1427" s="919"/>
      <c r="I1427" s="919"/>
      <c r="J1427" s="852"/>
      <c r="K1427" s="852"/>
      <c r="L1427" s="1056"/>
      <c r="M1427" s="580">
        <v>480000</v>
      </c>
      <c r="N1427" s="1057"/>
    </row>
    <row r="1428" spans="1:14" ht="25" customHeight="1" thickBot="1" x14ac:dyDescent="0.45">
      <c r="A1428" s="912"/>
      <c r="B1428" s="913" t="s">
        <v>3244</v>
      </c>
      <c r="C1428" s="1165" t="s">
        <v>2611</v>
      </c>
      <c r="D1428" s="1163">
        <v>1579620</v>
      </c>
      <c r="E1428" s="1163">
        <v>56400</v>
      </c>
      <c r="F1428" s="1163"/>
      <c r="G1428" s="1163"/>
      <c r="H1428" s="1166"/>
      <c r="I1428" s="1166"/>
      <c r="J1428" s="1167"/>
      <c r="K1428" s="1167"/>
      <c r="L1428" s="1069"/>
      <c r="M1428" s="580">
        <v>480000</v>
      </c>
      <c r="N1428" s="1070"/>
    </row>
    <row r="1429" spans="1:14" ht="25" customHeight="1" thickBot="1" x14ac:dyDescent="0.3">
      <c r="A1429" s="1482" t="s">
        <v>2340</v>
      </c>
      <c r="B1429" s="1483"/>
      <c r="C1429" s="1483"/>
      <c r="D1429" s="922">
        <f>SUM(D1422:D1426)</f>
        <v>2686267.92</v>
      </c>
      <c r="E1429" s="922">
        <f>SUM(E1422:E1426)</f>
        <v>112800</v>
      </c>
      <c r="F1429" s="922">
        <f t="shared" ref="F1429:M1429" si="134">SUM(F1422:F1426)</f>
        <v>0</v>
      </c>
      <c r="G1429" s="922">
        <f t="shared" si="134"/>
        <v>0</v>
      </c>
      <c r="H1429" s="922">
        <f t="shared" si="134"/>
        <v>0</v>
      </c>
      <c r="I1429" s="922">
        <f t="shared" si="134"/>
        <v>0</v>
      </c>
      <c r="J1429" s="922">
        <f t="shared" si="134"/>
        <v>0</v>
      </c>
      <c r="K1429" s="922">
        <f t="shared" si="134"/>
        <v>0</v>
      </c>
      <c r="L1429" s="922">
        <f t="shared" si="134"/>
        <v>0</v>
      </c>
      <c r="M1429" s="922">
        <f t="shared" si="134"/>
        <v>960000</v>
      </c>
      <c r="N1429" s="1090"/>
    </row>
    <row r="1430" spans="1:14" ht="25" customHeight="1" x14ac:dyDescent="0.4">
      <c r="A1430" s="923">
        <v>19</v>
      </c>
      <c r="B1430" s="924" t="s">
        <v>2597</v>
      </c>
      <c r="C1430" s="930" t="s">
        <v>1876</v>
      </c>
      <c r="D1430" s="915">
        <v>2608704</v>
      </c>
      <c r="E1430" s="915">
        <v>56400</v>
      </c>
      <c r="F1430" s="915">
        <v>170337.36</v>
      </c>
      <c r="G1430" s="915"/>
      <c r="H1430" s="916"/>
      <c r="I1430" s="916"/>
      <c r="J1430" s="853"/>
      <c r="K1430" s="853"/>
      <c r="L1430" s="1120"/>
      <c r="M1430" s="580">
        <v>480000</v>
      </c>
      <c r="N1430" s="1123"/>
    </row>
    <row r="1431" spans="1:14" ht="25" customHeight="1" x14ac:dyDescent="0.4">
      <c r="A1431" s="925">
        <v>20</v>
      </c>
      <c r="B1431" s="926" t="s">
        <v>2398</v>
      </c>
      <c r="C1431" s="931" t="s">
        <v>1876</v>
      </c>
      <c r="D1431" s="918">
        <v>2608704</v>
      </c>
      <c r="E1431" s="918">
        <v>56400</v>
      </c>
      <c r="F1431" s="918">
        <v>170337.36</v>
      </c>
      <c r="G1431" s="918"/>
      <c r="H1431" s="919"/>
      <c r="I1431" s="919"/>
      <c r="J1431" s="852"/>
      <c r="K1431" s="852"/>
      <c r="L1431" s="1056"/>
      <c r="M1431" s="580">
        <v>480000</v>
      </c>
      <c r="N1431" s="1057"/>
    </row>
    <row r="1432" spans="1:14" ht="25" customHeight="1" x14ac:dyDescent="0.4">
      <c r="A1432" s="925">
        <v>21</v>
      </c>
      <c r="B1432" s="926" t="s">
        <v>3246</v>
      </c>
      <c r="C1432" s="931" t="s">
        <v>1876</v>
      </c>
      <c r="D1432" s="918">
        <v>2608704</v>
      </c>
      <c r="E1432" s="918">
        <v>56400</v>
      </c>
      <c r="F1432" s="918">
        <v>170337.36</v>
      </c>
      <c r="G1432" s="918"/>
      <c r="H1432" s="919"/>
      <c r="I1432" s="919"/>
      <c r="J1432" s="852"/>
      <c r="K1432" s="852"/>
      <c r="L1432" s="1056"/>
      <c r="M1432" s="580">
        <v>480000</v>
      </c>
      <c r="N1432" s="1057"/>
    </row>
    <row r="1433" spans="1:14" ht="25" customHeight="1" x14ac:dyDescent="0.4">
      <c r="A1433" s="925">
        <v>22</v>
      </c>
      <c r="B1433" s="926" t="s">
        <v>2345</v>
      </c>
      <c r="C1433" s="931" t="s">
        <v>1879</v>
      </c>
      <c r="D1433" s="918">
        <v>3233181</v>
      </c>
      <c r="E1433" s="918">
        <v>56400</v>
      </c>
      <c r="F1433" s="918">
        <v>198270</v>
      </c>
      <c r="G1433" s="918"/>
      <c r="H1433" s="919"/>
      <c r="I1433" s="919"/>
      <c r="J1433" s="852"/>
      <c r="K1433" s="852"/>
      <c r="L1433" s="1056"/>
      <c r="M1433" s="580">
        <v>480000</v>
      </c>
      <c r="N1433" s="1057"/>
    </row>
    <row r="1434" spans="1:14" ht="25" customHeight="1" thickBot="1" x14ac:dyDescent="0.45">
      <c r="A1434" s="928">
        <v>23</v>
      </c>
      <c r="B1434" s="929" t="s">
        <v>2346</v>
      </c>
      <c r="C1434" s="932" t="s">
        <v>1879</v>
      </c>
      <c r="D1434" s="920">
        <v>3233181</v>
      </c>
      <c r="E1434" s="920">
        <v>56400</v>
      </c>
      <c r="F1434" s="920">
        <v>198270</v>
      </c>
      <c r="G1434" s="920"/>
      <c r="H1434" s="921"/>
      <c r="I1434" s="921"/>
      <c r="J1434" s="854"/>
      <c r="K1434" s="854"/>
      <c r="L1434" s="1119"/>
      <c r="M1434" s="580">
        <v>480000</v>
      </c>
      <c r="N1434" s="1122"/>
    </row>
    <row r="1435" spans="1:14" ht="25" customHeight="1" thickBot="1" x14ac:dyDescent="0.3">
      <c r="A1435" s="1482" t="s">
        <v>2342</v>
      </c>
      <c r="B1435" s="1483"/>
      <c r="C1435" s="1483"/>
      <c r="D1435" s="922">
        <f>SUM(D1430:D1434)</f>
        <v>14292474</v>
      </c>
      <c r="E1435" s="922">
        <f>SUM(E1430:E1434)</f>
        <v>282000</v>
      </c>
      <c r="F1435" s="922">
        <f t="shared" ref="F1435:N1435" si="135">SUM(F1430:F1434)</f>
        <v>907552.08</v>
      </c>
      <c r="G1435" s="922">
        <f t="shared" si="135"/>
        <v>0</v>
      </c>
      <c r="H1435" s="922">
        <f t="shared" si="135"/>
        <v>0</v>
      </c>
      <c r="I1435" s="922">
        <f t="shared" si="135"/>
        <v>0</v>
      </c>
      <c r="J1435" s="922">
        <f t="shared" si="135"/>
        <v>0</v>
      </c>
      <c r="K1435" s="922">
        <f t="shared" si="135"/>
        <v>0</v>
      </c>
      <c r="L1435" s="922">
        <f t="shared" si="135"/>
        <v>0</v>
      </c>
      <c r="M1435" s="922">
        <f t="shared" si="135"/>
        <v>2400000</v>
      </c>
      <c r="N1435" s="1168">
        <f t="shared" si="135"/>
        <v>0</v>
      </c>
    </row>
    <row r="1436" spans="1:14" ht="25" customHeight="1" thickBot="1" x14ac:dyDescent="0.5">
      <c r="A1436" s="1484" t="s">
        <v>2347</v>
      </c>
      <c r="B1436" s="1485"/>
      <c r="C1436" s="1160"/>
      <c r="D1436" s="1160"/>
      <c r="E1436" s="1160"/>
      <c r="F1436" s="1160"/>
      <c r="G1436" s="1160"/>
      <c r="H1436" s="941"/>
      <c r="I1436" s="941"/>
      <c r="J1436" s="942"/>
      <c r="K1436" s="942"/>
      <c r="L1436" s="1119"/>
      <c r="M1436" s="1119"/>
      <c r="N1436" s="1122"/>
    </row>
    <row r="1437" spans="1:14" ht="25" customHeight="1" x14ac:dyDescent="0.45">
      <c r="A1437" s="1130" t="s">
        <v>1794</v>
      </c>
      <c r="B1437" s="1131" t="s">
        <v>1795</v>
      </c>
      <c r="C1437" s="1131">
        <v>2025</v>
      </c>
      <c r="D1437" s="1131" t="s">
        <v>3108</v>
      </c>
      <c r="E1437" s="1131" t="s">
        <v>1973</v>
      </c>
      <c r="F1437" s="1131" t="s">
        <v>1975</v>
      </c>
      <c r="G1437" s="1131" t="s">
        <v>298</v>
      </c>
      <c r="H1437" s="889"/>
      <c r="I1437" s="889"/>
      <c r="J1437" s="1169"/>
      <c r="K1437" s="1169"/>
      <c r="L1437" s="1092"/>
      <c r="M1437" s="1092"/>
      <c r="N1437" s="1121"/>
    </row>
    <row r="1438" spans="1:14" ht="25" customHeight="1" x14ac:dyDescent="0.45">
      <c r="A1438" s="925">
        <v>1</v>
      </c>
      <c r="B1438" s="926" t="s">
        <v>3247</v>
      </c>
      <c r="C1438" s="931" t="s">
        <v>1808</v>
      </c>
      <c r="D1438" s="918"/>
      <c r="E1438" s="918"/>
      <c r="F1438" s="918"/>
      <c r="G1438" s="918"/>
      <c r="H1438" s="59"/>
      <c r="I1438" s="59"/>
      <c r="J1438" s="76"/>
      <c r="K1438" s="76"/>
      <c r="L1438" s="1056"/>
      <c r="M1438" s="1056"/>
      <c r="N1438" s="1057"/>
    </row>
    <row r="1439" spans="1:14" ht="25" customHeight="1" thickBot="1" x14ac:dyDescent="0.5">
      <c r="A1439" s="928"/>
      <c r="B1439" s="929" t="s">
        <v>3141</v>
      </c>
      <c r="C1439" s="932" t="s">
        <v>1876</v>
      </c>
      <c r="D1439" s="920">
        <v>2608704</v>
      </c>
      <c r="E1439" s="920">
        <v>56400</v>
      </c>
      <c r="F1439" s="920">
        <v>170337.36</v>
      </c>
      <c r="G1439" s="920">
        <f>E1439+F1439</f>
        <v>226737.36</v>
      </c>
      <c r="H1439" s="941"/>
      <c r="I1439" s="941"/>
      <c r="J1439" s="942"/>
      <c r="K1439" s="942"/>
      <c r="L1439" s="876">
        <v>40000</v>
      </c>
      <c r="M1439" s="580">
        <v>480000</v>
      </c>
      <c r="N1439" s="1122"/>
    </row>
    <row r="1440" spans="1:14" ht="25" customHeight="1" thickBot="1" x14ac:dyDescent="0.3">
      <c r="A1440" s="1482" t="s">
        <v>2342</v>
      </c>
      <c r="B1440" s="1483"/>
      <c r="C1440" s="1483"/>
      <c r="D1440" s="922">
        <f t="shared" ref="D1440:N1440" si="136">SUM(D1438:D1439)</f>
        <v>2608704</v>
      </c>
      <c r="E1440" s="922">
        <f t="shared" si="136"/>
        <v>56400</v>
      </c>
      <c r="F1440" s="922">
        <f t="shared" si="136"/>
        <v>170337.36</v>
      </c>
      <c r="G1440" s="922">
        <f t="shared" si="136"/>
        <v>226737.36</v>
      </c>
      <c r="H1440" s="922">
        <f t="shared" si="136"/>
        <v>0</v>
      </c>
      <c r="I1440" s="922">
        <f t="shared" si="136"/>
        <v>0</v>
      </c>
      <c r="J1440" s="922">
        <f t="shared" si="136"/>
        <v>0</v>
      </c>
      <c r="K1440" s="922">
        <f t="shared" si="136"/>
        <v>0</v>
      </c>
      <c r="L1440" s="922">
        <f t="shared" si="136"/>
        <v>40000</v>
      </c>
      <c r="M1440" s="922">
        <f t="shared" si="136"/>
        <v>480000</v>
      </c>
      <c r="N1440" s="922">
        <f t="shared" si="136"/>
        <v>0</v>
      </c>
    </row>
  </sheetData>
  <mergeCells count="97">
    <mergeCell ref="A28:N28"/>
    <mergeCell ref="A52:N52"/>
    <mergeCell ref="A53:N53"/>
    <mergeCell ref="A54:N54"/>
    <mergeCell ref="A37:N37"/>
    <mergeCell ref="A38:N38"/>
    <mergeCell ref="A39:N39"/>
    <mergeCell ref="A1:N1"/>
    <mergeCell ref="A2:N2"/>
    <mergeCell ref="A3:N3"/>
    <mergeCell ref="A26:N26"/>
    <mergeCell ref="A27:N27"/>
    <mergeCell ref="A46:N46"/>
    <mergeCell ref="A47:N47"/>
    <mergeCell ref="A48:N48"/>
    <mergeCell ref="A166:N166"/>
    <mergeCell ref="A167:N167"/>
    <mergeCell ref="A70:N70"/>
    <mergeCell ref="A71:N71"/>
    <mergeCell ref="A72:N72"/>
    <mergeCell ref="A73:N73"/>
    <mergeCell ref="A168:N168"/>
    <mergeCell ref="A169:N169"/>
    <mergeCell ref="A187:B187"/>
    <mergeCell ref="A211:B211"/>
    <mergeCell ref="A220:B220"/>
    <mergeCell ref="A221:L221"/>
    <mergeCell ref="A355:N355"/>
    <mergeCell ref="A236:B236"/>
    <mergeCell ref="A259:B259"/>
    <mergeCell ref="A260:L260"/>
    <mergeCell ref="A265:B265"/>
    <mergeCell ref="A361:N361"/>
    <mergeCell ref="A658:C658"/>
    <mergeCell ref="A1111:C1111"/>
    <mergeCell ref="A266:N266"/>
    <mergeCell ref="A267:N267"/>
    <mergeCell ref="A268:N268"/>
    <mergeCell ref="A299:N299"/>
    <mergeCell ref="A269:N269"/>
    <mergeCell ref="A332:N332"/>
    <mergeCell ref="A347:N347"/>
    <mergeCell ref="A365:N365"/>
    <mergeCell ref="A1157:N1157"/>
    <mergeCell ref="A1154:C1154"/>
    <mergeCell ref="A368:N368"/>
    <mergeCell ref="A369:N369"/>
    <mergeCell ref="A370:N370"/>
    <mergeCell ref="A1155:N1155"/>
    <mergeCell ref="A1156:N1156"/>
    <mergeCell ref="A1158:I1158"/>
    <mergeCell ref="A1183:B1183"/>
    <mergeCell ref="A1190:B1190"/>
    <mergeCell ref="A1169:N1169"/>
    <mergeCell ref="A1176:N1176"/>
    <mergeCell ref="A1231:B1231"/>
    <mergeCell ref="A1233:B1233"/>
    <mergeCell ref="A1234:B1234"/>
    <mergeCell ref="A1191:N1191"/>
    <mergeCell ref="A1192:N1192"/>
    <mergeCell ref="A1193:N1193"/>
    <mergeCell ref="A1198:B1198"/>
    <mergeCell ref="A1221:B1221"/>
    <mergeCell ref="A1230:B1230"/>
    <mergeCell ref="A1194:I1194"/>
    <mergeCell ref="A1197:B1197"/>
    <mergeCell ref="A1213:B1213"/>
    <mergeCell ref="A1200:B1200"/>
    <mergeCell ref="A1205:B1205"/>
    <mergeCell ref="A1206:B1206"/>
    <mergeCell ref="A1209:B1209"/>
    <mergeCell ref="A1212:B1212"/>
    <mergeCell ref="A1237:B1237"/>
    <mergeCell ref="A1355:K1355"/>
    <mergeCell ref="A1356:K1356"/>
    <mergeCell ref="A1357:K1357"/>
    <mergeCell ref="A1358:I1358"/>
    <mergeCell ref="A1239:N1239"/>
    <mergeCell ref="A1240:N1240"/>
    <mergeCell ref="A1238:N1238"/>
    <mergeCell ref="A1365:B1365"/>
    <mergeCell ref="A1368:B1368"/>
    <mergeCell ref="A1396:D1396"/>
    <mergeCell ref="A1416:C1416"/>
    <mergeCell ref="A1429:C1429"/>
    <mergeCell ref="A1375:B1375"/>
    <mergeCell ref="A1378:B1378"/>
    <mergeCell ref="A1383:B1383"/>
    <mergeCell ref="A1435:C1435"/>
    <mergeCell ref="A1436:B1436"/>
    <mergeCell ref="A1440:C1440"/>
    <mergeCell ref="A1384:N1384"/>
    <mergeCell ref="A1385:N1385"/>
    <mergeCell ref="A1386:N1386"/>
    <mergeCell ref="A1387:B1387"/>
    <mergeCell ref="A1391:C1391"/>
    <mergeCell ref="A1395:C1395"/>
  </mergeCells>
  <pageMargins left="0.2" right="0" top="0.25" bottom="0.25" header="0.3" footer="0.3"/>
  <pageSetup paperSize="9" scale="55" orientation="landscape" verticalDpi="300" r:id="rId1"/>
  <rowBreaks count="11" manualBreakCount="11">
    <brk id="25" max="13" man="1"/>
    <brk id="45" max="16383" man="1"/>
    <brk id="51" max="16383" man="1"/>
    <brk id="69" max="16383" man="1"/>
    <brk id="165" max="16383" man="1"/>
    <brk id="265" max="16383" man="1"/>
    <brk id="1154" max="16383" man="1"/>
    <brk id="1190" max="13" man="1"/>
    <brk id="1237" max="16383" man="1"/>
    <brk id="1354" max="16383" man="1"/>
    <brk id="138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BD9B-78AF-41EE-8662-C82F8E09A0FC}">
  <dimension ref="A1:P258"/>
  <sheetViews>
    <sheetView topLeftCell="A2" workbookViewId="0">
      <selection activeCell="C12" sqref="C12:P12"/>
    </sheetView>
  </sheetViews>
  <sheetFormatPr defaultColWidth="9.1796875" defaultRowHeight="14.5" x14ac:dyDescent="0.35"/>
  <cols>
    <col min="1" max="1" width="4.81640625" customWidth="1"/>
    <col min="2" max="2" width="11.54296875" customWidth="1"/>
    <col min="3" max="16" width="9.54296875" customWidth="1"/>
  </cols>
  <sheetData>
    <row r="1" spans="1:16" ht="24.75" customHeight="1" x14ac:dyDescent="0.35">
      <c r="A1" s="1227"/>
      <c r="B1" s="1228">
        <v>1</v>
      </c>
      <c r="C1" s="1228">
        <v>2</v>
      </c>
      <c r="D1" s="1228">
        <v>3</v>
      </c>
      <c r="E1" s="1228">
        <v>4</v>
      </c>
      <c r="F1" s="1228">
        <v>5</v>
      </c>
      <c r="G1" s="1228">
        <v>6</v>
      </c>
      <c r="H1" s="1228">
        <v>7</v>
      </c>
      <c r="I1" s="1228">
        <v>8</v>
      </c>
      <c r="J1" s="1228">
        <v>9</v>
      </c>
      <c r="K1" s="1228">
        <v>10</v>
      </c>
      <c r="L1" s="1228">
        <v>11</v>
      </c>
      <c r="M1" s="1228">
        <v>12</v>
      </c>
      <c r="N1" s="1228">
        <v>13</v>
      </c>
      <c r="O1" s="1228">
        <v>14</v>
      </c>
      <c r="P1" s="1229">
        <v>15</v>
      </c>
    </row>
    <row r="2" spans="1:16" ht="24.75" customHeight="1" x14ac:dyDescent="0.35">
      <c r="A2" s="1230">
        <v>1</v>
      </c>
      <c r="B2" s="1231">
        <v>88293.540000000008</v>
      </c>
      <c r="C2" s="1231">
        <v>90292.14</v>
      </c>
      <c r="D2" s="1231">
        <v>92290.860000000015</v>
      </c>
      <c r="E2" s="1231">
        <v>94289.46</v>
      </c>
      <c r="F2" s="1231">
        <v>96288.3</v>
      </c>
      <c r="G2" s="1231">
        <v>98286.900000000009</v>
      </c>
      <c r="H2" s="1231">
        <v>100285.62</v>
      </c>
      <c r="I2" s="1231">
        <v>102284.22</v>
      </c>
      <c r="J2" s="1231">
        <v>104282.81999999998</v>
      </c>
      <c r="K2" s="1231">
        <v>106281.65999999997</v>
      </c>
      <c r="L2" s="1231">
        <v>108280.25999999998</v>
      </c>
      <c r="M2" s="1231">
        <v>110278.97999999997</v>
      </c>
      <c r="N2" s="1231">
        <v>112277.57999999996</v>
      </c>
      <c r="O2" s="1231">
        <v>114276.17999999995</v>
      </c>
      <c r="P2" s="1232">
        <v>116275.13999999996</v>
      </c>
    </row>
    <row r="3" spans="1:16" ht="24.75" customHeight="1" x14ac:dyDescent="0.35">
      <c r="A3" s="1230">
        <v>2</v>
      </c>
      <c r="B3" s="1231">
        <v>89782.080000000002</v>
      </c>
      <c r="C3" s="1231">
        <v>92394.959999999992</v>
      </c>
      <c r="D3" s="1231">
        <v>95008.200000000012</v>
      </c>
      <c r="E3" s="1231">
        <v>97621.08</v>
      </c>
      <c r="F3" s="1231">
        <v>100234.08</v>
      </c>
      <c r="G3" s="1231">
        <v>102847.32</v>
      </c>
      <c r="H3" s="1231">
        <v>105457.56000000001</v>
      </c>
      <c r="I3" s="1231">
        <v>108073.44</v>
      </c>
      <c r="J3" s="1231">
        <v>110686.32</v>
      </c>
      <c r="K3" s="1231">
        <v>113299.32</v>
      </c>
      <c r="L3" s="1231">
        <v>115912.56000000001</v>
      </c>
      <c r="M3" s="1231">
        <v>118525.44</v>
      </c>
      <c r="N3" s="1231">
        <v>121138.68000000002</v>
      </c>
      <c r="O3" s="1231">
        <v>123751.56000000001</v>
      </c>
      <c r="P3" s="1232">
        <v>126364.56000000001</v>
      </c>
    </row>
    <row r="4" spans="1:16" ht="24.75" customHeight="1" x14ac:dyDescent="0.35">
      <c r="A4" s="1230">
        <v>3</v>
      </c>
      <c r="B4" s="1231">
        <v>91053</v>
      </c>
      <c r="C4" s="1231">
        <v>94264.92</v>
      </c>
      <c r="D4" s="1231">
        <v>97476.72</v>
      </c>
      <c r="E4" s="1231">
        <v>100688.88</v>
      </c>
      <c r="F4" s="1231">
        <v>103900.68</v>
      </c>
      <c r="G4" s="1231">
        <v>107112.48000000001</v>
      </c>
      <c r="H4" s="1231">
        <v>110324.63999999998</v>
      </c>
      <c r="I4" s="1231">
        <v>113536.44</v>
      </c>
      <c r="J4" s="1231">
        <v>116748.36000000002</v>
      </c>
      <c r="K4" s="1231">
        <v>119960.40000000001</v>
      </c>
      <c r="L4" s="1231">
        <v>123172.20000000001</v>
      </c>
      <c r="M4" s="1231">
        <v>126384.12</v>
      </c>
      <c r="N4" s="1231">
        <v>129596.16</v>
      </c>
      <c r="O4" s="1231">
        <v>132808.08000000002</v>
      </c>
      <c r="P4" s="1232">
        <v>136019.88</v>
      </c>
    </row>
    <row r="5" spans="1:16" ht="24.75" customHeight="1" x14ac:dyDescent="0.35">
      <c r="A5" s="1230">
        <v>4</v>
      </c>
      <c r="B5" s="1231">
        <v>95536.319999999992</v>
      </c>
      <c r="C5" s="1231">
        <v>99395.040000000008</v>
      </c>
      <c r="D5" s="1231">
        <v>103253.51999999999</v>
      </c>
      <c r="E5" s="1231">
        <v>107112.24</v>
      </c>
      <c r="F5" s="1231">
        <v>110970.95999999999</v>
      </c>
      <c r="G5" s="1231">
        <v>114829.44</v>
      </c>
      <c r="H5" s="1231">
        <v>118688.16</v>
      </c>
      <c r="I5" s="1231">
        <v>122546.51999999999</v>
      </c>
      <c r="J5" s="1231">
        <v>126405.24</v>
      </c>
      <c r="K5" s="1231">
        <v>130263.72</v>
      </c>
      <c r="L5" s="1231">
        <v>134122.44</v>
      </c>
      <c r="M5" s="1231">
        <v>137981.16</v>
      </c>
      <c r="N5" s="1231">
        <v>141839.63999999998</v>
      </c>
      <c r="O5" s="1231">
        <v>145698.36000000002</v>
      </c>
      <c r="P5" s="1232">
        <v>149556.84</v>
      </c>
    </row>
    <row r="6" spans="1:16" ht="24.75" customHeight="1" x14ac:dyDescent="0.35">
      <c r="A6" s="1230">
        <v>5</v>
      </c>
      <c r="B6" s="1231">
        <v>108696.12</v>
      </c>
      <c r="C6" s="1231">
        <v>113179.44</v>
      </c>
      <c r="D6" s="1231">
        <v>117662.76</v>
      </c>
      <c r="E6" s="1231">
        <v>122145.95999999999</v>
      </c>
      <c r="F6" s="1231">
        <v>126629.51999999999</v>
      </c>
      <c r="G6" s="1231">
        <v>131112.84</v>
      </c>
      <c r="H6" s="1231">
        <v>135596.16</v>
      </c>
      <c r="I6" s="1231">
        <v>140079.72</v>
      </c>
      <c r="J6" s="1231">
        <v>144563.04</v>
      </c>
      <c r="K6" s="1231">
        <v>149046.36000000002</v>
      </c>
      <c r="L6" s="1231">
        <v>153529.68</v>
      </c>
      <c r="M6" s="1231">
        <v>158013.24</v>
      </c>
      <c r="N6" s="1231">
        <v>162496.56</v>
      </c>
      <c r="O6" s="1231">
        <v>166979.76</v>
      </c>
      <c r="P6" s="1232">
        <v>171463.08000000002</v>
      </c>
    </row>
    <row r="7" spans="1:16" ht="24.75" customHeight="1" x14ac:dyDescent="0.35">
      <c r="A7" s="1230">
        <v>6</v>
      </c>
      <c r="B7" s="1231">
        <v>133262.76</v>
      </c>
      <c r="C7" s="1231">
        <v>138726</v>
      </c>
      <c r="D7" s="1231">
        <v>144191.51999999999</v>
      </c>
      <c r="E7" s="1231">
        <v>149655.96</v>
      </c>
      <c r="F7" s="1231">
        <v>155120.28</v>
      </c>
      <c r="G7" s="1231">
        <v>160584.59999999998</v>
      </c>
      <c r="H7" s="1231">
        <v>166049.04</v>
      </c>
      <c r="I7" s="1231">
        <v>171513.36000000002</v>
      </c>
      <c r="J7" s="1231">
        <v>176977.8</v>
      </c>
      <c r="K7" s="1231">
        <v>182442.12</v>
      </c>
      <c r="L7" s="1231">
        <v>187906.44</v>
      </c>
      <c r="M7" s="1231">
        <v>193370.88</v>
      </c>
      <c r="N7" s="1231">
        <v>198834</v>
      </c>
      <c r="O7" s="1231">
        <v>204299.64</v>
      </c>
      <c r="P7" s="1232">
        <v>209763.96000000002</v>
      </c>
    </row>
    <row r="8" spans="1:16" ht="24.75" customHeight="1" x14ac:dyDescent="0.35">
      <c r="A8" s="1230">
        <v>7</v>
      </c>
      <c r="B8" s="1231">
        <v>204974.40000000002</v>
      </c>
      <c r="C8" s="1231">
        <v>212707.08000000002</v>
      </c>
      <c r="D8" s="1231">
        <v>220439.76</v>
      </c>
      <c r="E8" s="1231">
        <v>228172.08000000002</v>
      </c>
      <c r="F8" s="1231">
        <v>235904.76</v>
      </c>
      <c r="G8" s="1231">
        <v>243637.19999999998</v>
      </c>
      <c r="H8" s="1231">
        <v>251369.88</v>
      </c>
      <c r="I8" s="1231">
        <v>259102.19999999998</v>
      </c>
      <c r="J8" s="1231">
        <v>266835</v>
      </c>
      <c r="K8" s="1231">
        <v>268567.44</v>
      </c>
      <c r="L8" s="1231">
        <v>282300.12</v>
      </c>
      <c r="M8" s="1231">
        <v>290032.44</v>
      </c>
      <c r="N8" s="1231">
        <v>297765.12</v>
      </c>
      <c r="O8" s="1231">
        <v>305497.80000000005</v>
      </c>
      <c r="P8" s="1232">
        <v>313230.24</v>
      </c>
    </row>
    <row r="9" spans="1:16" ht="24.75" customHeight="1" x14ac:dyDescent="0.35">
      <c r="A9" s="1230">
        <v>8</v>
      </c>
      <c r="B9" s="1231">
        <v>266091.24</v>
      </c>
      <c r="C9" s="1231">
        <v>275294.52</v>
      </c>
      <c r="D9" s="1231">
        <v>284497.68</v>
      </c>
      <c r="E9" s="1231">
        <v>293700.96000000002</v>
      </c>
      <c r="F9" s="1231">
        <v>302904</v>
      </c>
      <c r="G9" s="1231">
        <v>312107.16000000003</v>
      </c>
      <c r="H9" s="1231">
        <v>321310.44</v>
      </c>
      <c r="I9" s="1231">
        <v>330513.71999999997</v>
      </c>
      <c r="J9" s="1231">
        <v>339716.88</v>
      </c>
      <c r="K9" s="1231">
        <v>348920.16000000003</v>
      </c>
      <c r="L9" s="1231">
        <v>358123.44</v>
      </c>
      <c r="M9" s="1231">
        <v>367326.72000000003</v>
      </c>
      <c r="N9" s="1231">
        <v>376529.88</v>
      </c>
      <c r="O9" s="1231">
        <v>385733.16000000003</v>
      </c>
      <c r="P9" s="1232">
        <v>394936.44000000006</v>
      </c>
    </row>
    <row r="10" spans="1:16" ht="24.75" customHeight="1" x14ac:dyDescent="0.35">
      <c r="A10" s="1230">
        <v>9</v>
      </c>
      <c r="B10" s="1231">
        <v>313292.27999999997</v>
      </c>
      <c r="C10" s="1231">
        <v>324249.96000000002</v>
      </c>
      <c r="D10" s="1231">
        <v>335208</v>
      </c>
      <c r="E10" s="1231">
        <v>346165.68</v>
      </c>
      <c r="F10" s="1231">
        <v>357123.72000000003</v>
      </c>
      <c r="G10" s="1231">
        <v>368081.4</v>
      </c>
      <c r="H10" s="1231">
        <v>379039.44</v>
      </c>
      <c r="I10" s="1231">
        <v>389997.12</v>
      </c>
      <c r="J10" s="1231">
        <v>400954.80000000005</v>
      </c>
      <c r="K10" s="1231">
        <v>411912.83999999997</v>
      </c>
      <c r="L10" s="1231">
        <v>422870.52</v>
      </c>
      <c r="M10" s="1231">
        <v>433828.55999999994</v>
      </c>
      <c r="N10" s="1231">
        <v>444786.24</v>
      </c>
      <c r="O10" s="1231">
        <v>455744.28</v>
      </c>
      <c r="P10" s="1232">
        <v>466701.96</v>
      </c>
    </row>
    <row r="11" spans="1:16" ht="24.75" customHeight="1" x14ac:dyDescent="0.35">
      <c r="A11" s="1230">
        <v>10</v>
      </c>
      <c r="B11" s="1231">
        <v>368486.04</v>
      </c>
      <c r="C11" s="1231">
        <v>380535.6</v>
      </c>
      <c r="D11" s="1231">
        <v>392585.16000000003</v>
      </c>
      <c r="E11" s="1231">
        <v>404635.07999999996</v>
      </c>
      <c r="F11" s="1231">
        <v>416684.64</v>
      </c>
      <c r="G11" s="1231">
        <v>428734.19999999995</v>
      </c>
      <c r="H11" s="1231">
        <v>440783.76</v>
      </c>
      <c r="I11" s="1231">
        <v>452821.44000000006</v>
      </c>
      <c r="J11" s="1231">
        <v>464883</v>
      </c>
      <c r="K11" s="1231">
        <v>476932.55999999994</v>
      </c>
      <c r="L11" s="1231">
        <v>488982.12</v>
      </c>
      <c r="M11" s="1231">
        <v>501030.83999999997</v>
      </c>
      <c r="N11" s="1231">
        <v>513081.60000000003</v>
      </c>
      <c r="O11" s="1231">
        <v>525131.16</v>
      </c>
      <c r="P11" s="1232">
        <v>537180.60000000009</v>
      </c>
    </row>
    <row r="12" spans="1:16" ht="24.75" customHeight="1" x14ac:dyDescent="0.35">
      <c r="A12" s="1230" t="s">
        <v>791</v>
      </c>
      <c r="B12" s="1231">
        <v>20000</v>
      </c>
      <c r="C12" s="1231">
        <v>20000</v>
      </c>
      <c r="D12" s="1231">
        <v>20000</v>
      </c>
      <c r="E12" s="1231">
        <v>20000</v>
      </c>
      <c r="F12" s="1231">
        <v>20000</v>
      </c>
      <c r="G12" s="1231">
        <v>20000</v>
      </c>
      <c r="H12" s="1231">
        <v>20000</v>
      </c>
      <c r="I12" s="1231">
        <v>20000</v>
      </c>
      <c r="J12" s="1231">
        <v>20000</v>
      </c>
      <c r="K12" s="1231">
        <v>20000</v>
      </c>
      <c r="L12" s="1231">
        <v>20000</v>
      </c>
      <c r="M12" s="1231">
        <v>20000</v>
      </c>
      <c r="N12" s="1231">
        <v>20000</v>
      </c>
      <c r="O12" s="1231">
        <v>20000</v>
      </c>
      <c r="P12" s="1231">
        <v>20000</v>
      </c>
    </row>
    <row r="13" spans="1:16" ht="24.75" customHeight="1" x14ac:dyDescent="0.35">
      <c r="A13" s="1230" t="s">
        <v>792</v>
      </c>
      <c r="B13" s="1231">
        <v>425082.60000000003</v>
      </c>
      <c r="C13" s="1231">
        <v>443774.52000000008</v>
      </c>
      <c r="D13" s="1231">
        <v>462465.12000000011</v>
      </c>
      <c r="E13" s="1231">
        <v>481155.72000000015</v>
      </c>
      <c r="F13" s="1231">
        <v>499846.32000000018</v>
      </c>
      <c r="G13" s="1231">
        <v>518536.80000000016</v>
      </c>
      <c r="H13" s="1231">
        <v>537227.28000000026</v>
      </c>
      <c r="I13" s="1231">
        <v>555917.88000000024</v>
      </c>
      <c r="J13" s="1231">
        <v>574608.48000000021</v>
      </c>
      <c r="K13" s="1231">
        <v>593299.08000000031</v>
      </c>
      <c r="L13" s="1231">
        <v>611989.44000000029</v>
      </c>
      <c r="M13" s="1231"/>
      <c r="N13" s="1231"/>
      <c r="O13" s="1231"/>
      <c r="P13" s="1232"/>
    </row>
    <row r="14" spans="1:16" ht="24.75" customHeight="1" x14ac:dyDescent="0.35">
      <c r="A14" s="1230" t="s">
        <v>799</v>
      </c>
      <c r="B14" s="1231">
        <v>474987</v>
      </c>
      <c r="C14" s="1231">
        <v>494747.39999999997</v>
      </c>
      <c r="D14" s="1231">
        <v>514507.79999999993</v>
      </c>
      <c r="E14" s="1231">
        <v>534268.19999999995</v>
      </c>
      <c r="F14" s="1231">
        <v>554028.59999999986</v>
      </c>
      <c r="G14" s="1231">
        <v>573788.99999999977</v>
      </c>
      <c r="H14" s="1231">
        <v>593549.39999999979</v>
      </c>
      <c r="I14" s="1231">
        <v>613309.79999999981</v>
      </c>
      <c r="J14" s="1231">
        <v>633070.19999999972</v>
      </c>
      <c r="K14" s="1231">
        <v>652830.59999999963</v>
      </c>
      <c r="L14" s="1231">
        <v>672590.99999999965</v>
      </c>
      <c r="M14" s="1231"/>
      <c r="N14" s="1231"/>
      <c r="O14" s="1231"/>
      <c r="P14" s="1232"/>
    </row>
    <row r="15" spans="1:16" ht="24.75" customHeight="1" x14ac:dyDescent="0.35">
      <c r="A15" s="1230" t="s">
        <v>800</v>
      </c>
      <c r="B15" s="1231">
        <v>525121.67999999993</v>
      </c>
      <c r="C15" s="1231">
        <v>546394.91999999993</v>
      </c>
      <c r="D15" s="1231">
        <v>567668.15999999992</v>
      </c>
      <c r="E15" s="1231">
        <v>588941.39999999991</v>
      </c>
      <c r="F15" s="1231">
        <v>610214.6399999999</v>
      </c>
      <c r="G15" s="1231">
        <v>631487.6399999999</v>
      </c>
      <c r="H15" s="1231">
        <v>652760.87999999977</v>
      </c>
      <c r="I15" s="1231">
        <v>674033.87999999977</v>
      </c>
      <c r="J15" s="1231">
        <v>695307.11999999976</v>
      </c>
      <c r="K15" s="1231">
        <v>716580.35999999975</v>
      </c>
      <c r="L15" s="1231">
        <v>737853.59999999963</v>
      </c>
      <c r="M15" s="1231"/>
      <c r="N15" s="1231"/>
      <c r="O15" s="1231"/>
      <c r="P15" s="1232"/>
    </row>
    <row r="16" spans="1:16" ht="24.75" customHeight="1" x14ac:dyDescent="0.35">
      <c r="A16" s="1230" t="s">
        <v>795</v>
      </c>
      <c r="B16" s="1231">
        <v>635402.39999999991</v>
      </c>
      <c r="C16" s="1231">
        <v>664950.6</v>
      </c>
      <c r="D16" s="1231">
        <v>694498.55999999994</v>
      </c>
      <c r="E16" s="1231">
        <v>724046.76</v>
      </c>
      <c r="F16" s="1231">
        <v>753594.96</v>
      </c>
      <c r="G16" s="1231">
        <v>783142.91999999993</v>
      </c>
      <c r="H16" s="1231">
        <v>812690.87999999989</v>
      </c>
      <c r="I16" s="1231">
        <v>842239.08</v>
      </c>
      <c r="J16" s="1231">
        <v>871787.04</v>
      </c>
      <c r="K16" s="1231"/>
      <c r="L16" s="1231"/>
      <c r="M16" s="1231"/>
      <c r="N16" s="1231"/>
      <c r="O16" s="1231"/>
      <c r="P16" s="1232"/>
    </row>
    <row r="17" spans="1:16" ht="24.75" customHeight="1" x14ac:dyDescent="0.35">
      <c r="A17" s="1230" t="s">
        <v>793</v>
      </c>
      <c r="B17" s="1231">
        <v>769749.48</v>
      </c>
      <c r="C17" s="1231">
        <v>805548</v>
      </c>
      <c r="D17" s="1231">
        <v>841346.52</v>
      </c>
      <c r="E17" s="1231">
        <v>877145.04</v>
      </c>
      <c r="F17" s="1231">
        <v>912919.67999999993</v>
      </c>
      <c r="G17" s="1231">
        <v>948742.20000000007</v>
      </c>
      <c r="H17" s="1231">
        <v>984540.72</v>
      </c>
      <c r="I17" s="1231">
        <v>1020339.24</v>
      </c>
      <c r="J17" s="1231">
        <v>1056137.76</v>
      </c>
      <c r="K17" s="1231"/>
      <c r="L17" s="1231"/>
      <c r="M17" s="1231"/>
      <c r="N17" s="1231"/>
      <c r="O17" s="1231"/>
      <c r="P17" s="1232"/>
    </row>
    <row r="18" spans="1:16" ht="24.75" customHeight="1" thickBot="1" x14ac:dyDescent="0.4">
      <c r="A18" s="1233" t="s">
        <v>801</v>
      </c>
      <c r="B18" s="1234">
        <v>925992.11999999988</v>
      </c>
      <c r="C18" s="1234">
        <v>966792.48</v>
      </c>
      <c r="D18" s="1234">
        <v>1007592.8400000001</v>
      </c>
      <c r="E18" s="1234">
        <v>1048633.2000000002</v>
      </c>
      <c r="F18" s="1234">
        <v>1089193.44</v>
      </c>
      <c r="G18" s="1234">
        <v>1130017.7999999998</v>
      </c>
      <c r="H18" s="1234">
        <v>1170794.1599999999</v>
      </c>
      <c r="I18" s="1234">
        <v>1211594.52</v>
      </c>
      <c r="J18" s="1234">
        <v>1252394.8800000001</v>
      </c>
      <c r="K18" s="1234"/>
      <c r="L18" s="1234"/>
      <c r="M18" s="1234"/>
      <c r="N18" s="1234"/>
      <c r="O18" s="1234"/>
      <c r="P18" s="1235"/>
    </row>
    <row r="19" spans="1:16" ht="10" customHeight="1" x14ac:dyDescent="0.35"/>
    <row r="20" spans="1:16" ht="10" customHeight="1" x14ac:dyDescent="0.35"/>
    <row r="21" spans="1:16" ht="10" customHeight="1" x14ac:dyDescent="0.35"/>
    <row r="22" spans="1:16" ht="10" customHeight="1" x14ac:dyDescent="0.35"/>
    <row r="23" spans="1:16" ht="10" customHeight="1" x14ac:dyDescent="0.35"/>
    <row r="24" spans="1:16" ht="10" customHeight="1" x14ac:dyDescent="0.35"/>
    <row r="25" spans="1:16" ht="10" customHeight="1" x14ac:dyDescent="0.35"/>
    <row r="26" spans="1:16" ht="10" customHeight="1" x14ac:dyDescent="0.35"/>
    <row r="27" spans="1:16" ht="10" customHeight="1" x14ac:dyDescent="0.35"/>
    <row r="28" spans="1:16" ht="10" customHeight="1" x14ac:dyDescent="0.35"/>
    <row r="29" spans="1:16" ht="10" customHeight="1" x14ac:dyDescent="0.35"/>
    <row r="30" spans="1:16" ht="10" customHeight="1" x14ac:dyDescent="0.35"/>
    <row r="31" spans="1:16" ht="10" customHeight="1" x14ac:dyDescent="0.35"/>
    <row r="32" spans="1:16" ht="10" customHeight="1" x14ac:dyDescent="0.35"/>
    <row r="33" ht="10" customHeight="1" x14ac:dyDescent="0.35"/>
    <row r="34" ht="10" customHeight="1" x14ac:dyDescent="0.35"/>
    <row r="35" ht="10" customHeight="1" x14ac:dyDescent="0.35"/>
    <row r="36" ht="10" customHeight="1" x14ac:dyDescent="0.35"/>
    <row r="37" ht="10" customHeight="1" x14ac:dyDescent="0.35"/>
    <row r="38" ht="10" customHeight="1" x14ac:dyDescent="0.35"/>
    <row r="39" ht="10" customHeight="1" x14ac:dyDescent="0.35"/>
    <row r="40" ht="10" customHeight="1" x14ac:dyDescent="0.35"/>
    <row r="41" ht="10" customHeight="1" x14ac:dyDescent="0.35"/>
    <row r="42" ht="10" customHeight="1" x14ac:dyDescent="0.35"/>
    <row r="43" ht="10" customHeight="1" x14ac:dyDescent="0.35"/>
    <row r="44" ht="10" customHeight="1" x14ac:dyDescent="0.35"/>
    <row r="45" ht="10" customHeight="1" x14ac:dyDescent="0.35"/>
    <row r="46" ht="10" customHeight="1" x14ac:dyDescent="0.35"/>
    <row r="47" ht="10" customHeight="1" x14ac:dyDescent="0.35"/>
    <row r="48" ht="10" customHeight="1" x14ac:dyDescent="0.35"/>
    <row r="49" ht="10" customHeight="1" x14ac:dyDescent="0.35"/>
    <row r="50" ht="10" customHeight="1" x14ac:dyDescent="0.35"/>
    <row r="51" ht="10" customHeight="1" x14ac:dyDescent="0.35"/>
    <row r="52" ht="10" customHeight="1" x14ac:dyDescent="0.35"/>
    <row r="53" ht="10" customHeight="1" x14ac:dyDescent="0.35"/>
    <row r="54" ht="10" customHeight="1" x14ac:dyDescent="0.35"/>
    <row r="55" ht="10" customHeight="1" x14ac:dyDescent="0.35"/>
    <row r="56" ht="10" customHeight="1" x14ac:dyDescent="0.35"/>
    <row r="57" ht="10" customHeight="1" x14ac:dyDescent="0.35"/>
    <row r="58" ht="10" customHeight="1" x14ac:dyDescent="0.35"/>
    <row r="59" ht="10" customHeight="1" x14ac:dyDescent="0.35"/>
    <row r="60" ht="10" customHeight="1" x14ac:dyDescent="0.35"/>
    <row r="61" ht="10" customHeight="1" x14ac:dyDescent="0.35"/>
    <row r="62" ht="10" customHeight="1" x14ac:dyDescent="0.35"/>
    <row r="63" ht="10" customHeight="1" x14ac:dyDescent="0.35"/>
    <row r="64" ht="10" customHeight="1" x14ac:dyDescent="0.35"/>
    <row r="65" ht="10" customHeight="1" x14ac:dyDescent="0.35"/>
    <row r="66" ht="10" customHeight="1" x14ac:dyDescent="0.35"/>
    <row r="67" ht="10" customHeight="1" x14ac:dyDescent="0.35"/>
    <row r="68" ht="10" customHeight="1" x14ac:dyDescent="0.35"/>
    <row r="69" ht="10" customHeight="1" x14ac:dyDescent="0.35"/>
    <row r="70" ht="10" customHeight="1" x14ac:dyDescent="0.35"/>
    <row r="71" ht="10" customHeight="1" x14ac:dyDescent="0.35"/>
    <row r="72" ht="10" customHeight="1" x14ac:dyDescent="0.35"/>
    <row r="73" ht="10" customHeight="1" x14ac:dyDescent="0.35"/>
    <row r="74" ht="10" customHeight="1" x14ac:dyDescent="0.35"/>
    <row r="75" ht="10" customHeight="1" x14ac:dyDescent="0.35"/>
    <row r="76" ht="10" customHeight="1" x14ac:dyDescent="0.35"/>
    <row r="77" ht="10" customHeight="1" x14ac:dyDescent="0.35"/>
    <row r="78" ht="10" customHeight="1" x14ac:dyDescent="0.35"/>
    <row r="79" ht="10" customHeight="1" x14ac:dyDescent="0.35"/>
    <row r="80" ht="10" customHeight="1" x14ac:dyDescent="0.35"/>
    <row r="81" ht="10" customHeight="1" x14ac:dyDescent="0.35"/>
    <row r="82" ht="10" customHeight="1" x14ac:dyDescent="0.35"/>
    <row r="83" ht="10" customHeight="1" x14ac:dyDescent="0.35"/>
    <row r="84" ht="10" customHeight="1" x14ac:dyDescent="0.35"/>
    <row r="85" ht="10" customHeight="1" x14ac:dyDescent="0.35"/>
    <row r="86" ht="10" customHeight="1" x14ac:dyDescent="0.35"/>
    <row r="87" ht="10" customHeight="1" x14ac:dyDescent="0.35"/>
    <row r="88" ht="10" customHeight="1" x14ac:dyDescent="0.35"/>
    <row r="89" ht="10" customHeight="1" x14ac:dyDescent="0.35"/>
    <row r="90" ht="10" customHeight="1" x14ac:dyDescent="0.35"/>
    <row r="91" ht="10" customHeight="1" x14ac:dyDescent="0.35"/>
    <row r="92" ht="10" customHeight="1" x14ac:dyDescent="0.35"/>
    <row r="93" ht="10" customHeight="1" x14ac:dyDescent="0.35"/>
    <row r="94" ht="10" customHeight="1" x14ac:dyDescent="0.35"/>
    <row r="95" ht="10" customHeight="1" x14ac:dyDescent="0.35"/>
    <row r="96" ht="10" customHeight="1" x14ac:dyDescent="0.35"/>
    <row r="97" ht="10" customHeight="1" x14ac:dyDescent="0.35"/>
    <row r="98" ht="10" customHeight="1" x14ac:dyDescent="0.35"/>
    <row r="99" ht="10" customHeight="1" x14ac:dyDescent="0.35"/>
    <row r="100" ht="10" customHeight="1" x14ac:dyDescent="0.35"/>
    <row r="101" ht="10" customHeight="1" x14ac:dyDescent="0.35"/>
    <row r="102" ht="10" customHeight="1" x14ac:dyDescent="0.35"/>
    <row r="103" ht="10" customHeight="1" x14ac:dyDescent="0.35"/>
    <row r="104" ht="10" customHeight="1" x14ac:dyDescent="0.35"/>
    <row r="105" ht="10" customHeight="1" x14ac:dyDescent="0.35"/>
    <row r="106" ht="10" customHeight="1" x14ac:dyDescent="0.35"/>
    <row r="107" ht="10" customHeight="1" x14ac:dyDescent="0.35"/>
    <row r="108" ht="10" customHeight="1" x14ac:dyDescent="0.35"/>
    <row r="109" ht="10" customHeight="1" x14ac:dyDescent="0.35"/>
    <row r="110" ht="10" customHeight="1" x14ac:dyDescent="0.35"/>
    <row r="111" ht="10" customHeight="1" x14ac:dyDescent="0.35"/>
    <row r="112" ht="10" customHeight="1" x14ac:dyDescent="0.35"/>
    <row r="113" ht="10" customHeight="1" x14ac:dyDescent="0.35"/>
    <row r="114" ht="10" customHeight="1" x14ac:dyDescent="0.35"/>
    <row r="115" ht="10" customHeight="1" x14ac:dyDescent="0.35"/>
    <row r="116" ht="10" customHeight="1" x14ac:dyDescent="0.35"/>
    <row r="117" ht="10" customHeight="1" x14ac:dyDescent="0.35"/>
    <row r="118" ht="10" customHeight="1" x14ac:dyDescent="0.35"/>
    <row r="119" ht="10" customHeight="1" x14ac:dyDescent="0.35"/>
    <row r="120" ht="10" customHeight="1" x14ac:dyDescent="0.35"/>
    <row r="121" ht="10" customHeight="1" x14ac:dyDescent="0.35"/>
    <row r="122" ht="10" customHeight="1" x14ac:dyDescent="0.35"/>
    <row r="123" ht="10" customHeight="1" x14ac:dyDescent="0.35"/>
    <row r="124" ht="10" customHeight="1" x14ac:dyDescent="0.35"/>
    <row r="125" ht="10" customHeight="1" x14ac:dyDescent="0.35"/>
    <row r="126" ht="10" customHeight="1" x14ac:dyDescent="0.35"/>
    <row r="127" ht="10" customHeight="1" x14ac:dyDescent="0.35"/>
    <row r="128" ht="10" customHeight="1" x14ac:dyDescent="0.35"/>
    <row r="129" ht="10" customHeight="1" x14ac:dyDescent="0.35"/>
    <row r="130" ht="10" customHeight="1" x14ac:dyDescent="0.35"/>
    <row r="131" ht="10" customHeight="1" x14ac:dyDescent="0.35"/>
    <row r="132" ht="10" customHeight="1" x14ac:dyDescent="0.35"/>
    <row r="133" ht="10" customHeight="1" x14ac:dyDescent="0.35"/>
    <row r="134" ht="10" customHeight="1" x14ac:dyDescent="0.35"/>
    <row r="135" ht="10" customHeight="1" x14ac:dyDescent="0.35"/>
    <row r="136" ht="10" customHeight="1" x14ac:dyDescent="0.35"/>
    <row r="137" ht="10" customHeight="1" x14ac:dyDescent="0.35"/>
    <row r="138" ht="10" customHeight="1" x14ac:dyDescent="0.35"/>
    <row r="139" ht="10" customHeight="1" x14ac:dyDescent="0.35"/>
    <row r="140" ht="10" customHeight="1" x14ac:dyDescent="0.35"/>
    <row r="141" ht="10" customHeight="1" x14ac:dyDescent="0.35"/>
    <row r="142" ht="10" customHeight="1" x14ac:dyDescent="0.35"/>
    <row r="143" ht="10" customHeight="1" x14ac:dyDescent="0.35"/>
    <row r="144" ht="10" customHeight="1" x14ac:dyDescent="0.35"/>
    <row r="145" ht="10" customHeight="1" x14ac:dyDescent="0.35"/>
    <row r="146" ht="10" customHeight="1" x14ac:dyDescent="0.35"/>
    <row r="147" ht="10" customHeight="1" x14ac:dyDescent="0.35"/>
    <row r="148" ht="10" customHeight="1" x14ac:dyDescent="0.35"/>
    <row r="149" ht="10" customHeight="1" x14ac:dyDescent="0.35"/>
    <row r="150" ht="10" customHeight="1" x14ac:dyDescent="0.35"/>
    <row r="151" ht="10" customHeight="1" x14ac:dyDescent="0.35"/>
    <row r="152" ht="10" customHeight="1" x14ac:dyDescent="0.35"/>
    <row r="153" ht="10" customHeight="1" x14ac:dyDescent="0.35"/>
    <row r="154" ht="10" customHeight="1" x14ac:dyDescent="0.35"/>
    <row r="155" ht="10" customHeight="1" x14ac:dyDescent="0.35"/>
    <row r="156" ht="10" customHeight="1" x14ac:dyDescent="0.35"/>
    <row r="157" ht="10" customHeight="1" x14ac:dyDescent="0.35"/>
    <row r="158" ht="10" customHeight="1" x14ac:dyDescent="0.35"/>
    <row r="159" ht="10" customHeight="1" x14ac:dyDescent="0.35"/>
    <row r="160"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BF30-45B1-4E9C-BFB1-3D8A29E36B5E}">
  <dimension ref="A1:N165"/>
  <sheetViews>
    <sheetView view="pageBreakPreview" topLeftCell="A188" zoomScale="60" zoomScaleNormal="100" workbookViewId="0">
      <selection activeCell="L174" sqref="L174"/>
    </sheetView>
  </sheetViews>
  <sheetFormatPr defaultRowHeight="14.5" x14ac:dyDescent="0.35"/>
  <cols>
    <col min="1" max="1" width="7.90625" customWidth="1"/>
    <col min="2" max="2" width="30.08984375" customWidth="1"/>
    <col min="3" max="3" width="12.6328125" customWidth="1"/>
    <col min="4" max="8" width="17.90625" customWidth="1"/>
    <col min="9" max="9" width="17.453125" customWidth="1"/>
    <col min="10" max="10" width="16" customWidth="1"/>
    <col min="11" max="11" width="16.6328125" customWidth="1"/>
    <col min="12" max="12" width="18" customWidth="1"/>
    <col min="13" max="13" width="16.90625" customWidth="1"/>
    <col min="14" max="14" width="16.36328125" customWidth="1"/>
  </cols>
  <sheetData>
    <row r="1" spans="1:14" ht="22" x14ac:dyDescent="0.65">
      <c r="A1" s="1540" t="s">
        <v>1792</v>
      </c>
      <c r="B1" s="1540"/>
      <c r="C1" s="1540"/>
      <c r="D1" s="1540"/>
      <c r="E1" s="1540"/>
      <c r="F1" s="1540"/>
      <c r="G1" s="1540"/>
      <c r="H1" s="1540"/>
      <c r="I1" s="1540"/>
      <c r="J1" s="1540"/>
      <c r="K1" s="1540"/>
      <c r="L1" s="1540"/>
      <c r="M1" s="1540"/>
      <c r="N1" s="1540"/>
    </row>
    <row r="2" spans="1:14" ht="18.5" x14ac:dyDescent="0.45">
      <c r="A2" s="1535" t="s">
        <v>1793</v>
      </c>
      <c r="B2" s="1535"/>
      <c r="C2" s="1535"/>
      <c r="D2" s="1535"/>
      <c r="E2" s="1535"/>
      <c r="F2" s="1535"/>
      <c r="G2" s="1535"/>
      <c r="H2" s="1535"/>
      <c r="I2" s="1535"/>
      <c r="J2" s="1535"/>
      <c r="K2" s="1535"/>
      <c r="L2" s="1535"/>
      <c r="M2" s="1535"/>
      <c r="N2" s="1535"/>
    </row>
    <row r="3" spans="1:14" ht="16" thickBot="1" x14ac:dyDescent="0.4">
      <c r="A3" s="1539" t="s">
        <v>3101</v>
      </c>
      <c r="B3" s="1539"/>
      <c r="C3" s="1539"/>
      <c r="D3" s="1539"/>
      <c r="E3" s="1539"/>
      <c r="F3" s="1539"/>
      <c r="G3" s="1539"/>
      <c r="H3" s="1539"/>
      <c r="I3" s="1539"/>
      <c r="J3" s="1539"/>
      <c r="K3" s="1539"/>
      <c r="L3" s="1539"/>
      <c r="M3" s="1539"/>
      <c r="N3" s="1539"/>
    </row>
    <row r="4" spans="1:14" ht="54.5" thickBot="1" x14ac:dyDescent="0.45">
      <c r="A4" s="1071" t="s">
        <v>1794</v>
      </c>
      <c r="B4" s="1072" t="s">
        <v>1795</v>
      </c>
      <c r="C4" s="1072" t="s">
        <v>1796</v>
      </c>
      <c r="D4" s="1073" t="s">
        <v>3113</v>
      </c>
      <c r="E4" s="1073" t="s">
        <v>3314</v>
      </c>
      <c r="F4" s="1073" t="s">
        <v>3105</v>
      </c>
      <c r="G4" s="1073" t="s">
        <v>3115</v>
      </c>
      <c r="H4" s="1073" t="s">
        <v>3315</v>
      </c>
      <c r="I4" s="1073" t="s">
        <v>3114</v>
      </c>
      <c r="J4" s="1073" t="s">
        <v>3316</v>
      </c>
      <c r="K4" s="1073" t="s">
        <v>3116</v>
      </c>
      <c r="L4" s="1073" t="s">
        <v>3170</v>
      </c>
      <c r="M4" s="1073" t="s">
        <v>3122</v>
      </c>
      <c r="N4" s="994" t="s">
        <v>1816</v>
      </c>
    </row>
    <row r="5" spans="1:14" ht="18" x14ac:dyDescent="0.4">
      <c r="A5" s="1046">
        <v>1</v>
      </c>
      <c r="B5" s="1047"/>
      <c r="C5" s="897" t="s">
        <v>1801</v>
      </c>
      <c r="D5" s="898">
        <v>760076</v>
      </c>
      <c r="E5" s="898">
        <f>D5*45%</f>
        <v>342034.2</v>
      </c>
      <c r="F5" s="898">
        <f>D5*30%</f>
        <v>228022.8</v>
      </c>
      <c r="G5" s="898">
        <f>D5*30%</f>
        <v>228022.8</v>
      </c>
      <c r="H5" s="898">
        <f>D5*10%</f>
        <v>76007.600000000006</v>
      </c>
      <c r="I5" s="898">
        <f>D5*25%</f>
        <v>190019</v>
      </c>
      <c r="J5" s="898">
        <f>D5*300%</f>
        <v>2280228</v>
      </c>
      <c r="K5" s="898">
        <f t="shared" ref="K5:K24" si="0">D5*75%</f>
        <v>570057</v>
      </c>
      <c r="L5" s="898">
        <f t="shared" ref="L5:L23" si="1">D5*15%</f>
        <v>114011.4</v>
      </c>
      <c r="M5" s="898">
        <f t="shared" ref="M5:M24" si="2">D5*75%</f>
        <v>570057</v>
      </c>
      <c r="N5" s="898"/>
    </row>
    <row r="6" spans="1:14" ht="18" x14ac:dyDescent="0.4">
      <c r="A6" s="990">
        <v>2</v>
      </c>
      <c r="B6" s="991"/>
      <c r="C6" s="204" t="s">
        <v>1801</v>
      </c>
      <c r="D6" s="580">
        <v>760076</v>
      </c>
      <c r="E6" s="898">
        <f t="shared" ref="E6:E24" si="3">D6*45%</f>
        <v>342034.2</v>
      </c>
      <c r="F6" s="898">
        <f t="shared" ref="F6:F24" si="4">D6*30%</f>
        <v>228022.8</v>
      </c>
      <c r="G6" s="898">
        <f t="shared" ref="G6:G24" si="5">D6*30%</f>
        <v>228022.8</v>
      </c>
      <c r="H6" s="898">
        <f t="shared" ref="H6:H24" si="6">D6*10%</f>
        <v>76007.600000000006</v>
      </c>
      <c r="I6" s="580">
        <f t="shared" ref="I6:I24" si="7">D6*25%</f>
        <v>190019</v>
      </c>
      <c r="J6" s="580">
        <f t="shared" ref="J6:J20" si="8">D6*30%</f>
        <v>228022.8</v>
      </c>
      <c r="K6" s="580">
        <f t="shared" si="0"/>
        <v>570057</v>
      </c>
      <c r="L6" s="580">
        <f t="shared" si="1"/>
        <v>114011.4</v>
      </c>
      <c r="M6" s="580">
        <f t="shared" si="2"/>
        <v>570057</v>
      </c>
      <c r="N6" s="580"/>
    </row>
    <row r="7" spans="1:14" ht="18" x14ac:dyDescent="0.4">
      <c r="A7" s="990">
        <v>3</v>
      </c>
      <c r="B7" s="991"/>
      <c r="C7" s="204" t="s">
        <v>1801</v>
      </c>
      <c r="D7" s="580">
        <v>760076</v>
      </c>
      <c r="E7" s="898">
        <f t="shared" si="3"/>
        <v>342034.2</v>
      </c>
      <c r="F7" s="898">
        <f t="shared" si="4"/>
        <v>228022.8</v>
      </c>
      <c r="G7" s="898">
        <f t="shared" si="5"/>
        <v>228022.8</v>
      </c>
      <c r="H7" s="898">
        <f t="shared" si="6"/>
        <v>76007.600000000006</v>
      </c>
      <c r="I7" s="580">
        <f t="shared" si="7"/>
        <v>190019</v>
      </c>
      <c r="J7" s="580">
        <f t="shared" si="8"/>
        <v>228022.8</v>
      </c>
      <c r="K7" s="580">
        <f t="shared" si="0"/>
        <v>570057</v>
      </c>
      <c r="L7" s="580">
        <f t="shared" si="1"/>
        <v>114011.4</v>
      </c>
      <c r="M7" s="580">
        <f t="shared" si="2"/>
        <v>570057</v>
      </c>
      <c r="N7" s="580"/>
    </row>
    <row r="8" spans="1:14" ht="18" x14ac:dyDescent="0.4">
      <c r="A8" s="990">
        <v>4</v>
      </c>
      <c r="B8" s="991"/>
      <c r="C8" s="204" t="s">
        <v>1801</v>
      </c>
      <c r="D8" s="580">
        <v>760076</v>
      </c>
      <c r="E8" s="898">
        <f t="shared" si="3"/>
        <v>342034.2</v>
      </c>
      <c r="F8" s="898">
        <f t="shared" si="4"/>
        <v>228022.8</v>
      </c>
      <c r="G8" s="898">
        <f t="shared" si="5"/>
        <v>228022.8</v>
      </c>
      <c r="H8" s="898">
        <f t="shared" si="6"/>
        <v>76007.600000000006</v>
      </c>
      <c r="I8" s="580">
        <f t="shared" si="7"/>
        <v>190019</v>
      </c>
      <c r="J8" s="580">
        <f t="shared" si="8"/>
        <v>228022.8</v>
      </c>
      <c r="K8" s="580">
        <f t="shared" si="0"/>
        <v>570057</v>
      </c>
      <c r="L8" s="580">
        <f t="shared" si="1"/>
        <v>114011.4</v>
      </c>
      <c r="M8" s="580">
        <f t="shared" si="2"/>
        <v>570057</v>
      </c>
      <c r="N8" s="580"/>
    </row>
    <row r="9" spans="1:14" ht="18" x14ac:dyDescent="0.4">
      <c r="A9" s="990">
        <v>5</v>
      </c>
      <c r="B9" s="991"/>
      <c r="C9" s="204" t="s">
        <v>1801</v>
      </c>
      <c r="D9" s="580">
        <v>760076</v>
      </c>
      <c r="E9" s="898">
        <f t="shared" si="3"/>
        <v>342034.2</v>
      </c>
      <c r="F9" s="898">
        <f t="shared" si="4"/>
        <v>228022.8</v>
      </c>
      <c r="G9" s="898">
        <f t="shared" si="5"/>
        <v>228022.8</v>
      </c>
      <c r="H9" s="898">
        <f t="shared" si="6"/>
        <v>76007.600000000006</v>
      </c>
      <c r="I9" s="580">
        <f t="shared" si="7"/>
        <v>190019</v>
      </c>
      <c r="J9" s="580">
        <f t="shared" si="8"/>
        <v>228022.8</v>
      </c>
      <c r="K9" s="580">
        <f t="shared" si="0"/>
        <v>570057</v>
      </c>
      <c r="L9" s="580">
        <f t="shared" si="1"/>
        <v>114011.4</v>
      </c>
      <c r="M9" s="580">
        <f t="shared" si="2"/>
        <v>570057</v>
      </c>
      <c r="N9" s="580"/>
    </row>
    <row r="10" spans="1:14" ht="18" x14ac:dyDescent="0.4">
      <c r="A10" s="990">
        <v>6</v>
      </c>
      <c r="B10" s="991"/>
      <c r="C10" s="204" t="s">
        <v>1801</v>
      </c>
      <c r="D10" s="580">
        <v>760076</v>
      </c>
      <c r="E10" s="898">
        <f t="shared" si="3"/>
        <v>342034.2</v>
      </c>
      <c r="F10" s="898">
        <f t="shared" si="4"/>
        <v>228022.8</v>
      </c>
      <c r="G10" s="898">
        <f t="shared" si="5"/>
        <v>228022.8</v>
      </c>
      <c r="H10" s="898">
        <f t="shared" si="6"/>
        <v>76007.600000000006</v>
      </c>
      <c r="I10" s="580">
        <f>D10*25%</f>
        <v>190019</v>
      </c>
      <c r="J10" s="580">
        <f t="shared" si="8"/>
        <v>228022.8</v>
      </c>
      <c r="K10" s="580">
        <f t="shared" si="0"/>
        <v>570057</v>
      </c>
      <c r="L10" s="580">
        <f t="shared" si="1"/>
        <v>114011.4</v>
      </c>
      <c r="M10" s="580">
        <f t="shared" si="2"/>
        <v>570057</v>
      </c>
      <c r="N10" s="580"/>
    </row>
    <row r="11" spans="1:14" ht="18" x14ac:dyDescent="0.4">
      <c r="A11" s="990">
        <v>7</v>
      </c>
      <c r="B11" s="991"/>
      <c r="C11" s="204" t="s">
        <v>1801</v>
      </c>
      <c r="D11" s="580">
        <v>760076</v>
      </c>
      <c r="E11" s="898">
        <f t="shared" si="3"/>
        <v>342034.2</v>
      </c>
      <c r="F11" s="898">
        <f t="shared" si="4"/>
        <v>228022.8</v>
      </c>
      <c r="G11" s="898">
        <f t="shared" si="5"/>
        <v>228022.8</v>
      </c>
      <c r="H11" s="898">
        <f t="shared" si="6"/>
        <v>76007.600000000006</v>
      </c>
      <c r="I11" s="580">
        <f>D11*25%</f>
        <v>190019</v>
      </c>
      <c r="J11" s="580">
        <f t="shared" si="8"/>
        <v>228022.8</v>
      </c>
      <c r="K11" s="580">
        <f t="shared" si="0"/>
        <v>570057</v>
      </c>
      <c r="L11" s="580">
        <f t="shared" si="1"/>
        <v>114011.4</v>
      </c>
      <c r="M11" s="580">
        <f t="shared" si="2"/>
        <v>570057</v>
      </c>
      <c r="N11" s="580"/>
    </row>
    <row r="12" spans="1:14" ht="18" x14ac:dyDescent="0.4">
      <c r="A12" s="990">
        <v>8</v>
      </c>
      <c r="B12" s="991"/>
      <c r="C12" s="204" t="s">
        <v>1801</v>
      </c>
      <c r="D12" s="580">
        <v>760076</v>
      </c>
      <c r="E12" s="898">
        <f t="shared" si="3"/>
        <v>342034.2</v>
      </c>
      <c r="F12" s="898">
        <f t="shared" si="4"/>
        <v>228022.8</v>
      </c>
      <c r="G12" s="898">
        <f t="shared" si="5"/>
        <v>228022.8</v>
      </c>
      <c r="H12" s="898">
        <f t="shared" si="6"/>
        <v>76007.600000000006</v>
      </c>
      <c r="I12" s="580">
        <f>D12*25%</f>
        <v>190019</v>
      </c>
      <c r="J12" s="580">
        <f t="shared" si="8"/>
        <v>228022.8</v>
      </c>
      <c r="K12" s="580">
        <f t="shared" si="0"/>
        <v>570057</v>
      </c>
      <c r="L12" s="580">
        <f t="shared" si="1"/>
        <v>114011.4</v>
      </c>
      <c r="M12" s="580">
        <f t="shared" si="2"/>
        <v>570057</v>
      </c>
      <c r="N12" s="580"/>
    </row>
    <row r="13" spans="1:14" ht="18" x14ac:dyDescent="0.4">
      <c r="A13" s="990">
        <v>9</v>
      </c>
      <c r="B13" s="991"/>
      <c r="C13" s="204" t="s">
        <v>1801</v>
      </c>
      <c r="D13" s="580">
        <v>760076</v>
      </c>
      <c r="E13" s="898">
        <f t="shared" si="3"/>
        <v>342034.2</v>
      </c>
      <c r="F13" s="898">
        <f t="shared" si="4"/>
        <v>228022.8</v>
      </c>
      <c r="G13" s="898">
        <f t="shared" si="5"/>
        <v>228022.8</v>
      </c>
      <c r="H13" s="898">
        <f t="shared" si="6"/>
        <v>76007.600000000006</v>
      </c>
      <c r="I13" s="580">
        <f>D13*25%</f>
        <v>190019</v>
      </c>
      <c r="J13" s="580">
        <f t="shared" si="8"/>
        <v>228022.8</v>
      </c>
      <c r="K13" s="580">
        <f t="shared" si="0"/>
        <v>570057</v>
      </c>
      <c r="L13" s="580">
        <f t="shared" si="1"/>
        <v>114011.4</v>
      </c>
      <c r="M13" s="580">
        <f t="shared" si="2"/>
        <v>570057</v>
      </c>
      <c r="N13" s="580"/>
    </row>
    <row r="14" spans="1:14" ht="18" x14ac:dyDescent="0.4">
      <c r="A14" s="990">
        <v>10</v>
      </c>
      <c r="B14" s="991"/>
      <c r="C14" s="204" t="s">
        <v>1801</v>
      </c>
      <c r="D14" s="580">
        <v>760076</v>
      </c>
      <c r="E14" s="898">
        <f t="shared" si="3"/>
        <v>342034.2</v>
      </c>
      <c r="F14" s="898">
        <f t="shared" si="4"/>
        <v>228022.8</v>
      </c>
      <c r="G14" s="898">
        <f t="shared" si="5"/>
        <v>228022.8</v>
      </c>
      <c r="H14" s="898">
        <f t="shared" si="6"/>
        <v>76007.600000000006</v>
      </c>
      <c r="I14" s="580">
        <f>D14*25%</f>
        <v>190019</v>
      </c>
      <c r="J14" s="580">
        <f t="shared" si="8"/>
        <v>228022.8</v>
      </c>
      <c r="K14" s="580">
        <f t="shared" si="0"/>
        <v>570057</v>
      </c>
      <c r="L14" s="580">
        <f t="shared" si="1"/>
        <v>114011.4</v>
      </c>
      <c r="M14" s="580">
        <f t="shared" si="2"/>
        <v>570057</v>
      </c>
      <c r="N14" s="580"/>
    </row>
    <row r="15" spans="1:14" ht="18" x14ac:dyDescent="0.4">
      <c r="A15" s="890">
        <v>11</v>
      </c>
      <c r="B15" s="991"/>
      <c r="C15" s="204" t="s">
        <v>3216</v>
      </c>
      <c r="D15" s="580">
        <v>809300</v>
      </c>
      <c r="E15" s="898">
        <f t="shared" si="3"/>
        <v>364185</v>
      </c>
      <c r="F15" s="898">
        <f t="shared" si="4"/>
        <v>242790</v>
      </c>
      <c r="G15" s="898">
        <f t="shared" si="5"/>
        <v>242790</v>
      </c>
      <c r="H15" s="898">
        <f t="shared" si="6"/>
        <v>80930</v>
      </c>
      <c r="I15" s="580">
        <f t="shared" si="7"/>
        <v>202325</v>
      </c>
      <c r="J15" s="580">
        <f t="shared" si="8"/>
        <v>242790</v>
      </c>
      <c r="K15" s="580">
        <f t="shared" si="0"/>
        <v>606975</v>
      </c>
      <c r="L15" s="580">
        <f t="shared" si="1"/>
        <v>121395</v>
      </c>
      <c r="M15" s="580">
        <f t="shared" si="2"/>
        <v>606975</v>
      </c>
      <c r="N15" s="580"/>
    </row>
    <row r="16" spans="1:14" ht="18" x14ac:dyDescent="0.4">
      <c r="A16" s="890">
        <v>12</v>
      </c>
      <c r="B16" s="991"/>
      <c r="C16" s="204" t="s">
        <v>3216</v>
      </c>
      <c r="D16" s="580">
        <v>809300</v>
      </c>
      <c r="E16" s="898">
        <f t="shared" si="3"/>
        <v>364185</v>
      </c>
      <c r="F16" s="898">
        <f t="shared" si="4"/>
        <v>242790</v>
      </c>
      <c r="G16" s="898">
        <f t="shared" si="5"/>
        <v>242790</v>
      </c>
      <c r="H16" s="898">
        <f t="shared" si="6"/>
        <v>80930</v>
      </c>
      <c r="I16" s="580">
        <f t="shared" si="7"/>
        <v>202325</v>
      </c>
      <c r="J16" s="580">
        <f t="shared" si="8"/>
        <v>242790</v>
      </c>
      <c r="K16" s="580">
        <f t="shared" si="0"/>
        <v>606975</v>
      </c>
      <c r="L16" s="580">
        <f t="shared" si="1"/>
        <v>121395</v>
      </c>
      <c r="M16" s="580">
        <f t="shared" si="2"/>
        <v>606975</v>
      </c>
      <c r="N16" s="580"/>
    </row>
    <row r="17" spans="1:14" ht="18" x14ac:dyDescent="0.4">
      <c r="A17" s="890">
        <v>13</v>
      </c>
      <c r="B17" s="991"/>
      <c r="C17" s="204" t="s">
        <v>3216</v>
      </c>
      <c r="D17" s="580">
        <v>809300</v>
      </c>
      <c r="E17" s="898">
        <f t="shared" si="3"/>
        <v>364185</v>
      </c>
      <c r="F17" s="898">
        <f t="shared" si="4"/>
        <v>242790</v>
      </c>
      <c r="G17" s="898">
        <f t="shared" si="5"/>
        <v>242790</v>
      </c>
      <c r="H17" s="898">
        <f t="shared" si="6"/>
        <v>80930</v>
      </c>
      <c r="I17" s="580">
        <f t="shared" si="7"/>
        <v>202325</v>
      </c>
      <c r="J17" s="580">
        <f t="shared" si="8"/>
        <v>242790</v>
      </c>
      <c r="K17" s="580">
        <f t="shared" si="0"/>
        <v>606975</v>
      </c>
      <c r="L17" s="580">
        <f t="shared" si="1"/>
        <v>121395</v>
      </c>
      <c r="M17" s="580">
        <f t="shared" si="2"/>
        <v>606975</v>
      </c>
      <c r="N17" s="580"/>
    </row>
    <row r="18" spans="1:14" ht="18" x14ac:dyDescent="0.4">
      <c r="A18" s="890">
        <v>14</v>
      </c>
      <c r="B18" s="991"/>
      <c r="C18" s="204" t="s">
        <v>3216</v>
      </c>
      <c r="D18" s="580">
        <v>809300</v>
      </c>
      <c r="E18" s="898">
        <f t="shared" si="3"/>
        <v>364185</v>
      </c>
      <c r="F18" s="898">
        <f t="shared" si="4"/>
        <v>242790</v>
      </c>
      <c r="G18" s="898">
        <f t="shared" si="5"/>
        <v>242790</v>
      </c>
      <c r="H18" s="898">
        <f t="shared" si="6"/>
        <v>80930</v>
      </c>
      <c r="I18" s="580">
        <f t="shared" si="7"/>
        <v>202325</v>
      </c>
      <c r="J18" s="580">
        <f t="shared" si="8"/>
        <v>242790</v>
      </c>
      <c r="K18" s="580">
        <f t="shared" si="0"/>
        <v>606975</v>
      </c>
      <c r="L18" s="580">
        <f t="shared" si="1"/>
        <v>121395</v>
      </c>
      <c r="M18" s="580">
        <f t="shared" si="2"/>
        <v>606975</v>
      </c>
      <c r="N18" s="580"/>
    </row>
    <row r="19" spans="1:14" ht="18" x14ac:dyDescent="0.4">
      <c r="A19" s="890">
        <v>15</v>
      </c>
      <c r="B19" s="991"/>
      <c r="C19" s="204" t="s">
        <v>3216</v>
      </c>
      <c r="D19" s="580">
        <v>809300</v>
      </c>
      <c r="E19" s="898">
        <f t="shared" si="3"/>
        <v>364185</v>
      </c>
      <c r="F19" s="898">
        <f t="shared" si="4"/>
        <v>242790</v>
      </c>
      <c r="G19" s="898">
        <f t="shared" si="5"/>
        <v>242790</v>
      </c>
      <c r="H19" s="898">
        <f t="shared" si="6"/>
        <v>80930</v>
      </c>
      <c r="I19" s="580">
        <f t="shared" si="7"/>
        <v>202325</v>
      </c>
      <c r="J19" s="580">
        <f t="shared" si="8"/>
        <v>242790</v>
      </c>
      <c r="K19" s="580">
        <f t="shared" si="0"/>
        <v>606975</v>
      </c>
      <c r="L19" s="580">
        <f t="shared" si="1"/>
        <v>121395</v>
      </c>
      <c r="M19" s="580">
        <f t="shared" si="2"/>
        <v>606975</v>
      </c>
      <c r="N19" s="580"/>
    </row>
    <row r="20" spans="1:14" ht="18" x14ac:dyDescent="0.4">
      <c r="A20" s="890">
        <v>16</v>
      </c>
      <c r="B20" s="991"/>
      <c r="C20" s="204" t="s">
        <v>3216</v>
      </c>
      <c r="D20" s="580">
        <v>809300</v>
      </c>
      <c r="E20" s="898">
        <f t="shared" si="3"/>
        <v>364185</v>
      </c>
      <c r="F20" s="898">
        <f t="shared" si="4"/>
        <v>242790</v>
      </c>
      <c r="G20" s="898">
        <f t="shared" si="5"/>
        <v>242790</v>
      </c>
      <c r="H20" s="898">
        <f t="shared" si="6"/>
        <v>80930</v>
      </c>
      <c r="I20" s="580">
        <f t="shared" si="7"/>
        <v>202325</v>
      </c>
      <c r="J20" s="580">
        <f t="shared" si="8"/>
        <v>242790</v>
      </c>
      <c r="K20" s="580">
        <f t="shared" si="0"/>
        <v>606975</v>
      </c>
      <c r="L20" s="580">
        <f t="shared" si="1"/>
        <v>121395</v>
      </c>
      <c r="M20" s="580">
        <f t="shared" si="2"/>
        <v>606975</v>
      </c>
      <c r="N20" s="580"/>
    </row>
    <row r="21" spans="1:14" ht="18" x14ac:dyDescent="0.4">
      <c r="A21" s="890">
        <v>17</v>
      </c>
      <c r="B21" s="991"/>
      <c r="C21" s="204" t="s">
        <v>3216</v>
      </c>
      <c r="D21" s="580">
        <v>809300</v>
      </c>
      <c r="E21" s="898">
        <f t="shared" si="3"/>
        <v>364185</v>
      </c>
      <c r="F21" s="898">
        <f t="shared" si="4"/>
        <v>242790</v>
      </c>
      <c r="G21" s="898">
        <f t="shared" si="5"/>
        <v>242790</v>
      </c>
      <c r="H21" s="898">
        <f t="shared" si="6"/>
        <v>80930</v>
      </c>
      <c r="I21" s="580">
        <f>D21*25%</f>
        <v>202325</v>
      </c>
      <c r="J21" s="580">
        <f>D21*30%</f>
        <v>242790</v>
      </c>
      <c r="K21" s="580">
        <f t="shared" si="0"/>
        <v>606975</v>
      </c>
      <c r="L21" s="580">
        <f t="shared" si="1"/>
        <v>121395</v>
      </c>
      <c r="M21" s="580">
        <f t="shared" si="2"/>
        <v>606975</v>
      </c>
      <c r="N21" s="580"/>
    </row>
    <row r="22" spans="1:14" ht="18" x14ac:dyDescent="0.4">
      <c r="A22" s="890">
        <v>18</v>
      </c>
      <c r="B22" s="991"/>
      <c r="C22" s="204" t="s">
        <v>3216</v>
      </c>
      <c r="D22" s="580">
        <v>809300</v>
      </c>
      <c r="E22" s="898">
        <f t="shared" si="3"/>
        <v>364185</v>
      </c>
      <c r="F22" s="898">
        <f t="shared" si="4"/>
        <v>242790</v>
      </c>
      <c r="G22" s="898">
        <f t="shared" si="5"/>
        <v>242790</v>
      </c>
      <c r="H22" s="898">
        <f t="shared" si="6"/>
        <v>80930</v>
      </c>
      <c r="I22" s="580">
        <f>D22*25%</f>
        <v>202325</v>
      </c>
      <c r="J22" s="580">
        <f>D22*30%</f>
        <v>242790</v>
      </c>
      <c r="K22" s="580">
        <f t="shared" si="0"/>
        <v>606975</v>
      </c>
      <c r="L22" s="580">
        <f t="shared" si="1"/>
        <v>121395</v>
      </c>
      <c r="M22" s="580">
        <f t="shared" si="2"/>
        <v>606975</v>
      </c>
      <c r="N22" s="580"/>
    </row>
    <row r="23" spans="1:14" ht="18.5" x14ac:dyDescent="0.45">
      <c r="A23" s="890">
        <v>12</v>
      </c>
      <c r="B23" s="204" t="s">
        <v>3252</v>
      </c>
      <c r="C23" s="204" t="s">
        <v>1802</v>
      </c>
      <c r="D23" s="580">
        <v>853056</v>
      </c>
      <c r="E23" s="898">
        <f t="shared" si="3"/>
        <v>383875.2</v>
      </c>
      <c r="F23" s="898">
        <f t="shared" si="4"/>
        <v>255916.79999999999</v>
      </c>
      <c r="G23" s="898">
        <f t="shared" si="5"/>
        <v>255916.79999999999</v>
      </c>
      <c r="H23" s="898">
        <f t="shared" si="6"/>
        <v>85305.600000000006</v>
      </c>
      <c r="I23" s="580">
        <f t="shared" si="7"/>
        <v>213264</v>
      </c>
      <c r="J23" s="580">
        <v>255916.79999999999</v>
      </c>
      <c r="K23" s="580">
        <f t="shared" si="0"/>
        <v>639792</v>
      </c>
      <c r="L23" s="580">
        <f t="shared" si="1"/>
        <v>127958.39999999999</v>
      </c>
      <c r="M23" s="580">
        <f t="shared" si="2"/>
        <v>639792</v>
      </c>
      <c r="N23" s="1078">
        <f>D23*25%</f>
        <v>213264</v>
      </c>
    </row>
    <row r="24" spans="1:14" ht="19" thickBot="1" x14ac:dyDescent="0.5">
      <c r="A24" s="886">
        <v>13</v>
      </c>
      <c r="B24" s="887" t="s">
        <v>3251</v>
      </c>
      <c r="C24" s="887" t="s">
        <v>1803</v>
      </c>
      <c r="D24" s="883">
        <v>908312</v>
      </c>
      <c r="E24" s="898">
        <f t="shared" si="3"/>
        <v>408740.4</v>
      </c>
      <c r="F24" s="898">
        <f t="shared" si="4"/>
        <v>272493.59999999998</v>
      </c>
      <c r="G24" s="898">
        <f t="shared" si="5"/>
        <v>272493.59999999998</v>
      </c>
      <c r="H24" s="898">
        <f t="shared" si="6"/>
        <v>90831.200000000012</v>
      </c>
      <c r="I24" s="883">
        <f t="shared" si="7"/>
        <v>227078</v>
      </c>
      <c r="J24" s="883">
        <f>D24*30%</f>
        <v>272493.59999999998</v>
      </c>
      <c r="K24" s="883">
        <f t="shared" si="0"/>
        <v>681234</v>
      </c>
      <c r="L24" s="883"/>
      <c r="M24" s="883">
        <f t="shared" si="2"/>
        <v>681234</v>
      </c>
      <c r="N24" s="1079">
        <f>D24*25%</f>
        <v>227078</v>
      </c>
    </row>
    <row r="25" spans="1:14" ht="18.5" thickBot="1" x14ac:dyDescent="0.45">
      <c r="A25" s="1034"/>
      <c r="B25" s="1076" t="s">
        <v>298</v>
      </c>
      <c r="C25" s="1076"/>
      <c r="D25" s="1077">
        <f>SUM(D5:D24)</f>
        <v>15836528</v>
      </c>
      <c r="E25" s="1077">
        <f t="shared" ref="E25:N25" si="9">SUM(E5:E24)</f>
        <v>7126437.6000000006</v>
      </c>
      <c r="F25" s="1077">
        <f t="shared" si="9"/>
        <v>4750958.3999999994</v>
      </c>
      <c r="G25" s="1077">
        <f t="shared" si="9"/>
        <v>4750958.3999999994</v>
      </c>
      <c r="H25" s="1077">
        <f t="shared" si="9"/>
        <v>1583652.8</v>
      </c>
      <c r="I25" s="1077">
        <f t="shared" si="9"/>
        <v>3959132</v>
      </c>
      <c r="J25" s="1077">
        <f t="shared" si="9"/>
        <v>6803163.5999999978</v>
      </c>
      <c r="K25" s="1077">
        <f t="shared" si="9"/>
        <v>11877396</v>
      </c>
      <c r="L25" s="1077">
        <f t="shared" si="9"/>
        <v>2239232.4</v>
      </c>
      <c r="M25" s="1077">
        <f t="shared" si="9"/>
        <v>11877396</v>
      </c>
      <c r="N25" s="1077">
        <f t="shared" si="9"/>
        <v>440342</v>
      </c>
    </row>
    <row r="26" spans="1:14" ht="22" x14ac:dyDescent="0.65">
      <c r="A26" s="1540" t="s">
        <v>1792</v>
      </c>
      <c r="B26" s="1540"/>
      <c r="C26" s="1540"/>
      <c r="D26" s="1540"/>
      <c r="E26" s="1540"/>
      <c r="F26" s="1540"/>
      <c r="G26" s="1540"/>
      <c r="H26" s="1540"/>
      <c r="I26" s="1540"/>
      <c r="J26" s="1540"/>
      <c r="K26" s="1540"/>
      <c r="L26" s="1540"/>
      <c r="M26" s="1540"/>
      <c r="N26" s="1540"/>
    </row>
    <row r="27" spans="1:14" ht="18.5" x14ac:dyDescent="0.45">
      <c r="A27" s="1535" t="s">
        <v>3168</v>
      </c>
      <c r="B27" s="1535"/>
      <c r="C27" s="1535"/>
      <c r="D27" s="1535"/>
      <c r="E27" s="1535"/>
      <c r="F27" s="1535"/>
      <c r="G27" s="1535"/>
      <c r="H27" s="1535"/>
      <c r="I27" s="1535"/>
      <c r="J27" s="1535"/>
      <c r="K27" s="1535"/>
      <c r="L27" s="1535"/>
      <c r="M27" s="1535"/>
      <c r="N27" s="1535"/>
    </row>
    <row r="28" spans="1:14" ht="18.5" thickBot="1" x14ac:dyDescent="0.45">
      <c r="A28" s="1496" t="s">
        <v>3101</v>
      </c>
      <c r="B28" s="1496"/>
      <c r="C28" s="1496"/>
      <c r="D28" s="1496"/>
      <c r="E28" s="1496"/>
      <c r="F28" s="1496"/>
      <c r="G28" s="1496"/>
      <c r="H28" s="1496"/>
      <c r="I28" s="1496"/>
      <c r="J28" s="1496"/>
      <c r="K28" s="1496"/>
      <c r="L28" s="1496"/>
      <c r="M28" s="1496"/>
      <c r="N28" s="1496"/>
    </row>
    <row r="29" spans="1:14" ht="56" thickBot="1" x14ac:dyDescent="0.5">
      <c r="A29" s="1081" t="s">
        <v>1805</v>
      </c>
      <c r="B29" s="994" t="s">
        <v>1806</v>
      </c>
      <c r="C29" s="994" t="s">
        <v>3118</v>
      </c>
      <c r="D29" s="866" t="s">
        <v>3102</v>
      </c>
      <c r="E29" s="866" t="s">
        <v>3103</v>
      </c>
      <c r="F29" s="866" t="s">
        <v>3104</v>
      </c>
      <c r="G29" s="866" t="s">
        <v>1937</v>
      </c>
      <c r="H29" s="866" t="s">
        <v>3105</v>
      </c>
      <c r="I29" s="866" t="s">
        <v>3106</v>
      </c>
      <c r="J29" s="1001" t="s">
        <v>3143</v>
      </c>
      <c r="K29" s="1001" t="s">
        <v>3144</v>
      </c>
      <c r="L29" s="1002" t="s">
        <v>3318</v>
      </c>
      <c r="M29" s="1001" t="s">
        <v>3211</v>
      </c>
      <c r="N29" s="1002" t="s">
        <v>3123</v>
      </c>
    </row>
    <row r="30" spans="1:14" ht="18" x14ac:dyDescent="0.4">
      <c r="A30" s="975">
        <v>1</v>
      </c>
      <c r="B30" s="897" t="s">
        <v>1807</v>
      </c>
      <c r="C30" s="914" t="s">
        <v>1808</v>
      </c>
      <c r="D30" s="898"/>
      <c r="E30" s="898"/>
      <c r="F30" s="898"/>
      <c r="G30" s="898"/>
      <c r="H30" s="898"/>
      <c r="I30" s="898"/>
      <c r="J30" s="898"/>
      <c r="K30" s="898"/>
      <c r="L30" s="898"/>
      <c r="M30" s="898"/>
      <c r="N30" s="977"/>
    </row>
    <row r="31" spans="1:14" ht="18" x14ac:dyDescent="0.4">
      <c r="A31" s="890"/>
      <c r="B31" s="204" t="s">
        <v>3141</v>
      </c>
      <c r="C31" s="1058" t="s">
        <v>1876</v>
      </c>
      <c r="D31" s="580">
        <v>737853</v>
      </c>
      <c r="E31" s="580">
        <f>D31*35%</f>
        <v>258248.55</v>
      </c>
      <c r="F31" s="580">
        <f>D31*20%</f>
        <v>147570.6</v>
      </c>
      <c r="G31" s="580">
        <v>8640</v>
      </c>
      <c r="H31" s="580">
        <f>D31*5%</f>
        <v>36892.65</v>
      </c>
      <c r="I31" s="580">
        <f>D31*5%+(24000)</f>
        <v>60892.65</v>
      </c>
      <c r="J31" s="580"/>
      <c r="K31" s="580"/>
      <c r="L31" s="580"/>
      <c r="M31" s="580">
        <v>480000</v>
      </c>
      <c r="N31" s="882">
        <f>D31*10%</f>
        <v>73785.3</v>
      </c>
    </row>
    <row r="32" spans="1:14" ht="18" x14ac:dyDescent="0.4">
      <c r="A32" s="890">
        <v>2</v>
      </c>
      <c r="B32" s="204" t="s">
        <v>2661</v>
      </c>
      <c r="C32" s="1058" t="s">
        <v>1876</v>
      </c>
      <c r="D32" s="580"/>
      <c r="E32" s="580"/>
      <c r="F32" s="580"/>
      <c r="G32" s="580"/>
      <c r="H32" s="580"/>
      <c r="I32" s="580"/>
      <c r="J32" s="580"/>
      <c r="K32" s="580"/>
      <c r="L32" s="580"/>
      <c r="M32" s="580"/>
      <c r="N32" s="882"/>
    </row>
    <row r="33" spans="1:14" ht="18" x14ac:dyDescent="0.4">
      <c r="A33" s="890">
        <v>3</v>
      </c>
      <c r="B33" s="204" t="s">
        <v>3171</v>
      </c>
      <c r="C33" s="1058" t="s">
        <v>1876</v>
      </c>
      <c r="D33" s="580"/>
      <c r="E33" s="580"/>
      <c r="F33" s="580"/>
      <c r="G33" s="580"/>
      <c r="H33" s="580"/>
      <c r="I33" s="580"/>
      <c r="J33" s="580"/>
      <c r="K33" s="580"/>
      <c r="L33" s="580"/>
      <c r="M33" s="580"/>
      <c r="N33" s="882"/>
    </row>
    <row r="34" spans="1:14" ht="18" x14ac:dyDescent="0.4">
      <c r="A34" s="890"/>
      <c r="B34" s="204" t="s">
        <v>3140</v>
      </c>
      <c r="C34" s="204" t="s">
        <v>2579</v>
      </c>
      <c r="D34" s="580">
        <v>871787.04</v>
      </c>
      <c r="E34" s="580">
        <f>D34*35%</f>
        <v>305125.46399999998</v>
      </c>
      <c r="F34" s="580">
        <f>D34*20%</f>
        <v>174357.40800000002</v>
      </c>
      <c r="G34" s="580">
        <v>8640</v>
      </c>
      <c r="H34" s="580">
        <f>D34*5%</f>
        <v>43589.352000000006</v>
      </c>
      <c r="I34" s="580">
        <f>D34*5%+24000</f>
        <v>67589.352000000014</v>
      </c>
      <c r="J34" s="580">
        <v>7560</v>
      </c>
      <c r="K34" s="580">
        <v>137628</v>
      </c>
      <c r="L34" s="580"/>
      <c r="M34" s="580">
        <v>480000</v>
      </c>
      <c r="N34" s="882">
        <f>D34*10%</f>
        <v>87178.704000000012</v>
      </c>
    </row>
    <row r="35" spans="1:14" ht="18.5" thickBot="1" x14ac:dyDescent="0.45">
      <c r="A35" s="873"/>
      <c r="B35" s="874" t="s">
        <v>3139</v>
      </c>
      <c r="C35" s="874" t="s">
        <v>2579</v>
      </c>
      <c r="D35" s="876">
        <v>871787.04</v>
      </c>
      <c r="E35" s="876">
        <f>D35*35%</f>
        <v>305125.46399999998</v>
      </c>
      <c r="F35" s="876">
        <f>D35*20%</f>
        <v>174357.40800000002</v>
      </c>
      <c r="G35" s="876">
        <v>8640</v>
      </c>
      <c r="H35" s="876">
        <f>D35*5%</f>
        <v>43589.352000000006</v>
      </c>
      <c r="I35" s="876">
        <f>D35*5%+24000</f>
        <v>67589.352000000014</v>
      </c>
      <c r="J35" s="876">
        <v>7560</v>
      </c>
      <c r="K35" s="876">
        <v>137628</v>
      </c>
      <c r="L35" s="876"/>
      <c r="M35" s="876">
        <v>480000</v>
      </c>
      <c r="N35" s="877">
        <f>D35*10%</f>
        <v>87178.704000000012</v>
      </c>
    </row>
    <row r="36" spans="1:14" ht="18.5" thickBot="1" x14ac:dyDescent="0.45">
      <c r="A36" s="995"/>
      <c r="B36" s="885" t="s">
        <v>1819</v>
      </c>
      <c r="C36" s="996"/>
      <c r="D36" s="885">
        <f>SUM(D30:D35)</f>
        <v>2481427.08</v>
      </c>
      <c r="E36" s="885">
        <f t="shared" ref="E36:N36" si="10">SUM(E30:E35)</f>
        <v>868499.47799999989</v>
      </c>
      <c r="F36" s="885">
        <f t="shared" si="10"/>
        <v>496285.41600000008</v>
      </c>
      <c r="G36" s="885">
        <f t="shared" si="10"/>
        <v>25920</v>
      </c>
      <c r="H36" s="885">
        <f t="shared" si="10"/>
        <v>124071.35400000002</v>
      </c>
      <c r="I36" s="885">
        <f t="shared" si="10"/>
        <v>196071.35400000002</v>
      </c>
      <c r="J36" s="885">
        <f t="shared" si="10"/>
        <v>15120</v>
      </c>
      <c r="K36" s="885">
        <f t="shared" si="10"/>
        <v>275256</v>
      </c>
      <c r="L36" s="885">
        <f t="shared" si="10"/>
        <v>0</v>
      </c>
      <c r="M36" s="885">
        <f t="shared" si="10"/>
        <v>1440000</v>
      </c>
      <c r="N36" s="885">
        <f t="shared" si="10"/>
        <v>248142.70800000004</v>
      </c>
    </row>
    <row r="37" spans="1:14" ht="22" x14ac:dyDescent="0.65">
      <c r="A37" s="1540" t="s">
        <v>1792</v>
      </c>
      <c r="B37" s="1540"/>
      <c r="C37" s="1540"/>
      <c r="D37" s="1540"/>
      <c r="E37" s="1540"/>
      <c r="F37" s="1540"/>
      <c r="G37" s="1540"/>
      <c r="H37" s="1540"/>
      <c r="I37" s="1540"/>
      <c r="J37" s="1540"/>
      <c r="K37" s="1540"/>
      <c r="L37" s="1540"/>
      <c r="M37" s="1540"/>
      <c r="N37" s="1540"/>
    </row>
    <row r="38" spans="1:14" ht="18.5" x14ac:dyDescent="0.45">
      <c r="A38" s="1535" t="s">
        <v>3169</v>
      </c>
      <c r="B38" s="1535"/>
      <c r="C38" s="1535"/>
      <c r="D38" s="1535"/>
      <c r="E38" s="1535"/>
      <c r="F38" s="1535"/>
      <c r="G38" s="1535"/>
      <c r="H38" s="1535"/>
      <c r="I38" s="1535"/>
      <c r="J38" s="1535"/>
      <c r="K38" s="1535"/>
      <c r="L38" s="1535"/>
      <c r="M38" s="1535"/>
      <c r="N38" s="1535"/>
    </row>
    <row r="39" spans="1:14" ht="18.5" thickBot="1" x14ac:dyDescent="0.45">
      <c r="A39" s="1496" t="s">
        <v>3101</v>
      </c>
      <c r="B39" s="1496"/>
      <c r="C39" s="1496"/>
      <c r="D39" s="1496"/>
      <c r="E39" s="1496"/>
      <c r="F39" s="1496"/>
      <c r="G39" s="1496"/>
      <c r="H39" s="1496"/>
      <c r="I39" s="1496"/>
      <c r="J39" s="1496"/>
      <c r="K39" s="1496"/>
      <c r="L39" s="1496"/>
      <c r="M39" s="1496"/>
      <c r="N39" s="1496"/>
    </row>
    <row r="40" spans="1:14" ht="56" thickBot="1" x14ac:dyDescent="0.5">
      <c r="A40" s="1082" t="s">
        <v>1805</v>
      </c>
      <c r="B40" s="1083" t="s">
        <v>1806</v>
      </c>
      <c r="C40" s="1083" t="s">
        <v>3118</v>
      </c>
      <c r="D40" s="1080" t="s">
        <v>3102</v>
      </c>
      <c r="E40" s="1080" t="s">
        <v>3103</v>
      </c>
      <c r="F40" s="1080" t="s">
        <v>3104</v>
      </c>
      <c r="G40" s="1080" t="s">
        <v>1937</v>
      </c>
      <c r="H40" s="1080" t="s">
        <v>3105</v>
      </c>
      <c r="I40" s="1080" t="s">
        <v>3106</v>
      </c>
      <c r="J40" s="952" t="s">
        <v>3143</v>
      </c>
      <c r="K40" s="952" t="s">
        <v>3144</v>
      </c>
      <c r="L40" s="1002" t="s">
        <v>3318</v>
      </c>
      <c r="M40" s="952" t="s">
        <v>3211</v>
      </c>
      <c r="N40" s="953" t="s">
        <v>3123</v>
      </c>
    </row>
    <row r="41" spans="1:14" ht="18" x14ac:dyDescent="0.4">
      <c r="A41" s="890">
        <v>1</v>
      </c>
      <c r="B41" s="204" t="s">
        <v>2401</v>
      </c>
      <c r="C41" s="204" t="s">
        <v>1808</v>
      </c>
      <c r="D41" s="580">
        <v>672591</v>
      </c>
      <c r="E41" s="580">
        <f>D41*35%</f>
        <v>235406.84999999998</v>
      </c>
      <c r="F41" s="580">
        <f>D41*20%</f>
        <v>134518.20000000001</v>
      </c>
      <c r="G41" s="580">
        <v>8640</v>
      </c>
      <c r="H41" s="580">
        <f>D41*5%</f>
        <v>33629.550000000003</v>
      </c>
      <c r="I41" s="580">
        <f>D41*5%+(24000)</f>
        <v>57629.55</v>
      </c>
      <c r="J41" s="580"/>
      <c r="K41" s="580"/>
      <c r="L41" s="580"/>
      <c r="M41" s="580">
        <v>480000</v>
      </c>
      <c r="N41" s="882">
        <f>D41*10%</f>
        <v>67259.100000000006</v>
      </c>
    </row>
    <row r="42" spans="1:14" ht="18" x14ac:dyDescent="0.4">
      <c r="A42" s="890"/>
      <c r="B42" s="204" t="s">
        <v>3141</v>
      </c>
      <c r="C42" s="204" t="s">
        <v>2590</v>
      </c>
      <c r="D42" s="580">
        <v>737853</v>
      </c>
      <c r="E42" s="580">
        <f>D42*35%</f>
        <v>258248.55</v>
      </c>
      <c r="F42" s="580">
        <f>D42*20%</f>
        <v>147570.6</v>
      </c>
      <c r="G42" s="580">
        <v>8640</v>
      </c>
      <c r="H42" s="580">
        <f>D42*5%</f>
        <v>36892.65</v>
      </c>
      <c r="I42" s="580">
        <f>D42*5%+(24000)</f>
        <v>60892.65</v>
      </c>
      <c r="J42" s="580"/>
      <c r="K42" s="580"/>
      <c r="L42" s="580"/>
      <c r="M42" s="580">
        <v>480000</v>
      </c>
      <c r="N42" s="882">
        <f>D42*10%</f>
        <v>73785.3</v>
      </c>
    </row>
    <row r="43" spans="1:14" ht="18" x14ac:dyDescent="0.4">
      <c r="A43" s="890">
        <v>2</v>
      </c>
      <c r="B43" s="204" t="s">
        <v>1809</v>
      </c>
      <c r="C43" s="204" t="s">
        <v>2590</v>
      </c>
      <c r="D43" s="580">
        <v>737853</v>
      </c>
      <c r="E43" s="580">
        <f>D43*35%</f>
        <v>258248.55</v>
      </c>
      <c r="F43" s="580">
        <f>D43*20%</f>
        <v>147570.6</v>
      </c>
      <c r="G43" s="580">
        <v>8640</v>
      </c>
      <c r="H43" s="580">
        <f>D43*5%</f>
        <v>36892.65</v>
      </c>
      <c r="I43" s="580">
        <f>D43*5%+(24000)</f>
        <v>60892.65</v>
      </c>
      <c r="J43" s="580"/>
      <c r="K43" s="580"/>
      <c r="L43" s="580"/>
      <c r="M43" s="580">
        <v>480000</v>
      </c>
      <c r="N43" s="882">
        <f>D43*10%</f>
        <v>73785.3</v>
      </c>
    </row>
    <row r="44" spans="1:14" ht="18.5" thickBot="1" x14ac:dyDescent="0.45">
      <c r="A44" s="886"/>
      <c r="B44" s="887" t="s">
        <v>3140</v>
      </c>
      <c r="C44" s="887" t="s">
        <v>2720</v>
      </c>
      <c r="D44" s="883">
        <v>871787.04</v>
      </c>
      <c r="E44" s="883">
        <f>D44*35%</f>
        <v>305125.46399999998</v>
      </c>
      <c r="F44" s="883">
        <f>D44*20%</f>
        <v>174357.40800000002</v>
      </c>
      <c r="G44" s="883">
        <v>8640</v>
      </c>
      <c r="H44" s="883">
        <f>D44*5%</f>
        <v>43589.352000000006</v>
      </c>
      <c r="I44" s="883">
        <f>D44*5%+24000</f>
        <v>67589.352000000014</v>
      </c>
      <c r="J44" s="883">
        <v>7560</v>
      </c>
      <c r="K44" s="883">
        <v>137628</v>
      </c>
      <c r="L44" s="883"/>
      <c r="M44" s="580">
        <v>480000</v>
      </c>
      <c r="N44" s="884">
        <v>137628</v>
      </c>
    </row>
    <row r="45" spans="1:14" ht="18.5" thickBot="1" x14ac:dyDescent="0.45">
      <c r="A45" s="893"/>
      <c r="B45" s="974" t="s">
        <v>298</v>
      </c>
      <c r="C45" s="1055">
        <v>2</v>
      </c>
      <c r="D45" s="885">
        <f t="shared" ref="D45:N45" si="11">SUM(D41:D44)</f>
        <v>3020084.04</v>
      </c>
      <c r="E45" s="885">
        <f t="shared" si="11"/>
        <v>1057029.4139999999</v>
      </c>
      <c r="F45" s="885">
        <f t="shared" si="11"/>
        <v>604016.80800000008</v>
      </c>
      <c r="G45" s="885">
        <f t="shared" si="11"/>
        <v>34560</v>
      </c>
      <c r="H45" s="885">
        <f t="shared" si="11"/>
        <v>151004.20200000002</v>
      </c>
      <c r="I45" s="885">
        <f t="shared" si="11"/>
        <v>247004.20200000002</v>
      </c>
      <c r="J45" s="885">
        <f t="shared" si="11"/>
        <v>7560</v>
      </c>
      <c r="K45" s="885">
        <f t="shared" si="11"/>
        <v>137628</v>
      </c>
      <c r="L45" s="885">
        <f t="shared" si="11"/>
        <v>0</v>
      </c>
      <c r="M45" s="885">
        <f t="shared" si="11"/>
        <v>1920000</v>
      </c>
      <c r="N45" s="896">
        <f t="shared" si="11"/>
        <v>352457.7</v>
      </c>
    </row>
    <row r="46" spans="1:14" ht="20" x14ac:dyDescent="0.4">
      <c r="A46" s="1534" t="s">
        <v>1804</v>
      </c>
      <c r="B46" s="1534"/>
      <c r="C46" s="1534"/>
      <c r="D46" s="1534"/>
      <c r="E46" s="1534"/>
      <c r="F46" s="1534"/>
      <c r="G46" s="1534"/>
      <c r="H46" s="1534"/>
      <c r="I46" s="1534"/>
      <c r="J46" s="1534"/>
      <c r="K46" s="1534"/>
      <c r="L46" s="1534"/>
      <c r="M46" s="1534"/>
      <c r="N46" s="1534"/>
    </row>
    <row r="47" spans="1:14" ht="18.5" x14ac:dyDescent="0.45">
      <c r="A47" s="1535" t="s">
        <v>1810</v>
      </c>
      <c r="B47" s="1535"/>
      <c r="C47" s="1535"/>
      <c r="D47" s="1535"/>
      <c r="E47" s="1535"/>
      <c r="F47" s="1535"/>
      <c r="G47" s="1535"/>
      <c r="H47" s="1535"/>
      <c r="I47" s="1535"/>
      <c r="J47" s="1535"/>
      <c r="K47" s="1535"/>
      <c r="L47" s="1535"/>
      <c r="M47" s="1535"/>
      <c r="N47" s="1535"/>
    </row>
    <row r="48" spans="1:14" ht="18.5" thickBot="1" x14ac:dyDescent="0.45">
      <c r="A48" s="1536" t="s">
        <v>2659</v>
      </c>
      <c r="B48" s="1536"/>
      <c r="C48" s="1536"/>
      <c r="D48" s="1536"/>
      <c r="E48" s="1536"/>
      <c r="F48" s="1536"/>
      <c r="G48" s="1536"/>
      <c r="H48" s="1536"/>
      <c r="I48" s="1536"/>
      <c r="J48" s="1536"/>
      <c r="K48" s="1536"/>
      <c r="L48" s="1536"/>
      <c r="M48" s="1536"/>
      <c r="N48" s="1536"/>
    </row>
    <row r="49" spans="1:14" ht="54.5" thickBot="1" x14ac:dyDescent="0.45">
      <c r="A49" s="1071" t="s">
        <v>1794</v>
      </c>
      <c r="B49" s="1072" t="s">
        <v>1795</v>
      </c>
      <c r="C49" s="1072" t="s">
        <v>1796</v>
      </c>
      <c r="D49" s="1073" t="s">
        <v>3113</v>
      </c>
      <c r="E49" s="1073" t="s">
        <v>3317</v>
      </c>
      <c r="F49" s="1073" t="s">
        <v>3105</v>
      </c>
      <c r="G49" s="1073" t="s">
        <v>3115</v>
      </c>
      <c r="H49" s="1073" t="s">
        <v>3315</v>
      </c>
      <c r="I49" s="1073" t="s">
        <v>3114</v>
      </c>
      <c r="J49" s="1073" t="s">
        <v>3316</v>
      </c>
      <c r="K49" s="1073" t="s">
        <v>3116</v>
      </c>
      <c r="L49" s="1073" t="s">
        <v>3170</v>
      </c>
      <c r="M49" s="1073" t="s">
        <v>3122</v>
      </c>
      <c r="N49" s="994" t="s">
        <v>1816</v>
      </c>
    </row>
    <row r="50" spans="1:14" ht="18.5" thickBot="1" x14ac:dyDescent="0.45">
      <c r="A50" s="997">
        <v>1</v>
      </c>
      <c r="B50" s="766"/>
      <c r="C50" s="766" t="s">
        <v>1813</v>
      </c>
      <c r="D50" s="766">
        <v>809300</v>
      </c>
      <c r="E50" s="898">
        <f>D50*45%</f>
        <v>364185</v>
      </c>
      <c r="F50" s="898">
        <f>D50*30%</f>
        <v>242790</v>
      </c>
      <c r="G50" s="898">
        <f>D50*30%</f>
        <v>242790</v>
      </c>
      <c r="H50" s="898">
        <f>D50*10%</f>
        <v>80930</v>
      </c>
      <c r="I50" s="898">
        <f>D50*25%</f>
        <v>202325</v>
      </c>
      <c r="J50" s="898">
        <f>D50*300%</f>
        <v>2427900</v>
      </c>
      <c r="K50" s="898">
        <f>D50*75%</f>
        <v>606975</v>
      </c>
      <c r="L50" s="898">
        <f>D50*15%</f>
        <v>121395</v>
      </c>
      <c r="M50" s="898">
        <f>D50*75%</f>
        <v>606975</v>
      </c>
      <c r="N50" s="898"/>
    </row>
    <row r="51" spans="1:14" ht="18.5" thickBot="1" x14ac:dyDescent="0.45">
      <c r="A51" s="999"/>
      <c r="B51" s="1000" t="s">
        <v>298</v>
      </c>
      <c r="C51" s="1000"/>
      <c r="D51" s="1000">
        <v>809300</v>
      </c>
      <c r="E51" s="1000">
        <v>242790</v>
      </c>
      <c r="F51" s="1000">
        <v>242790</v>
      </c>
      <c r="G51" s="1000">
        <v>202325</v>
      </c>
      <c r="H51" s="1000">
        <v>606975</v>
      </c>
      <c r="I51" s="1000">
        <v>121395</v>
      </c>
      <c r="J51" s="1000">
        <v>606975</v>
      </c>
      <c r="K51" s="1000">
        <v>0</v>
      </c>
      <c r="L51" s="1000"/>
      <c r="M51" s="1000"/>
      <c r="N51" s="1000">
        <f>N50</f>
        <v>0</v>
      </c>
    </row>
    <row r="52" spans="1:14" ht="20" x14ac:dyDescent="0.4">
      <c r="A52" s="1534" t="s">
        <v>1792</v>
      </c>
      <c r="B52" s="1534"/>
      <c r="C52" s="1534"/>
      <c r="D52" s="1534"/>
      <c r="E52" s="1534"/>
      <c r="F52" s="1534"/>
      <c r="G52" s="1534"/>
      <c r="H52" s="1534"/>
      <c r="I52" s="1534"/>
      <c r="J52" s="1534"/>
      <c r="K52" s="1534"/>
      <c r="L52" s="1534"/>
      <c r="M52" s="1534"/>
      <c r="N52" s="1534"/>
    </row>
    <row r="53" spans="1:14" ht="18.5" x14ac:dyDescent="0.45">
      <c r="A53" s="1535" t="s">
        <v>1814</v>
      </c>
      <c r="B53" s="1535"/>
      <c r="C53" s="1535"/>
      <c r="D53" s="1535"/>
      <c r="E53" s="1535"/>
      <c r="F53" s="1535"/>
      <c r="G53" s="1535"/>
      <c r="H53" s="1535"/>
      <c r="I53" s="1535"/>
      <c r="J53" s="1535"/>
      <c r="K53" s="1535"/>
      <c r="L53" s="1535"/>
      <c r="M53" s="1535"/>
      <c r="N53" s="1535"/>
    </row>
    <row r="54" spans="1:14" ht="18.5" thickBot="1" x14ac:dyDescent="0.45">
      <c r="A54" s="1496" t="s">
        <v>2659</v>
      </c>
      <c r="B54" s="1496"/>
      <c r="C54" s="1496"/>
      <c r="D54" s="1496"/>
      <c r="E54" s="1496"/>
      <c r="F54" s="1496"/>
      <c r="G54" s="1496"/>
      <c r="H54" s="1496"/>
      <c r="I54" s="1496"/>
      <c r="J54" s="1496"/>
      <c r="K54" s="1496"/>
      <c r="L54" s="1496"/>
      <c r="M54" s="1496"/>
      <c r="N54" s="1496"/>
    </row>
    <row r="55" spans="1:14" ht="54.5" thickBot="1" x14ac:dyDescent="0.45">
      <c r="A55" s="1071" t="s">
        <v>1794</v>
      </c>
      <c r="B55" s="1072" t="s">
        <v>1795</v>
      </c>
      <c r="C55" s="1072" t="s">
        <v>1796</v>
      </c>
      <c r="D55" s="1073" t="s">
        <v>3113</v>
      </c>
      <c r="E55" s="1073" t="s">
        <v>3317</v>
      </c>
      <c r="F55" s="1073" t="s">
        <v>3105</v>
      </c>
      <c r="G55" s="1073" t="s">
        <v>3115</v>
      </c>
      <c r="H55" s="1073" t="s">
        <v>3315</v>
      </c>
      <c r="I55" s="1073" t="s">
        <v>3114</v>
      </c>
      <c r="J55" s="1073" t="s">
        <v>3316</v>
      </c>
      <c r="K55" s="1073" t="s">
        <v>3116</v>
      </c>
      <c r="L55" s="1073" t="s">
        <v>3170</v>
      </c>
      <c r="M55" s="1073" t="s">
        <v>3122</v>
      </c>
      <c r="N55" s="994" t="s">
        <v>1816</v>
      </c>
    </row>
    <row r="56" spans="1:14" ht="18" x14ac:dyDescent="0.4">
      <c r="A56" s="869">
        <v>1</v>
      </c>
      <c r="B56" s="544"/>
      <c r="C56" s="871" t="s">
        <v>3212</v>
      </c>
      <c r="D56" s="871">
        <v>760076</v>
      </c>
      <c r="E56" s="898">
        <f t="shared" ref="E56:E68" si="12">D56*45%</f>
        <v>342034.2</v>
      </c>
      <c r="F56" s="898">
        <f t="shared" ref="F56:F68" si="13">D56*30%</f>
        <v>228022.8</v>
      </c>
      <c r="G56" s="898">
        <f t="shared" ref="G56:G68" si="14">D56*30%</f>
        <v>228022.8</v>
      </c>
      <c r="H56" s="898">
        <f t="shared" ref="H56:H68" si="15">D56*10%</f>
        <v>76007.600000000006</v>
      </c>
      <c r="I56" s="898">
        <f t="shared" ref="I56:I68" si="16">D56*25%</f>
        <v>190019</v>
      </c>
      <c r="J56" s="898">
        <f t="shared" ref="J56:J68" si="17">D56*300%</f>
        <v>2280228</v>
      </c>
      <c r="K56" s="898">
        <f t="shared" ref="K56:K68" si="18">D56*75%</f>
        <v>570057</v>
      </c>
      <c r="L56" s="898">
        <f t="shared" ref="L56:L68" si="19">D56*15%</f>
        <v>114011.4</v>
      </c>
      <c r="M56" s="898">
        <f t="shared" ref="M56:M68" si="20">D56*75%</f>
        <v>570057</v>
      </c>
      <c r="N56" s="898"/>
    </row>
    <row r="57" spans="1:14" ht="18" x14ac:dyDescent="0.4">
      <c r="A57" s="890">
        <v>2</v>
      </c>
      <c r="B57" s="204"/>
      <c r="C57" s="580" t="s">
        <v>3212</v>
      </c>
      <c r="D57" s="580">
        <v>760076</v>
      </c>
      <c r="E57" s="898">
        <f t="shared" si="12"/>
        <v>342034.2</v>
      </c>
      <c r="F57" s="898">
        <f t="shared" si="13"/>
        <v>228022.8</v>
      </c>
      <c r="G57" s="898">
        <f t="shared" si="14"/>
        <v>228022.8</v>
      </c>
      <c r="H57" s="898">
        <f t="shared" si="15"/>
        <v>76007.600000000006</v>
      </c>
      <c r="I57" s="898">
        <f t="shared" si="16"/>
        <v>190019</v>
      </c>
      <c r="J57" s="898">
        <f t="shared" si="17"/>
        <v>2280228</v>
      </c>
      <c r="K57" s="898">
        <f t="shared" si="18"/>
        <v>570057</v>
      </c>
      <c r="L57" s="898">
        <f t="shared" si="19"/>
        <v>114011.4</v>
      </c>
      <c r="M57" s="898">
        <f t="shared" si="20"/>
        <v>570057</v>
      </c>
      <c r="N57" s="898"/>
    </row>
    <row r="58" spans="1:14" ht="18" x14ac:dyDescent="0.4">
      <c r="A58" s="890">
        <v>3</v>
      </c>
      <c r="B58" s="204"/>
      <c r="C58" s="580" t="s">
        <v>3212</v>
      </c>
      <c r="D58" s="580">
        <v>760076</v>
      </c>
      <c r="E58" s="898">
        <f t="shared" si="12"/>
        <v>342034.2</v>
      </c>
      <c r="F58" s="898">
        <f t="shared" si="13"/>
        <v>228022.8</v>
      </c>
      <c r="G58" s="898">
        <f t="shared" si="14"/>
        <v>228022.8</v>
      </c>
      <c r="H58" s="898">
        <f t="shared" si="15"/>
        <v>76007.600000000006</v>
      </c>
      <c r="I58" s="898">
        <f t="shared" si="16"/>
        <v>190019</v>
      </c>
      <c r="J58" s="898">
        <f t="shared" si="17"/>
        <v>2280228</v>
      </c>
      <c r="K58" s="898">
        <f t="shared" si="18"/>
        <v>570057</v>
      </c>
      <c r="L58" s="898">
        <f t="shared" si="19"/>
        <v>114011.4</v>
      </c>
      <c r="M58" s="898">
        <f t="shared" si="20"/>
        <v>570057</v>
      </c>
      <c r="N58" s="898"/>
    </row>
    <row r="59" spans="1:14" ht="18" x14ac:dyDescent="0.4">
      <c r="A59" s="890">
        <v>4</v>
      </c>
      <c r="B59" s="204"/>
      <c r="C59" s="580" t="s">
        <v>3212</v>
      </c>
      <c r="D59" s="580">
        <v>760076</v>
      </c>
      <c r="E59" s="898">
        <f t="shared" si="12"/>
        <v>342034.2</v>
      </c>
      <c r="F59" s="898">
        <f t="shared" si="13"/>
        <v>228022.8</v>
      </c>
      <c r="G59" s="898">
        <f t="shared" si="14"/>
        <v>228022.8</v>
      </c>
      <c r="H59" s="898">
        <f t="shared" si="15"/>
        <v>76007.600000000006</v>
      </c>
      <c r="I59" s="898">
        <f t="shared" si="16"/>
        <v>190019</v>
      </c>
      <c r="J59" s="898">
        <f t="shared" si="17"/>
        <v>2280228</v>
      </c>
      <c r="K59" s="898">
        <f t="shared" si="18"/>
        <v>570057</v>
      </c>
      <c r="L59" s="898">
        <f t="shared" si="19"/>
        <v>114011.4</v>
      </c>
      <c r="M59" s="898">
        <f t="shared" si="20"/>
        <v>570057</v>
      </c>
      <c r="N59" s="898"/>
    </row>
    <row r="60" spans="1:14" ht="18" x14ac:dyDescent="0.4">
      <c r="A60" s="890">
        <v>5</v>
      </c>
      <c r="B60" s="204"/>
      <c r="C60" s="580" t="s">
        <v>3212</v>
      </c>
      <c r="D60" s="580">
        <v>760076</v>
      </c>
      <c r="E60" s="898">
        <f t="shared" si="12"/>
        <v>342034.2</v>
      </c>
      <c r="F60" s="898">
        <f t="shared" si="13"/>
        <v>228022.8</v>
      </c>
      <c r="G60" s="898">
        <f t="shared" si="14"/>
        <v>228022.8</v>
      </c>
      <c r="H60" s="898">
        <f t="shared" si="15"/>
        <v>76007.600000000006</v>
      </c>
      <c r="I60" s="898">
        <f t="shared" si="16"/>
        <v>190019</v>
      </c>
      <c r="J60" s="898">
        <f t="shared" si="17"/>
        <v>2280228</v>
      </c>
      <c r="K60" s="898">
        <f t="shared" si="18"/>
        <v>570057</v>
      </c>
      <c r="L60" s="898">
        <f t="shared" si="19"/>
        <v>114011.4</v>
      </c>
      <c r="M60" s="898">
        <f t="shared" si="20"/>
        <v>570057</v>
      </c>
      <c r="N60" s="898"/>
    </row>
    <row r="61" spans="1:14" ht="18" x14ac:dyDescent="0.4">
      <c r="A61" s="890">
        <v>6</v>
      </c>
      <c r="B61" s="204"/>
      <c r="C61" s="580" t="s">
        <v>3212</v>
      </c>
      <c r="D61" s="580">
        <v>760076</v>
      </c>
      <c r="E61" s="898">
        <f t="shared" si="12"/>
        <v>342034.2</v>
      </c>
      <c r="F61" s="898">
        <f t="shared" si="13"/>
        <v>228022.8</v>
      </c>
      <c r="G61" s="898">
        <f t="shared" si="14"/>
        <v>228022.8</v>
      </c>
      <c r="H61" s="898">
        <f t="shared" si="15"/>
        <v>76007.600000000006</v>
      </c>
      <c r="I61" s="898">
        <f t="shared" si="16"/>
        <v>190019</v>
      </c>
      <c r="J61" s="898">
        <f t="shared" si="17"/>
        <v>2280228</v>
      </c>
      <c r="K61" s="898">
        <f t="shared" si="18"/>
        <v>570057</v>
      </c>
      <c r="L61" s="898">
        <f t="shared" si="19"/>
        <v>114011.4</v>
      </c>
      <c r="M61" s="898">
        <f t="shared" si="20"/>
        <v>570057</v>
      </c>
      <c r="N61" s="898"/>
    </row>
    <row r="62" spans="1:14" ht="18" x14ac:dyDescent="0.4">
      <c r="A62" s="890">
        <v>7</v>
      </c>
      <c r="B62" s="204"/>
      <c r="C62" s="580" t="s">
        <v>3212</v>
      </c>
      <c r="D62" s="580">
        <v>760076</v>
      </c>
      <c r="E62" s="898">
        <f t="shared" si="12"/>
        <v>342034.2</v>
      </c>
      <c r="F62" s="898">
        <f t="shared" si="13"/>
        <v>228022.8</v>
      </c>
      <c r="G62" s="898">
        <f t="shared" si="14"/>
        <v>228022.8</v>
      </c>
      <c r="H62" s="898">
        <f t="shared" si="15"/>
        <v>76007.600000000006</v>
      </c>
      <c r="I62" s="898">
        <f t="shared" si="16"/>
        <v>190019</v>
      </c>
      <c r="J62" s="898">
        <f t="shared" si="17"/>
        <v>2280228</v>
      </c>
      <c r="K62" s="898">
        <f t="shared" si="18"/>
        <v>570057</v>
      </c>
      <c r="L62" s="898">
        <f t="shared" si="19"/>
        <v>114011.4</v>
      </c>
      <c r="M62" s="898">
        <f t="shared" si="20"/>
        <v>570057</v>
      </c>
      <c r="N62" s="898"/>
    </row>
    <row r="63" spans="1:14" ht="18" x14ac:dyDescent="0.4">
      <c r="A63" s="890">
        <v>8</v>
      </c>
      <c r="B63" s="204"/>
      <c r="C63" s="580" t="s">
        <v>3212</v>
      </c>
      <c r="D63" s="580">
        <v>760076</v>
      </c>
      <c r="E63" s="898">
        <f t="shared" si="12"/>
        <v>342034.2</v>
      </c>
      <c r="F63" s="898">
        <f t="shared" si="13"/>
        <v>228022.8</v>
      </c>
      <c r="G63" s="898">
        <f t="shared" si="14"/>
        <v>228022.8</v>
      </c>
      <c r="H63" s="898">
        <f t="shared" si="15"/>
        <v>76007.600000000006</v>
      </c>
      <c r="I63" s="898">
        <f t="shared" si="16"/>
        <v>190019</v>
      </c>
      <c r="J63" s="898">
        <f t="shared" si="17"/>
        <v>2280228</v>
      </c>
      <c r="K63" s="898">
        <f t="shared" si="18"/>
        <v>570057</v>
      </c>
      <c r="L63" s="898">
        <f t="shared" si="19"/>
        <v>114011.4</v>
      </c>
      <c r="M63" s="898">
        <f t="shared" si="20"/>
        <v>570057</v>
      </c>
      <c r="N63" s="898"/>
    </row>
    <row r="64" spans="1:14" ht="18" x14ac:dyDescent="0.4">
      <c r="A64" s="890">
        <v>9</v>
      </c>
      <c r="B64" s="204"/>
      <c r="C64" s="580" t="s">
        <v>3212</v>
      </c>
      <c r="D64" s="580">
        <v>760076</v>
      </c>
      <c r="E64" s="898">
        <f t="shared" si="12"/>
        <v>342034.2</v>
      </c>
      <c r="F64" s="898">
        <f t="shared" si="13"/>
        <v>228022.8</v>
      </c>
      <c r="G64" s="898">
        <f t="shared" si="14"/>
        <v>228022.8</v>
      </c>
      <c r="H64" s="898">
        <f t="shared" si="15"/>
        <v>76007.600000000006</v>
      </c>
      <c r="I64" s="898">
        <f t="shared" si="16"/>
        <v>190019</v>
      </c>
      <c r="J64" s="898">
        <f t="shared" si="17"/>
        <v>2280228</v>
      </c>
      <c r="K64" s="898">
        <f t="shared" si="18"/>
        <v>570057</v>
      </c>
      <c r="L64" s="898">
        <f t="shared" si="19"/>
        <v>114011.4</v>
      </c>
      <c r="M64" s="898">
        <f t="shared" si="20"/>
        <v>570057</v>
      </c>
      <c r="N64" s="898"/>
    </row>
    <row r="65" spans="1:14" ht="18" x14ac:dyDescent="0.4">
      <c r="A65" s="890">
        <v>10</v>
      </c>
      <c r="B65" s="204"/>
      <c r="C65" s="580" t="s">
        <v>3212</v>
      </c>
      <c r="D65" s="580">
        <v>760076</v>
      </c>
      <c r="E65" s="898">
        <f t="shared" si="12"/>
        <v>342034.2</v>
      </c>
      <c r="F65" s="898">
        <f t="shared" si="13"/>
        <v>228022.8</v>
      </c>
      <c r="G65" s="898">
        <f t="shared" si="14"/>
        <v>228022.8</v>
      </c>
      <c r="H65" s="898">
        <f t="shared" si="15"/>
        <v>76007.600000000006</v>
      </c>
      <c r="I65" s="898">
        <f t="shared" si="16"/>
        <v>190019</v>
      </c>
      <c r="J65" s="898">
        <f t="shared" si="17"/>
        <v>2280228</v>
      </c>
      <c r="K65" s="898">
        <f t="shared" si="18"/>
        <v>570057</v>
      </c>
      <c r="L65" s="898">
        <f t="shared" si="19"/>
        <v>114011.4</v>
      </c>
      <c r="M65" s="898">
        <f t="shared" si="20"/>
        <v>570057</v>
      </c>
      <c r="N65" s="898"/>
    </row>
    <row r="66" spans="1:14" ht="18" x14ac:dyDescent="0.4">
      <c r="A66" s="890">
        <v>11</v>
      </c>
      <c r="B66" s="204"/>
      <c r="C66" s="580" t="s">
        <v>3212</v>
      </c>
      <c r="D66" s="580">
        <v>760076</v>
      </c>
      <c r="E66" s="898">
        <f t="shared" si="12"/>
        <v>342034.2</v>
      </c>
      <c r="F66" s="898">
        <f t="shared" si="13"/>
        <v>228022.8</v>
      </c>
      <c r="G66" s="898">
        <f t="shared" si="14"/>
        <v>228022.8</v>
      </c>
      <c r="H66" s="898">
        <f t="shared" si="15"/>
        <v>76007.600000000006</v>
      </c>
      <c r="I66" s="898">
        <f t="shared" si="16"/>
        <v>190019</v>
      </c>
      <c r="J66" s="898">
        <f t="shared" si="17"/>
        <v>2280228</v>
      </c>
      <c r="K66" s="898">
        <f t="shared" si="18"/>
        <v>570057</v>
      </c>
      <c r="L66" s="898">
        <f t="shared" si="19"/>
        <v>114011.4</v>
      </c>
      <c r="M66" s="898">
        <f t="shared" si="20"/>
        <v>570057</v>
      </c>
      <c r="N66" s="898"/>
    </row>
    <row r="67" spans="1:14" ht="18.5" x14ac:dyDescent="0.45">
      <c r="A67" s="890">
        <v>12</v>
      </c>
      <c r="B67" s="204"/>
      <c r="C67" s="580" t="s">
        <v>3213</v>
      </c>
      <c r="D67" s="580">
        <v>810000</v>
      </c>
      <c r="E67" s="898">
        <f t="shared" si="12"/>
        <v>364500</v>
      </c>
      <c r="F67" s="898">
        <f t="shared" si="13"/>
        <v>243000</v>
      </c>
      <c r="G67" s="898">
        <f t="shared" si="14"/>
        <v>243000</v>
      </c>
      <c r="H67" s="898">
        <f t="shared" si="15"/>
        <v>81000</v>
      </c>
      <c r="I67" s="898">
        <f t="shared" si="16"/>
        <v>202500</v>
      </c>
      <c r="J67" s="898">
        <f t="shared" si="17"/>
        <v>2430000</v>
      </c>
      <c r="K67" s="898">
        <f t="shared" si="18"/>
        <v>607500</v>
      </c>
      <c r="L67" s="898">
        <f t="shared" si="19"/>
        <v>121500</v>
      </c>
      <c r="M67" s="898">
        <f t="shared" si="20"/>
        <v>607500</v>
      </c>
      <c r="N67" s="1078">
        <f>D67*25%</f>
        <v>202500</v>
      </c>
    </row>
    <row r="68" spans="1:14" ht="19" thickBot="1" x14ac:dyDescent="0.5">
      <c r="A68" s="886">
        <v>13</v>
      </c>
      <c r="B68" s="887"/>
      <c r="C68" s="883" t="s">
        <v>3214</v>
      </c>
      <c r="D68" s="883">
        <v>811300</v>
      </c>
      <c r="E68" s="898">
        <f t="shared" si="12"/>
        <v>365085</v>
      </c>
      <c r="F68" s="898">
        <f t="shared" si="13"/>
        <v>243390</v>
      </c>
      <c r="G68" s="898">
        <f t="shared" si="14"/>
        <v>243390</v>
      </c>
      <c r="H68" s="898">
        <f t="shared" si="15"/>
        <v>81130</v>
      </c>
      <c r="I68" s="898">
        <f t="shared" si="16"/>
        <v>202825</v>
      </c>
      <c r="J68" s="898">
        <f t="shared" si="17"/>
        <v>2433900</v>
      </c>
      <c r="K68" s="898">
        <f t="shared" si="18"/>
        <v>608475</v>
      </c>
      <c r="L68" s="898">
        <f t="shared" si="19"/>
        <v>121695</v>
      </c>
      <c r="M68" s="898">
        <f t="shared" si="20"/>
        <v>608475</v>
      </c>
      <c r="N68" s="1078">
        <f>D68*25%</f>
        <v>202825</v>
      </c>
    </row>
    <row r="69" spans="1:14" ht="18.5" thickBot="1" x14ac:dyDescent="0.45">
      <c r="A69" s="973"/>
      <c r="B69" s="974" t="s">
        <v>464</v>
      </c>
      <c r="C69" s="885"/>
      <c r="D69" s="885">
        <f>SUM(D56:D68)</f>
        <v>9982136</v>
      </c>
      <c r="E69" s="885">
        <f t="shared" ref="E69:N69" si="21">SUM(E56:E68)</f>
        <v>4491961.2000000011</v>
      </c>
      <c r="F69" s="885">
        <f t="shared" si="21"/>
        <v>2994640.8</v>
      </c>
      <c r="G69" s="885">
        <f t="shared" si="21"/>
        <v>2994640.8</v>
      </c>
      <c r="H69" s="885">
        <f t="shared" si="21"/>
        <v>998213.59999999986</v>
      </c>
      <c r="I69" s="885">
        <f t="shared" si="21"/>
        <v>2495534</v>
      </c>
      <c r="J69" s="885">
        <f t="shared" si="21"/>
        <v>29946408</v>
      </c>
      <c r="K69" s="885">
        <f t="shared" si="21"/>
        <v>7486602</v>
      </c>
      <c r="L69" s="885">
        <f t="shared" si="21"/>
        <v>1497320.4</v>
      </c>
      <c r="M69" s="885">
        <f t="shared" si="21"/>
        <v>7486602</v>
      </c>
      <c r="N69" s="896">
        <f t="shared" si="21"/>
        <v>405325</v>
      </c>
    </row>
    <row r="70" spans="1:14" ht="24.5" x14ac:dyDescent="0.7">
      <c r="A70" s="1486" t="s">
        <v>1822</v>
      </c>
      <c r="B70" s="1486"/>
      <c r="C70" s="1486"/>
      <c r="D70" s="1486"/>
      <c r="E70" s="1486"/>
      <c r="F70" s="1486"/>
      <c r="G70" s="1486"/>
      <c r="H70" s="1486"/>
      <c r="I70" s="1486"/>
      <c r="J70" s="1486"/>
      <c r="K70" s="1486"/>
      <c r="L70" s="1486"/>
      <c r="M70" s="1486"/>
      <c r="N70" s="1486"/>
    </row>
    <row r="71" spans="1:14" ht="18.5" x14ac:dyDescent="0.45">
      <c r="A71" s="1535" t="s">
        <v>1823</v>
      </c>
      <c r="B71" s="1535"/>
      <c r="C71" s="1535"/>
      <c r="D71" s="1535"/>
      <c r="E71" s="1535"/>
      <c r="F71" s="1535"/>
      <c r="G71" s="1535"/>
      <c r="H71" s="1535"/>
      <c r="I71" s="1535"/>
      <c r="J71" s="1535"/>
      <c r="K71" s="1535"/>
      <c r="L71" s="1535"/>
      <c r="M71" s="1535"/>
      <c r="N71" s="1535"/>
    </row>
    <row r="72" spans="1:14" ht="18" x14ac:dyDescent="0.4">
      <c r="A72" s="1496" t="s">
        <v>2578</v>
      </c>
      <c r="B72" s="1496"/>
      <c r="C72" s="1496"/>
      <c r="D72" s="1496"/>
      <c r="E72" s="1496"/>
      <c r="F72" s="1496"/>
      <c r="G72" s="1496"/>
      <c r="H72" s="1496"/>
      <c r="I72" s="1496"/>
      <c r="J72" s="1496"/>
      <c r="K72" s="1496"/>
      <c r="L72" s="1496"/>
      <c r="M72" s="1496"/>
      <c r="N72" s="1496"/>
    </row>
    <row r="73" spans="1:14" ht="18.5" thickBot="1" x14ac:dyDescent="0.45">
      <c r="A73" s="1538" t="s">
        <v>1824</v>
      </c>
      <c r="B73" s="1538"/>
      <c r="C73" s="1538"/>
      <c r="D73" s="1538"/>
      <c r="E73" s="1538"/>
      <c r="F73" s="1538"/>
      <c r="G73" s="1538"/>
      <c r="H73" s="1538"/>
      <c r="I73" s="1538"/>
      <c r="J73" s="1538"/>
      <c r="K73" s="1538"/>
      <c r="L73" s="1538"/>
      <c r="M73" s="1538"/>
      <c r="N73" s="1538"/>
    </row>
    <row r="74" spans="1:14" ht="56" thickBot="1" x14ac:dyDescent="0.5">
      <c r="A74" s="1082" t="s">
        <v>1805</v>
      </c>
      <c r="B74" s="1083" t="s">
        <v>1806</v>
      </c>
      <c r="C74" s="1083" t="s">
        <v>3118</v>
      </c>
      <c r="D74" s="1080" t="s">
        <v>3102</v>
      </c>
      <c r="E74" s="1080" t="s">
        <v>3103</v>
      </c>
      <c r="F74" s="1080" t="s">
        <v>3104</v>
      </c>
      <c r="G74" s="1080" t="s">
        <v>1937</v>
      </c>
      <c r="H74" s="1080" t="s">
        <v>3105</v>
      </c>
      <c r="I74" s="1080" t="s">
        <v>3106</v>
      </c>
      <c r="J74" s="952" t="s">
        <v>3143</v>
      </c>
      <c r="K74" s="952" t="s">
        <v>3144</v>
      </c>
      <c r="L74" s="1002" t="s">
        <v>3318</v>
      </c>
      <c r="M74" s="952" t="s">
        <v>3211</v>
      </c>
      <c r="N74" s="953" t="s">
        <v>3123</v>
      </c>
    </row>
    <row r="75" spans="1:14" ht="18" x14ac:dyDescent="0.4">
      <c r="A75" s="869">
        <v>1</v>
      </c>
      <c r="B75" s="544" t="s">
        <v>1826</v>
      </c>
      <c r="C75" s="544" t="s">
        <v>1829</v>
      </c>
      <c r="D75" s="871">
        <v>149556.84</v>
      </c>
      <c r="E75" s="871">
        <f>D75*35%</f>
        <v>52344.893999999993</v>
      </c>
      <c r="F75" s="871">
        <f>D75*20%</f>
        <v>29911.368000000002</v>
      </c>
      <c r="G75" s="871">
        <v>5400</v>
      </c>
      <c r="H75" s="871">
        <f>D75*5%</f>
        <v>7477.8420000000006</v>
      </c>
      <c r="I75" s="1208">
        <f>D75*5%+64915.7</f>
        <v>72393.542000000001</v>
      </c>
      <c r="J75" s="871"/>
      <c r="K75" s="871"/>
      <c r="L75" s="871"/>
      <c r="M75" s="871">
        <v>480000</v>
      </c>
      <c r="N75" s="872"/>
    </row>
    <row r="76" spans="1:14" ht="18" x14ac:dyDescent="0.4">
      <c r="A76" s="890">
        <v>2</v>
      </c>
      <c r="B76" s="204" t="s">
        <v>1827</v>
      </c>
      <c r="C76" s="204" t="s">
        <v>1829</v>
      </c>
      <c r="D76" s="580">
        <v>149556.84</v>
      </c>
      <c r="E76" s="580">
        <f t="shared" ref="E76:E139" si="22">D76*35%</f>
        <v>52344.893999999993</v>
      </c>
      <c r="F76" s="580">
        <f t="shared" ref="F76:F107" si="23">D76*20%</f>
        <v>29911.368000000002</v>
      </c>
      <c r="G76" s="580">
        <v>5400</v>
      </c>
      <c r="H76" s="580">
        <f t="shared" ref="H76:H107" si="24">D76*5%</f>
        <v>7477.8420000000006</v>
      </c>
      <c r="I76" s="1054">
        <f t="shared" ref="I76:I107" si="25">D76*5%+64915.7</f>
        <v>72393.542000000001</v>
      </c>
      <c r="J76" s="580"/>
      <c r="K76" s="580"/>
      <c r="L76" s="580"/>
      <c r="M76" s="580">
        <v>480000</v>
      </c>
      <c r="N76" s="882"/>
    </row>
    <row r="77" spans="1:14" ht="18" x14ac:dyDescent="0.4">
      <c r="A77" s="890">
        <v>3</v>
      </c>
      <c r="B77" s="204" t="s">
        <v>1828</v>
      </c>
      <c r="C77" s="204" t="s">
        <v>1829</v>
      </c>
      <c r="D77" s="580">
        <v>149556.84</v>
      </c>
      <c r="E77" s="580">
        <f t="shared" si="22"/>
        <v>52344.893999999993</v>
      </c>
      <c r="F77" s="580">
        <f t="shared" si="23"/>
        <v>29911.368000000002</v>
      </c>
      <c r="G77" s="580">
        <v>5400</v>
      </c>
      <c r="H77" s="580">
        <f t="shared" si="24"/>
        <v>7477.8420000000006</v>
      </c>
      <c r="I77" s="1054">
        <f t="shared" si="25"/>
        <v>72393.542000000001</v>
      </c>
      <c r="J77" s="580"/>
      <c r="K77" s="580"/>
      <c r="L77" s="580"/>
      <c r="M77" s="580">
        <v>480000</v>
      </c>
      <c r="N77" s="882"/>
    </row>
    <row r="78" spans="1:14" ht="18" x14ac:dyDescent="0.4">
      <c r="A78" s="890">
        <v>4</v>
      </c>
      <c r="B78" s="204" t="s">
        <v>1830</v>
      </c>
      <c r="C78" s="204" t="s">
        <v>1829</v>
      </c>
      <c r="D78" s="580">
        <v>149556.84</v>
      </c>
      <c r="E78" s="580">
        <f t="shared" si="22"/>
        <v>52344.893999999993</v>
      </c>
      <c r="F78" s="580">
        <f t="shared" si="23"/>
        <v>29911.368000000002</v>
      </c>
      <c r="G78" s="580">
        <v>5400</v>
      </c>
      <c r="H78" s="580">
        <f t="shared" si="24"/>
        <v>7477.8420000000006</v>
      </c>
      <c r="I78" s="1054">
        <f t="shared" si="25"/>
        <v>72393.542000000001</v>
      </c>
      <c r="J78" s="580"/>
      <c r="K78" s="580"/>
      <c r="L78" s="580"/>
      <c r="M78" s="580">
        <v>480000</v>
      </c>
      <c r="N78" s="882"/>
    </row>
    <row r="79" spans="1:14" ht="18" x14ac:dyDescent="0.4">
      <c r="A79" s="890">
        <v>5</v>
      </c>
      <c r="B79" s="204" t="s">
        <v>1831</v>
      </c>
      <c r="C79" s="204" t="s">
        <v>1829</v>
      </c>
      <c r="D79" s="580">
        <v>149556.84</v>
      </c>
      <c r="E79" s="580">
        <f t="shared" si="22"/>
        <v>52344.893999999993</v>
      </c>
      <c r="F79" s="580">
        <f t="shared" si="23"/>
        <v>29911.368000000002</v>
      </c>
      <c r="G79" s="580">
        <v>5400</v>
      </c>
      <c r="H79" s="580">
        <f t="shared" si="24"/>
        <v>7477.8420000000006</v>
      </c>
      <c r="I79" s="1054">
        <f t="shared" si="25"/>
        <v>72393.542000000001</v>
      </c>
      <c r="J79" s="580"/>
      <c r="K79" s="580"/>
      <c r="L79" s="580"/>
      <c r="M79" s="580">
        <v>480000</v>
      </c>
      <c r="N79" s="882"/>
    </row>
    <row r="80" spans="1:14" ht="18" x14ac:dyDescent="0.4">
      <c r="A80" s="890">
        <v>6</v>
      </c>
      <c r="B80" s="204" t="s">
        <v>1832</v>
      </c>
      <c r="C80" s="204" t="s">
        <v>1829</v>
      </c>
      <c r="D80" s="580">
        <v>149556.84</v>
      </c>
      <c r="E80" s="580">
        <f t="shared" si="22"/>
        <v>52344.893999999993</v>
      </c>
      <c r="F80" s="580">
        <f t="shared" si="23"/>
        <v>29911.368000000002</v>
      </c>
      <c r="G80" s="580">
        <v>5400</v>
      </c>
      <c r="H80" s="580">
        <f t="shared" si="24"/>
        <v>7477.8420000000006</v>
      </c>
      <c r="I80" s="1054">
        <f t="shared" si="25"/>
        <v>72393.542000000001</v>
      </c>
      <c r="J80" s="580"/>
      <c r="K80" s="580"/>
      <c r="L80" s="580"/>
      <c r="M80" s="580">
        <v>480000</v>
      </c>
      <c r="N80" s="882"/>
    </row>
    <row r="81" spans="1:14" ht="18" x14ac:dyDescent="0.4">
      <c r="A81" s="890">
        <v>7</v>
      </c>
      <c r="B81" s="204" t="s">
        <v>1833</v>
      </c>
      <c r="C81" s="204" t="s">
        <v>1829</v>
      </c>
      <c r="D81" s="580">
        <v>149556.84</v>
      </c>
      <c r="E81" s="580">
        <f t="shared" si="22"/>
        <v>52344.893999999993</v>
      </c>
      <c r="F81" s="580">
        <f t="shared" si="23"/>
        <v>29911.368000000002</v>
      </c>
      <c r="G81" s="580">
        <v>5400</v>
      </c>
      <c r="H81" s="580">
        <f t="shared" si="24"/>
        <v>7477.8420000000006</v>
      </c>
      <c r="I81" s="1054">
        <f t="shared" si="25"/>
        <v>72393.542000000001</v>
      </c>
      <c r="J81" s="580"/>
      <c r="K81" s="580"/>
      <c r="L81" s="580"/>
      <c r="M81" s="580">
        <v>480000</v>
      </c>
      <c r="N81" s="882"/>
    </row>
    <row r="82" spans="1:14" ht="18" x14ac:dyDescent="0.4">
      <c r="A82" s="890">
        <v>8</v>
      </c>
      <c r="B82" s="204" t="s">
        <v>1834</v>
      </c>
      <c r="C82" s="204" t="s">
        <v>1829</v>
      </c>
      <c r="D82" s="580">
        <v>149556.84</v>
      </c>
      <c r="E82" s="580">
        <f t="shared" si="22"/>
        <v>52344.893999999993</v>
      </c>
      <c r="F82" s="580">
        <f t="shared" si="23"/>
        <v>29911.368000000002</v>
      </c>
      <c r="G82" s="580">
        <v>5400</v>
      </c>
      <c r="H82" s="580">
        <f t="shared" si="24"/>
        <v>7477.8420000000006</v>
      </c>
      <c r="I82" s="1054">
        <f t="shared" si="25"/>
        <v>72393.542000000001</v>
      </c>
      <c r="J82" s="580"/>
      <c r="K82" s="580"/>
      <c r="L82" s="580"/>
      <c r="M82" s="580">
        <v>480000</v>
      </c>
      <c r="N82" s="882"/>
    </row>
    <row r="83" spans="1:14" ht="18" x14ac:dyDescent="0.4">
      <c r="A83" s="890">
        <v>9</v>
      </c>
      <c r="B83" s="204" t="s">
        <v>1835</v>
      </c>
      <c r="C83" s="204" t="s">
        <v>1829</v>
      </c>
      <c r="D83" s="580">
        <v>149556.84</v>
      </c>
      <c r="E83" s="580">
        <f t="shared" si="22"/>
        <v>52344.893999999993</v>
      </c>
      <c r="F83" s="580">
        <f t="shared" si="23"/>
        <v>29911.368000000002</v>
      </c>
      <c r="G83" s="580">
        <v>5400</v>
      </c>
      <c r="H83" s="580">
        <f t="shared" si="24"/>
        <v>7477.8420000000006</v>
      </c>
      <c r="I83" s="1054">
        <f t="shared" si="25"/>
        <v>72393.542000000001</v>
      </c>
      <c r="J83" s="580"/>
      <c r="K83" s="580"/>
      <c r="L83" s="580"/>
      <c r="M83" s="580">
        <v>480000</v>
      </c>
      <c r="N83" s="882"/>
    </row>
    <row r="84" spans="1:14" ht="18" x14ac:dyDescent="0.4">
      <c r="A84" s="890">
        <v>10</v>
      </c>
      <c r="B84" s="204" t="s">
        <v>1836</v>
      </c>
      <c r="C84" s="204" t="s">
        <v>1829</v>
      </c>
      <c r="D84" s="580">
        <v>149556.84</v>
      </c>
      <c r="E84" s="580">
        <f t="shared" si="22"/>
        <v>52344.893999999993</v>
      </c>
      <c r="F84" s="580">
        <f t="shared" si="23"/>
        <v>29911.368000000002</v>
      </c>
      <c r="G84" s="580">
        <v>5400</v>
      </c>
      <c r="H84" s="580">
        <f t="shared" si="24"/>
        <v>7477.8420000000006</v>
      </c>
      <c r="I84" s="1054">
        <f t="shared" si="25"/>
        <v>72393.542000000001</v>
      </c>
      <c r="J84" s="580"/>
      <c r="K84" s="580"/>
      <c r="L84" s="580"/>
      <c r="M84" s="580">
        <v>480000</v>
      </c>
      <c r="N84" s="882"/>
    </row>
    <row r="85" spans="1:14" ht="18" x14ac:dyDescent="0.4">
      <c r="A85" s="890">
        <v>11</v>
      </c>
      <c r="B85" s="204" t="s">
        <v>1837</v>
      </c>
      <c r="C85" s="204" t="s">
        <v>1829</v>
      </c>
      <c r="D85" s="580">
        <v>149556.84</v>
      </c>
      <c r="E85" s="580">
        <f t="shared" si="22"/>
        <v>52344.893999999993</v>
      </c>
      <c r="F85" s="580">
        <f t="shared" si="23"/>
        <v>29911.368000000002</v>
      </c>
      <c r="G85" s="580">
        <v>5400</v>
      </c>
      <c r="H85" s="580">
        <f t="shared" si="24"/>
        <v>7477.8420000000006</v>
      </c>
      <c r="I85" s="1054">
        <f t="shared" si="25"/>
        <v>72393.542000000001</v>
      </c>
      <c r="J85" s="580"/>
      <c r="K85" s="580"/>
      <c r="L85" s="580"/>
      <c r="M85" s="580">
        <v>480000</v>
      </c>
      <c r="N85" s="882"/>
    </row>
    <row r="86" spans="1:14" ht="18" x14ac:dyDescent="0.4">
      <c r="A86" s="890">
        <v>12</v>
      </c>
      <c r="B86" s="204" t="s">
        <v>1838</v>
      </c>
      <c r="C86" s="204" t="s">
        <v>1829</v>
      </c>
      <c r="D86" s="580">
        <v>149556.84</v>
      </c>
      <c r="E86" s="580">
        <f t="shared" si="22"/>
        <v>52344.893999999993</v>
      </c>
      <c r="F86" s="580">
        <f t="shared" si="23"/>
        <v>29911.368000000002</v>
      </c>
      <c r="G86" s="580">
        <v>5400</v>
      </c>
      <c r="H86" s="580">
        <f t="shared" si="24"/>
        <v>7477.8420000000006</v>
      </c>
      <c r="I86" s="1054">
        <f t="shared" si="25"/>
        <v>72393.542000000001</v>
      </c>
      <c r="J86" s="580"/>
      <c r="K86" s="580"/>
      <c r="L86" s="580"/>
      <c r="M86" s="580">
        <v>480000</v>
      </c>
      <c r="N86" s="882"/>
    </row>
    <row r="87" spans="1:14" ht="18" x14ac:dyDescent="0.4">
      <c r="A87" s="890">
        <v>13</v>
      </c>
      <c r="B87" s="204" t="s">
        <v>1839</v>
      </c>
      <c r="C87" s="204" t="s">
        <v>1829</v>
      </c>
      <c r="D87" s="580">
        <v>149556.84</v>
      </c>
      <c r="E87" s="580">
        <f t="shared" si="22"/>
        <v>52344.893999999993</v>
      </c>
      <c r="F87" s="580">
        <f t="shared" si="23"/>
        <v>29911.368000000002</v>
      </c>
      <c r="G87" s="580">
        <v>5400</v>
      </c>
      <c r="H87" s="580">
        <f t="shared" si="24"/>
        <v>7477.8420000000006</v>
      </c>
      <c r="I87" s="1054">
        <f t="shared" si="25"/>
        <v>72393.542000000001</v>
      </c>
      <c r="J87" s="580"/>
      <c r="K87" s="580"/>
      <c r="L87" s="580"/>
      <c r="M87" s="580">
        <v>480000</v>
      </c>
      <c r="N87" s="882"/>
    </row>
    <row r="88" spans="1:14" ht="18" x14ac:dyDescent="0.4">
      <c r="A88" s="890">
        <v>14</v>
      </c>
      <c r="B88" s="204" t="s">
        <v>1842</v>
      </c>
      <c r="C88" s="204" t="s">
        <v>1829</v>
      </c>
      <c r="D88" s="580">
        <v>149556.84</v>
      </c>
      <c r="E88" s="580">
        <f t="shared" si="22"/>
        <v>52344.893999999993</v>
      </c>
      <c r="F88" s="580">
        <f t="shared" si="23"/>
        <v>29911.368000000002</v>
      </c>
      <c r="G88" s="580">
        <v>5400</v>
      </c>
      <c r="H88" s="580">
        <f t="shared" si="24"/>
        <v>7477.8420000000006</v>
      </c>
      <c r="I88" s="1054">
        <f t="shared" si="25"/>
        <v>72393.542000000001</v>
      </c>
      <c r="J88" s="580"/>
      <c r="K88" s="580"/>
      <c r="L88" s="580"/>
      <c r="M88" s="580">
        <v>480000</v>
      </c>
      <c r="N88" s="882"/>
    </row>
    <row r="89" spans="1:14" ht="18" x14ac:dyDescent="0.4">
      <c r="A89" s="890">
        <v>15</v>
      </c>
      <c r="B89" s="204" t="s">
        <v>1843</v>
      </c>
      <c r="C89" s="204" t="s">
        <v>1829</v>
      </c>
      <c r="D89" s="580">
        <v>149556.84</v>
      </c>
      <c r="E89" s="580">
        <f t="shared" si="22"/>
        <v>52344.893999999993</v>
      </c>
      <c r="F89" s="580">
        <f t="shared" si="23"/>
        <v>29911.368000000002</v>
      </c>
      <c r="G89" s="580">
        <v>5400</v>
      </c>
      <c r="H89" s="580">
        <f t="shared" si="24"/>
        <v>7477.8420000000006</v>
      </c>
      <c r="I89" s="1054">
        <f t="shared" si="25"/>
        <v>72393.542000000001</v>
      </c>
      <c r="J89" s="580"/>
      <c r="K89" s="580"/>
      <c r="L89" s="580"/>
      <c r="M89" s="580">
        <v>480000</v>
      </c>
      <c r="N89" s="882"/>
    </row>
    <row r="90" spans="1:14" ht="18" x14ac:dyDescent="0.4">
      <c r="A90" s="890">
        <v>16</v>
      </c>
      <c r="B90" s="204" t="s">
        <v>1844</v>
      </c>
      <c r="C90" s="204" t="s">
        <v>1829</v>
      </c>
      <c r="D90" s="580">
        <v>149556.84</v>
      </c>
      <c r="E90" s="580">
        <f t="shared" si="22"/>
        <v>52344.893999999993</v>
      </c>
      <c r="F90" s="580">
        <f t="shared" si="23"/>
        <v>29911.368000000002</v>
      </c>
      <c r="G90" s="580">
        <v>5400</v>
      </c>
      <c r="H90" s="580">
        <f t="shared" si="24"/>
        <v>7477.8420000000006</v>
      </c>
      <c r="I90" s="1054">
        <f t="shared" si="25"/>
        <v>72393.542000000001</v>
      </c>
      <c r="J90" s="580"/>
      <c r="K90" s="580"/>
      <c r="L90" s="580"/>
      <c r="M90" s="580">
        <v>480000</v>
      </c>
      <c r="N90" s="882"/>
    </row>
    <row r="91" spans="1:14" ht="18" x14ac:dyDescent="0.4">
      <c r="A91" s="890">
        <v>17</v>
      </c>
      <c r="B91" s="204" t="s">
        <v>2662</v>
      </c>
      <c r="C91" s="204" t="s">
        <v>1829</v>
      </c>
      <c r="D91" s="580">
        <v>149556.84</v>
      </c>
      <c r="E91" s="580">
        <f t="shared" si="22"/>
        <v>52344.893999999993</v>
      </c>
      <c r="F91" s="580">
        <f t="shared" si="23"/>
        <v>29911.368000000002</v>
      </c>
      <c r="G91" s="580">
        <v>5400</v>
      </c>
      <c r="H91" s="580">
        <f t="shared" si="24"/>
        <v>7477.8420000000006</v>
      </c>
      <c r="I91" s="1054">
        <f t="shared" si="25"/>
        <v>72393.542000000001</v>
      </c>
      <c r="J91" s="580"/>
      <c r="K91" s="580"/>
      <c r="L91" s="580"/>
      <c r="M91" s="580">
        <v>480000</v>
      </c>
      <c r="N91" s="882"/>
    </row>
    <row r="92" spans="1:14" ht="18" x14ac:dyDescent="0.4">
      <c r="A92" s="890">
        <v>18</v>
      </c>
      <c r="B92" s="204" t="s">
        <v>2663</v>
      </c>
      <c r="C92" s="204" t="s">
        <v>1829</v>
      </c>
      <c r="D92" s="580">
        <v>149556.84</v>
      </c>
      <c r="E92" s="580">
        <f t="shared" si="22"/>
        <v>52344.893999999993</v>
      </c>
      <c r="F92" s="580">
        <f t="shared" si="23"/>
        <v>29911.368000000002</v>
      </c>
      <c r="G92" s="580">
        <v>5400</v>
      </c>
      <c r="H92" s="580">
        <f t="shared" si="24"/>
        <v>7477.8420000000006</v>
      </c>
      <c r="I92" s="1054">
        <f t="shared" si="25"/>
        <v>72393.542000000001</v>
      </c>
      <c r="J92" s="580"/>
      <c r="K92" s="580"/>
      <c r="L92" s="580"/>
      <c r="M92" s="580">
        <v>480000</v>
      </c>
      <c r="N92" s="882"/>
    </row>
    <row r="93" spans="1:14" ht="18" x14ac:dyDescent="0.4">
      <c r="A93" s="890">
        <v>19</v>
      </c>
      <c r="B93" s="204" t="s">
        <v>2664</v>
      </c>
      <c r="C93" s="204" t="s">
        <v>1829</v>
      </c>
      <c r="D93" s="580">
        <v>149556.84</v>
      </c>
      <c r="E93" s="580">
        <f t="shared" si="22"/>
        <v>52344.893999999993</v>
      </c>
      <c r="F93" s="580">
        <f t="shared" si="23"/>
        <v>29911.368000000002</v>
      </c>
      <c r="G93" s="580">
        <v>5400</v>
      </c>
      <c r="H93" s="580">
        <f t="shared" si="24"/>
        <v>7477.8420000000006</v>
      </c>
      <c r="I93" s="1054">
        <f t="shared" si="25"/>
        <v>72393.542000000001</v>
      </c>
      <c r="J93" s="580"/>
      <c r="K93" s="580"/>
      <c r="L93" s="580"/>
      <c r="M93" s="580">
        <v>480000</v>
      </c>
      <c r="N93" s="882"/>
    </row>
    <row r="94" spans="1:14" ht="18" x14ac:dyDescent="0.4">
      <c r="A94" s="890">
        <v>20</v>
      </c>
      <c r="B94" s="204" t="s">
        <v>1825</v>
      </c>
      <c r="C94" s="204" t="s">
        <v>1845</v>
      </c>
      <c r="D94" s="1049">
        <v>171463.08000000002</v>
      </c>
      <c r="E94" s="580">
        <f t="shared" si="22"/>
        <v>60012.078000000001</v>
      </c>
      <c r="F94" s="580">
        <f t="shared" si="23"/>
        <v>34292.616000000002</v>
      </c>
      <c r="G94" s="580">
        <v>5400</v>
      </c>
      <c r="H94" s="580">
        <f t="shared" si="24"/>
        <v>8573.1540000000005</v>
      </c>
      <c r="I94" s="1054">
        <f t="shared" si="25"/>
        <v>73488.853999999992</v>
      </c>
      <c r="J94" s="580"/>
      <c r="K94" s="580"/>
      <c r="L94" s="580"/>
      <c r="M94" s="580">
        <v>480000</v>
      </c>
      <c r="N94" s="882"/>
    </row>
    <row r="95" spans="1:14" ht="18" x14ac:dyDescent="0.4">
      <c r="A95" s="890">
        <v>21</v>
      </c>
      <c r="B95" s="204" t="s">
        <v>1841</v>
      </c>
      <c r="C95" s="204" t="s">
        <v>1845</v>
      </c>
      <c r="D95" s="1049">
        <v>171463.08000000002</v>
      </c>
      <c r="E95" s="580">
        <f t="shared" si="22"/>
        <v>60012.078000000001</v>
      </c>
      <c r="F95" s="580">
        <f t="shared" si="23"/>
        <v>34292.616000000002</v>
      </c>
      <c r="G95" s="580">
        <v>5400</v>
      </c>
      <c r="H95" s="580">
        <f t="shared" si="24"/>
        <v>8573.1540000000005</v>
      </c>
      <c r="I95" s="1054">
        <f t="shared" si="25"/>
        <v>73488.853999999992</v>
      </c>
      <c r="J95" s="580"/>
      <c r="K95" s="580"/>
      <c r="L95" s="580"/>
      <c r="M95" s="580">
        <v>480000</v>
      </c>
      <c r="N95" s="882"/>
    </row>
    <row r="96" spans="1:14" ht="18" x14ac:dyDescent="0.4">
      <c r="A96" s="890">
        <v>22</v>
      </c>
      <c r="B96" s="204" t="s">
        <v>2665</v>
      </c>
      <c r="C96" s="204" t="s">
        <v>1845</v>
      </c>
      <c r="D96" s="1049">
        <v>171463.08000000002</v>
      </c>
      <c r="E96" s="580">
        <f t="shared" si="22"/>
        <v>60012.078000000001</v>
      </c>
      <c r="F96" s="580">
        <f t="shared" si="23"/>
        <v>34292.616000000002</v>
      </c>
      <c r="G96" s="580">
        <v>5400</v>
      </c>
      <c r="H96" s="580">
        <f t="shared" si="24"/>
        <v>8573.1540000000005</v>
      </c>
      <c r="I96" s="1054">
        <f t="shared" si="25"/>
        <v>73488.853999999992</v>
      </c>
      <c r="J96" s="580"/>
      <c r="K96" s="580"/>
      <c r="L96" s="580"/>
      <c r="M96" s="580">
        <v>480000</v>
      </c>
      <c r="N96" s="882"/>
    </row>
    <row r="97" spans="1:14" ht="18" x14ac:dyDescent="0.4">
      <c r="A97" s="890">
        <v>23</v>
      </c>
      <c r="B97" s="204" t="s">
        <v>1846</v>
      </c>
      <c r="C97" s="204" t="s">
        <v>1845</v>
      </c>
      <c r="D97" s="1049">
        <v>171463.08000000002</v>
      </c>
      <c r="E97" s="580">
        <f t="shared" si="22"/>
        <v>60012.078000000001</v>
      </c>
      <c r="F97" s="580">
        <f t="shared" si="23"/>
        <v>34292.616000000002</v>
      </c>
      <c r="G97" s="580">
        <v>5400</v>
      </c>
      <c r="H97" s="580">
        <f t="shared" si="24"/>
        <v>8573.1540000000005</v>
      </c>
      <c r="I97" s="1054">
        <f t="shared" si="25"/>
        <v>73488.853999999992</v>
      </c>
      <c r="J97" s="580"/>
      <c r="K97" s="580"/>
      <c r="L97" s="580"/>
      <c r="M97" s="580">
        <v>480000</v>
      </c>
      <c r="N97" s="882"/>
    </row>
    <row r="98" spans="1:14" ht="18" x14ac:dyDescent="0.4">
      <c r="A98" s="890">
        <v>24</v>
      </c>
      <c r="B98" s="204" t="s">
        <v>1847</v>
      </c>
      <c r="C98" s="204" t="s">
        <v>1845</v>
      </c>
      <c r="D98" s="1049">
        <v>171463.08000000002</v>
      </c>
      <c r="E98" s="580">
        <f t="shared" si="22"/>
        <v>60012.078000000001</v>
      </c>
      <c r="F98" s="580">
        <f t="shared" si="23"/>
        <v>34292.616000000002</v>
      </c>
      <c r="G98" s="580">
        <v>5400</v>
      </c>
      <c r="H98" s="580">
        <f t="shared" si="24"/>
        <v>8573.1540000000005</v>
      </c>
      <c r="I98" s="1054">
        <f t="shared" si="25"/>
        <v>73488.853999999992</v>
      </c>
      <c r="J98" s="580"/>
      <c r="K98" s="580"/>
      <c r="L98" s="580"/>
      <c r="M98" s="580">
        <v>480000</v>
      </c>
      <c r="N98" s="882"/>
    </row>
    <row r="99" spans="1:14" ht="18" x14ac:dyDescent="0.4">
      <c r="A99" s="890">
        <v>25</v>
      </c>
      <c r="B99" s="204" t="s">
        <v>2666</v>
      </c>
      <c r="C99" s="204" t="s">
        <v>1845</v>
      </c>
      <c r="D99" s="1049">
        <v>171463.08000000002</v>
      </c>
      <c r="E99" s="580">
        <f t="shared" si="22"/>
        <v>60012.078000000001</v>
      </c>
      <c r="F99" s="580">
        <f t="shared" si="23"/>
        <v>34292.616000000002</v>
      </c>
      <c r="G99" s="580">
        <v>5400</v>
      </c>
      <c r="H99" s="580">
        <f t="shared" si="24"/>
        <v>8573.1540000000005</v>
      </c>
      <c r="I99" s="1054">
        <f t="shared" si="25"/>
        <v>73488.853999999992</v>
      </c>
      <c r="J99" s="580"/>
      <c r="K99" s="580"/>
      <c r="L99" s="580"/>
      <c r="M99" s="580">
        <v>480000</v>
      </c>
      <c r="N99" s="882"/>
    </row>
    <row r="100" spans="1:14" ht="18" x14ac:dyDescent="0.4">
      <c r="A100" s="890">
        <v>26</v>
      </c>
      <c r="B100" s="204" t="s">
        <v>2667</v>
      </c>
      <c r="C100" s="204" t="s">
        <v>1845</v>
      </c>
      <c r="D100" s="1049">
        <v>171463.08000000002</v>
      </c>
      <c r="E100" s="580">
        <f t="shared" si="22"/>
        <v>60012.078000000001</v>
      </c>
      <c r="F100" s="580">
        <f t="shared" si="23"/>
        <v>34292.616000000002</v>
      </c>
      <c r="G100" s="580">
        <v>5400</v>
      </c>
      <c r="H100" s="580">
        <f t="shared" si="24"/>
        <v>8573.1540000000005</v>
      </c>
      <c r="I100" s="1054">
        <f t="shared" si="25"/>
        <v>73488.853999999992</v>
      </c>
      <c r="J100" s="580"/>
      <c r="K100" s="580"/>
      <c r="L100" s="580"/>
      <c r="M100" s="580">
        <v>480000</v>
      </c>
      <c r="N100" s="882"/>
    </row>
    <row r="101" spans="1:14" ht="18" x14ac:dyDescent="0.4">
      <c r="A101" s="890">
        <v>27</v>
      </c>
      <c r="B101" s="204" t="s">
        <v>2668</v>
      </c>
      <c r="C101" s="204" t="s">
        <v>1845</v>
      </c>
      <c r="D101" s="1049">
        <v>171463.08000000002</v>
      </c>
      <c r="E101" s="580">
        <f t="shared" si="22"/>
        <v>60012.078000000001</v>
      </c>
      <c r="F101" s="580">
        <f t="shared" si="23"/>
        <v>34292.616000000002</v>
      </c>
      <c r="G101" s="580">
        <v>5400</v>
      </c>
      <c r="H101" s="580">
        <f t="shared" si="24"/>
        <v>8573.1540000000005</v>
      </c>
      <c r="I101" s="1054">
        <f t="shared" si="25"/>
        <v>73488.853999999992</v>
      </c>
      <c r="J101" s="580"/>
      <c r="K101" s="580"/>
      <c r="L101" s="580"/>
      <c r="M101" s="580">
        <v>480000</v>
      </c>
      <c r="N101" s="882"/>
    </row>
    <row r="102" spans="1:14" ht="18" x14ac:dyDescent="0.4">
      <c r="A102" s="890">
        <v>28</v>
      </c>
      <c r="B102" s="204" t="s">
        <v>2669</v>
      </c>
      <c r="C102" s="204" t="s">
        <v>1845</v>
      </c>
      <c r="D102" s="1049">
        <v>171463.08000000002</v>
      </c>
      <c r="E102" s="580">
        <f t="shared" si="22"/>
        <v>60012.078000000001</v>
      </c>
      <c r="F102" s="580">
        <f t="shared" si="23"/>
        <v>34292.616000000002</v>
      </c>
      <c r="G102" s="580">
        <v>5400</v>
      </c>
      <c r="H102" s="580">
        <f t="shared" si="24"/>
        <v>8573.1540000000005</v>
      </c>
      <c r="I102" s="1054">
        <f t="shared" si="25"/>
        <v>73488.853999999992</v>
      </c>
      <c r="J102" s="580"/>
      <c r="K102" s="580"/>
      <c r="L102" s="580"/>
      <c r="M102" s="580">
        <v>480000</v>
      </c>
      <c r="N102" s="882"/>
    </row>
    <row r="103" spans="1:14" ht="18" x14ac:dyDescent="0.4">
      <c r="A103" s="890">
        <v>29</v>
      </c>
      <c r="B103" s="204" t="s">
        <v>2670</v>
      </c>
      <c r="C103" s="204" t="s">
        <v>1845</v>
      </c>
      <c r="D103" s="1049">
        <v>171463.08000000002</v>
      </c>
      <c r="E103" s="580">
        <f t="shared" si="22"/>
        <v>60012.078000000001</v>
      </c>
      <c r="F103" s="580">
        <f t="shared" si="23"/>
        <v>34292.616000000002</v>
      </c>
      <c r="G103" s="580">
        <v>5400</v>
      </c>
      <c r="H103" s="580">
        <f t="shared" si="24"/>
        <v>8573.1540000000005</v>
      </c>
      <c r="I103" s="1054">
        <f t="shared" si="25"/>
        <v>73488.853999999992</v>
      </c>
      <c r="J103" s="580"/>
      <c r="K103" s="580"/>
      <c r="L103" s="580"/>
      <c r="M103" s="580">
        <v>480000</v>
      </c>
      <c r="N103" s="882"/>
    </row>
    <row r="104" spans="1:14" ht="18" x14ac:dyDescent="0.4">
      <c r="A104" s="890">
        <v>30</v>
      </c>
      <c r="B104" s="204" t="s">
        <v>1840</v>
      </c>
      <c r="C104" s="962" t="s">
        <v>1948</v>
      </c>
      <c r="D104" s="580">
        <v>155120.28</v>
      </c>
      <c r="E104" s="580">
        <f t="shared" si="22"/>
        <v>54292.097999999998</v>
      </c>
      <c r="F104" s="580">
        <f t="shared" si="23"/>
        <v>31024.056</v>
      </c>
      <c r="G104" s="580">
        <v>5400</v>
      </c>
      <c r="H104" s="580">
        <f t="shared" si="24"/>
        <v>7756.0140000000001</v>
      </c>
      <c r="I104" s="1054">
        <f t="shared" si="25"/>
        <v>72671.713999999993</v>
      </c>
      <c r="J104" s="580"/>
      <c r="K104" s="580"/>
      <c r="L104" s="580"/>
      <c r="M104" s="580">
        <v>480000</v>
      </c>
      <c r="N104" s="882"/>
    </row>
    <row r="105" spans="1:14" ht="18" x14ac:dyDescent="0.4">
      <c r="A105" s="890">
        <v>31</v>
      </c>
      <c r="B105" s="204" t="s">
        <v>2671</v>
      </c>
      <c r="C105" s="962" t="s">
        <v>1948</v>
      </c>
      <c r="D105" s="580">
        <v>155120.28</v>
      </c>
      <c r="E105" s="580">
        <f t="shared" si="22"/>
        <v>54292.097999999998</v>
      </c>
      <c r="F105" s="580">
        <f t="shared" si="23"/>
        <v>31024.056</v>
      </c>
      <c r="G105" s="580">
        <v>5400</v>
      </c>
      <c r="H105" s="580">
        <f t="shared" si="24"/>
        <v>7756.0140000000001</v>
      </c>
      <c r="I105" s="1054">
        <f t="shared" si="25"/>
        <v>72671.713999999993</v>
      </c>
      <c r="J105" s="580"/>
      <c r="K105" s="580"/>
      <c r="L105" s="580"/>
      <c r="M105" s="580">
        <v>480000</v>
      </c>
      <c r="N105" s="882"/>
    </row>
    <row r="106" spans="1:14" ht="18" x14ac:dyDescent="0.4">
      <c r="A106" s="890">
        <v>32</v>
      </c>
      <c r="B106" s="204" t="s">
        <v>2672</v>
      </c>
      <c r="C106" s="962" t="s">
        <v>1948</v>
      </c>
      <c r="D106" s="580">
        <v>155120.28</v>
      </c>
      <c r="E106" s="580">
        <f t="shared" si="22"/>
        <v>54292.097999999998</v>
      </c>
      <c r="F106" s="580">
        <f t="shared" si="23"/>
        <v>31024.056</v>
      </c>
      <c r="G106" s="580">
        <v>5400</v>
      </c>
      <c r="H106" s="580">
        <f t="shared" si="24"/>
        <v>7756.0140000000001</v>
      </c>
      <c r="I106" s="1054">
        <f t="shared" si="25"/>
        <v>72671.713999999993</v>
      </c>
      <c r="J106" s="580"/>
      <c r="K106" s="580"/>
      <c r="L106" s="580"/>
      <c r="M106" s="580">
        <v>480000</v>
      </c>
      <c r="N106" s="882"/>
    </row>
    <row r="107" spans="1:14" ht="18.5" thickBot="1" x14ac:dyDescent="0.45">
      <c r="A107" s="886">
        <v>33</v>
      </c>
      <c r="B107" s="887" t="s">
        <v>2673</v>
      </c>
      <c r="C107" s="963" t="s">
        <v>1948</v>
      </c>
      <c r="D107" s="883">
        <v>155120.28</v>
      </c>
      <c r="E107" s="883">
        <f t="shared" si="22"/>
        <v>54292.097999999998</v>
      </c>
      <c r="F107" s="883">
        <f t="shared" si="23"/>
        <v>31024.056</v>
      </c>
      <c r="G107" s="883">
        <v>5400</v>
      </c>
      <c r="H107" s="883">
        <f t="shared" si="24"/>
        <v>7756.0140000000001</v>
      </c>
      <c r="I107" s="1209">
        <f t="shared" si="25"/>
        <v>72671.713999999993</v>
      </c>
      <c r="J107" s="883"/>
      <c r="K107" s="883"/>
      <c r="L107" s="883"/>
      <c r="M107" s="883">
        <v>480000</v>
      </c>
      <c r="N107" s="884"/>
    </row>
    <row r="108" spans="1:14" ht="18.5" thickBot="1" x14ac:dyDescent="0.45">
      <c r="A108" s="1210"/>
      <c r="B108" s="1212" t="s">
        <v>3217</v>
      </c>
      <c r="C108" s="1213">
        <v>33</v>
      </c>
      <c r="D108" s="1214">
        <f>SUM(D75:D107)</f>
        <v>5176691.8800000018</v>
      </c>
      <c r="E108" s="1214">
        <f>SUM(E84:E107)</f>
        <v>1340738.1119999997</v>
      </c>
      <c r="F108" s="1214">
        <f>SUM(F75:F107)</f>
        <v>1035338.3760000005</v>
      </c>
      <c r="G108" s="1214">
        <f t="shared" ref="G108:N108" si="26">SUM(G75:G107)</f>
        <v>178200</v>
      </c>
      <c r="H108" s="1214">
        <f t="shared" si="26"/>
        <v>258834.59400000013</v>
      </c>
      <c r="I108" s="1214">
        <f t="shared" si="26"/>
        <v>2401052.6940000006</v>
      </c>
      <c r="J108" s="1214">
        <f t="shared" si="26"/>
        <v>0</v>
      </c>
      <c r="K108" s="1214">
        <f t="shared" si="26"/>
        <v>0</v>
      </c>
      <c r="L108" s="1214">
        <f t="shared" si="26"/>
        <v>0</v>
      </c>
      <c r="M108" s="1214">
        <f t="shared" si="26"/>
        <v>15840000</v>
      </c>
      <c r="N108" s="1215">
        <f t="shared" si="26"/>
        <v>0</v>
      </c>
    </row>
    <row r="109" spans="1:14" ht="18" x14ac:dyDescent="0.4">
      <c r="A109" s="1216">
        <v>34</v>
      </c>
      <c r="B109" s="1219" t="s">
        <v>2674</v>
      </c>
      <c r="C109" s="1220" t="s">
        <v>2591</v>
      </c>
      <c r="D109" s="871">
        <v>259102</v>
      </c>
      <c r="E109" s="871">
        <f t="shared" si="22"/>
        <v>90685.7</v>
      </c>
      <c r="F109" s="871">
        <f>D109*20%</f>
        <v>51820.4</v>
      </c>
      <c r="G109" s="871">
        <v>7560</v>
      </c>
      <c r="H109" s="871">
        <f t="shared" ref="H109:H140" si="27">D109*5%</f>
        <v>12955.1</v>
      </c>
      <c r="I109" s="1208">
        <f t="shared" ref="I109:I140" si="28">D109*5%+64915.7</f>
        <v>77870.8</v>
      </c>
      <c r="J109" s="871"/>
      <c r="K109" s="871"/>
      <c r="L109" s="871"/>
      <c r="M109" s="871">
        <v>480000</v>
      </c>
      <c r="N109" s="872"/>
    </row>
    <row r="110" spans="1:14" ht="18" x14ac:dyDescent="0.4">
      <c r="A110" s="1217">
        <v>35</v>
      </c>
      <c r="B110" s="890" t="s">
        <v>2675</v>
      </c>
      <c r="C110" s="1051" t="s">
        <v>2591</v>
      </c>
      <c r="D110" s="580">
        <v>259102</v>
      </c>
      <c r="E110" s="580">
        <f t="shared" si="22"/>
        <v>90685.7</v>
      </c>
      <c r="F110" s="580">
        <f t="shared" ref="F110:F140" si="29">D110*20%</f>
        <v>51820.4</v>
      </c>
      <c r="G110" s="580">
        <v>7560</v>
      </c>
      <c r="H110" s="580">
        <f t="shared" si="27"/>
        <v>12955.1</v>
      </c>
      <c r="I110" s="1054">
        <f t="shared" si="28"/>
        <v>77870.8</v>
      </c>
      <c r="J110" s="580"/>
      <c r="K110" s="580"/>
      <c r="L110" s="580"/>
      <c r="M110" s="580">
        <v>480000</v>
      </c>
      <c r="N110" s="882"/>
    </row>
    <row r="111" spans="1:14" ht="18" x14ac:dyDescent="0.4">
      <c r="A111" s="1217">
        <v>36</v>
      </c>
      <c r="B111" s="890" t="s">
        <v>1849</v>
      </c>
      <c r="C111" s="1051" t="s">
        <v>2591</v>
      </c>
      <c r="D111" s="580">
        <v>259102</v>
      </c>
      <c r="E111" s="580">
        <f t="shared" si="22"/>
        <v>90685.7</v>
      </c>
      <c r="F111" s="580">
        <f t="shared" si="29"/>
        <v>51820.4</v>
      </c>
      <c r="G111" s="580">
        <v>7560</v>
      </c>
      <c r="H111" s="580">
        <f t="shared" si="27"/>
        <v>12955.1</v>
      </c>
      <c r="I111" s="1054">
        <f t="shared" si="28"/>
        <v>77870.8</v>
      </c>
      <c r="J111" s="580"/>
      <c r="K111" s="580"/>
      <c r="L111" s="580"/>
      <c r="M111" s="580">
        <v>480000</v>
      </c>
      <c r="N111" s="882"/>
    </row>
    <row r="112" spans="1:14" ht="18" x14ac:dyDescent="0.4">
      <c r="A112" s="1217">
        <v>37</v>
      </c>
      <c r="B112" s="890" t="s">
        <v>1850</v>
      </c>
      <c r="C112" s="1051" t="s">
        <v>2591</v>
      </c>
      <c r="D112" s="580">
        <v>259102</v>
      </c>
      <c r="E112" s="580">
        <f t="shared" si="22"/>
        <v>90685.7</v>
      </c>
      <c r="F112" s="580">
        <f t="shared" si="29"/>
        <v>51820.4</v>
      </c>
      <c r="G112" s="580">
        <v>7560</v>
      </c>
      <c r="H112" s="580">
        <f t="shared" si="27"/>
        <v>12955.1</v>
      </c>
      <c r="I112" s="1054">
        <f t="shared" si="28"/>
        <v>77870.8</v>
      </c>
      <c r="J112" s="580"/>
      <c r="K112" s="580"/>
      <c r="L112" s="580"/>
      <c r="M112" s="580">
        <v>480000</v>
      </c>
      <c r="N112" s="882"/>
    </row>
    <row r="113" spans="1:14" ht="18" x14ac:dyDescent="0.4">
      <c r="A113" s="1217">
        <v>38</v>
      </c>
      <c r="B113" s="890" t="s">
        <v>2676</v>
      </c>
      <c r="C113" s="1051" t="s">
        <v>2591</v>
      </c>
      <c r="D113" s="580">
        <v>259102</v>
      </c>
      <c r="E113" s="580">
        <f t="shared" si="22"/>
        <v>90685.7</v>
      </c>
      <c r="F113" s="580">
        <f t="shared" si="29"/>
        <v>51820.4</v>
      </c>
      <c r="G113" s="580">
        <v>7560</v>
      </c>
      <c r="H113" s="580">
        <f t="shared" si="27"/>
        <v>12955.1</v>
      </c>
      <c r="I113" s="1054">
        <f t="shared" si="28"/>
        <v>77870.8</v>
      </c>
      <c r="J113" s="580"/>
      <c r="K113" s="580"/>
      <c r="L113" s="580"/>
      <c r="M113" s="580">
        <v>480000</v>
      </c>
      <c r="N113" s="882"/>
    </row>
    <row r="114" spans="1:14" ht="18" x14ac:dyDescent="0.4">
      <c r="A114" s="1217">
        <v>39</v>
      </c>
      <c r="B114" s="890" t="s">
        <v>1851</v>
      </c>
      <c r="C114" s="1051" t="s">
        <v>2591</v>
      </c>
      <c r="D114" s="580">
        <v>259102</v>
      </c>
      <c r="E114" s="580">
        <f t="shared" si="22"/>
        <v>90685.7</v>
      </c>
      <c r="F114" s="580">
        <f t="shared" si="29"/>
        <v>51820.4</v>
      </c>
      <c r="G114" s="580">
        <v>7560</v>
      </c>
      <c r="H114" s="580">
        <f t="shared" si="27"/>
        <v>12955.1</v>
      </c>
      <c r="I114" s="1054">
        <f t="shared" si="28"/>
        <v>77870.8</v>
      </c>
      <c r="J114" s="580"/>
      <c r="K114" s="580"/>
      <c r="L114" s="580"/>
      <c r="M114" s="580">
        <v>480000</v>
      </c>
      <c r="N114" s="882"/>
    </row>
    <row r="115" spans="1:14" ht="18" x14ac:dyDescent="0.4">
      <c r="A115" s="1217">
        <v>40</v>
      </c>
      <c r="B115" s="890" t="s">
        <v>2677</v>
      </c>
      <c r="C115" s="1051" t="s">
        <v>2591</v>
      </c>
      <c r="D115" s="580">
        <v>259102</v>
      </c>
      <c r="E115" s="580">
        <f t="shared" si="22"/>
        <v>90685.7</v>
      </c>
      <c r="F115" s="580">
        <f t="shared" si="29"/>
        <v>51820.4</v>
      </c>
      <c r="G115" s="580">
        <v>7560</v>
      </c>
      <c r="H115" s="580">
        <f t="shared" si="27"/>
        <v>12955.1</v>
      </c>
      <c r="I115" s="1054">
        <f t="shared" si="28"/>
        <v>77870.8</v>
      </c>
      <c r="J115" s="580"/>
      <c r="K115" s="580"/>
      <c r="L115" s="580"/>
      <c r="M115" s="580">
        <v>480000</v>
      </c>
      <c r="N115" s="882"/>
    </row>
    <row r="116" spans="1:14" ht="18" x14ac:dyDescent="0.4">
      <c r="A116" s="1217">
        <v>41</v>
      </c>
      <c r="B116" s="890" t="s">
        <v>2678</v>
      </c>
      <c r="C116" s="1051" t="s">
        <v>2591</v>
      </c>
      <c r="D116" s="580">
        <v>259102</v>
      </c>
      <c r="E116" s="580">
        <f t="shared" si="22"/>
        <v>90685.7</v>
      </c>
      <c r="F116" s="580">
        <f t="shared" si="29"/>
        <v>51820.4</v>
      </c>
      <c r="G116" s="580">
        <v>7560</v>
      </c>
      <c r="H116" s="580">
        <f t="shared" si="27"/>
        <v>12955.1</v>
      </c>
      <c r="I116" s="1054">
        <f t="shared" si="28"/>
        <v>77870.8</v>
      </c>
      <c r="J116" s="580"/>
      <c r="K116" s="580"/>
      <c r="L116" s="580"/>
      <c r="M116" s="580">
        <v>480000</v>
      </c>
      <c r="N116" s="882"/>
    </row>
    <row r="117" spans="1:14" ht="18" x14ac:dyDescent="0.4">
      <c r="A117" s="1217">
        <v>42</v>
      </c>
      <c r="B117" s="890" t="s">
        <v>2679</v>
      </c>
      <c r="C117" s="1051" t="s">
        <v>2591</v>
      </c>
      <c r="D117" s="580">
        <v>259102</v>
      </c>
      <c r="E117" s="580">
        <f t="shared" si="22"/>
        <v>90685.7</v>
      </c>
      <c r="F117" s="580">
        <f t="shared" si="29"/>
        <v>51820.4</v>
      </c>
      <c r="G117" s="580">
        <v>7560</v>
      </c>
      <c r="H117" s="580">
        <f t="shared" si="27"/>
        <v>12955.1</v>
      </c>
      <c r="I117" s="1054">
        <f t="shared" si="28"/>
        <v>77870.8</v>
      </c>
      <c r="J117" s="580"/>
      <c r="K117" s="580"/>
      <c r="L117" s="580"/>
      <c r="M117" s="580">
        <v>480000</v>
      </c>
      <c r="N117" s="882"/>
    </row>
    <row r="118" spans="1:14" ht="18" x14ac:dyDescent="0.4">
      <c r="A118" s="1217">
        <v>43</v>
      </c>
      <c r="B118" s="890" t="s">
        <v>1848</v>
      </c>
      <c r="C118" s="204" t="s">
        <v>2592</v>
      </c>
      <c r="D118" s="580">
        <v>466701</v>
      </c>
      <c r="E118" s="580">
        <f t="shared" si="22"/>
        <v>163345.34999999998</v>
      </c>
      <c r="F118" s="580">
        <f t="shared" si="29"/>
        <v>93340.200000000012</v>
      </c>
      <c r="G118" s="580">
        <v>7560</v>
      </c>
      <c r="H118" s="580">
        <f t="shared" si="27"/>
        <v>23335.050000000003</v>
      </c>
      <c r="I118" s="1054">
        <f t="shared" si="28"/>
        <v>88250.75</v>
      </c>
      <c r="J118" s="580"/>
      <c r="K118" s="580"/>
      <c r="L118" s="580"/>
      <c r="M118" s="580">
        <v>480000</v>
      </c>
      <c r="N118" s="882"/>
    </row>
    <row r="119" spans="1:14" ht="18" x14ac:dyDescent="0.4">
      <c r="A119" s="1217">
        <v>44</v>
      </c>
      <c r="B119" s="890" t="s">
        <v>1852</v>
      </c>
      <c r="C119" s="204" t="s">
        <v>2592</v>
      </c>
      <c r="D119" s="580">
        <v>466701</v>
      </c>
      <c r="E119" s="580">
        <f t="shared" si="22"/>
        <v>163345.34999999998</v>
      </c>
      <c r="F119" s="580">
        <f t="shared" si="29"/>
        <v>93340.200000000012</v>
      </c>
      <c r="G119" s="580">
        <v>7560</v>
      </c>
      <c r="H119" s="580">
        <f t="shared" si="27"/>
        <v>23335.050000000003</v>
      </c>
      <c r="I119" s="1054">
        <f t="shared" si="28"/>
        <v>88250.75</v>
      </c>
      <c r="J119" s="580"/>
      <c r="K119" s="580"/>
      <c r="L119" s="580"/>
      <c r="M119" s="580">
        <v>480000</v>
      </c>
      <c r="N119" s="882"/>
    </row>
    <row r="120" spans="1:14" ht="18" x14ac:dyDescent="0.4">
      <c r="A120" s="1217">
        <v>45</v>
      </c>
      <c r="B120" s="890" t="s">
        <v>1853</v>
      </c>
      <c r="C120" s="204" t="s">
        <v>2592</v>
      </c>
      <c r="D120" s="580">
        <v>466701</v>
      </c>
      <c r="E120" s="580">
        <f t="shared" si="22"/>
        <v>163345.34999999998</v>
      </c>
      <c r="F120" s="580">
        <f t="shared" si="29"/>
        <v>93340.200000000012</v>
      </c>
      <c r="G120" s="580">
        <v>7560</v>
      </c>
      <c r="H120" s="580">
        <f t="shared" si="27"/>
        <v>23335.050000000003</v>
      </c>
      <c r="I120" s="1054">
        <f t="shared" si="28"/>
        <v>88250.75</v>
      </c>
      <c r="J120" s="580"/>
      <c r="K120" s="580"/>
      <c r="L120" s="580"/>
      <c r="M120" s="580">
        <v>480000</v>
      </c>
      <c r="N120" s="882"/>
    </row>
    <row r="121" spans="1:14" ht="18" x14ac:dyDescent="0.4">
      <c r="A121" s="1217">
        <v>46</v>
      </c>
      <c r="B121" s="890" t="s">
        <v>1854</v>
      </c>
      <c r="C121" s="204" t="s">
        <v>2592</v>
      </c>
      <c r="D121" s="580">
        <v>466701</v>
      </c>
      <c r="E121" s="580">
        <f t="shared" si="22"/>
        <v>163345.34999999998</v>
      </c>
      <c r="F121" s="580">
        <f t="shared" si="29"/>
        <v>93340.200000000012</v>
      </c>
      <c r="G121" s="580">
        <v>7560</v>
      </c>
      <c r="H121" s="580">
        <f t="shared" si="27"/>
        <v>23335.050000000003</v>
      </c>
      <c r="I121" s="1054">
        <f t="shared" si="28"/>
        <v>88250.75</v>
      </c>
      <c r="J121" s="580"/>
      <c r="K121" s="580"/>
      <c r="L121" s="580"/>
      <c r="M121" s="580">
        <v>480000</v>
      </c>
      <c r="N121" s="882"/>
    </row>
    <row r="122" spans="1:14" ht="18" x14ac:dyDescent="0.4">
      <c r="A122" s="1217">
        <v>47</v>
      </c>
      <c r="B122" s="890" t="s">
        <v>1856</v>
      </c>
      <c r="C122" s="204" t="s">
        <v>2592</v>
      </c>
      <c r="D122" s="580">
        <v>466701</v>
      </c>
      <c r="E122" s="580">
        <f t="shared" si="22"/>
        <v>163345.34999999998</v>
      </c>
      <c r="F122" s="580">
        <f t="shared" si="29"/>
        <v>93340.200000000012</v>
      </c>
      <c r="G122" s="580">
        <v>7560</v>
      </c>
      <c r="H122" s="580">
        <f t="shared" si="27"/>
        <v>23335.050000000003</v>
      </c>
      <c r="I122" s="1054">
        <f t="shared" si="28"/>
        <v>88250.75</v>
      </c>
      <c r="J122" s="580"/>
      <c r="K122" s="580"/>
      <c r="L122" s="580"/>
      <c r="M122" s="580">
        <v>480000</v>
      </c>
      <c r="N122" s="882"/>
    </row>
    <row r="123" spans="1:14" ht="18" x14ac:dyDescent="0.4">
      <c r="A123" s="1217">
        <v>48</v>
      </c>
      <c r="B123" s="890" t="s">
        <v>2680</v>
      </c>
      <c r="C123" s="204" t="s">
        <v>2592</v>
      </c>
      <c r="D123" s="580">
        <v>466701</v>
      </c>
      <c r="E123" s="580">
        <f t="shared" si="22"/>
        <v>163345.34999999998</v>
      </c>
      <c r="F123" s="580">
        <f t="shared" si="29"/>
        <v>93340.200000000012</v>
      </c>
      <c r="G123" s="580">
        <v>7560</v>
      </c>
      <c r="H123" s="580">
        <f t="shared" si="27"/>
        <v>23335.050000000003</v>
      </c>
      <c r="I123" s="1054">
        <f t="shared" si="28"/>
        <v>88250.75</v>
      </c>
      <c r="J123" s="580"/>
      <c r="K123" s="580"/>
      <c r="L123" s="580"/>
      <c r="M123" s="580">
        <v>480000</v>
      </c>
      <c r="N123" s="882"/>
    </row>
    <row r="124" spans="1:14" ht="18" x14ac:dyDescent="0.4">
      <c r="A124" s="1217">
        <v>49</v>
      </c>
      <c r="B124" s="890" t="s">
        <v>2681</v>
      </c>
      <c r="C124" s="204" t="s">
        <v>2592</v>
      </c>
      <c r="D124" s="580">
        <v>466701</v>
      </c>
      <c r="E124" s="580">
        <f t="shared" si="22"/>
        <v>163345.34999999998</v>
      </c>
      <c r="F124" s="580">
        <f t="shared" si="29"/>
        <v>93340.200000000012</v>
      </c>
      <c r="G124" s="580">
        <v>7560</v>
      </c>
      <c r="H124" s="580">
        <f t="shared" si="27"/>
        <v>23335.050000000003</v>
      </c>
      <c r="I124" s="1054">
        <f t="shared" si="28"/>
        <v>88250.75</v>
      </c>
      <c r="J124" s="580"/>
      <c r="K124" s="580"/>
      <c r="L124" s="580"/>
      <c r="M124" s="580">
        <v>480000</v>
      </c>
      <c r="N124" s="882"/>
    </row>
    <row r="125" spans="1:14" ht="18" x14ac:dyDescent="0.4">
      <c r="A125" s="1217">
        <v>50</v>
      </c>
      <c r="B125" s="890" t="s">
        <v>2682</v>
      </c>
      <c r="C125" s="204" t="s">
        <v>2592</v>
      </c>
      <c r="D125" s="580">
        <v>466701</v>
      </c>
      <c r="E125" s="580">
        <f t="shared" si="22"/>
        <v>163345.34999999998</v>
      </c>
      <c r="F125" s="580">
        <f t="shared" si="29"/>
        <v>93340.200000000012</v>
      </c>
      <c r="G125" s="580">
        <v>7560</v>
      </c>
      <c r="H125" s="580">
        <f t="shared" si="27"/>
        <v>23335.050000000003</v>
      </c>
      <c r="I125" s="1054">
        <f t="shared" si="28"/>
        <v>88250.75</v>
      </c>
      <c r="J125" s="580"/>
      <c r="K125" s="580"/>
      <c r="L125" s="580"/>
      <c r="M125" s="580">
        <v>480000</v>
      </c>
      <c r="N125" s="882"/>
    </row>
    <row r="126" spans="1:14" ht="18" x14ac:dyDescent="0.4">
      <c r="A126" s="1217">
        <v>51</v>
      </c>
      <c r="B126" s="890" t="s">
        <v>2683</v>
      </c>
      <c r="C126" s="204" t="s">
        <v>2592</v>
      </c>
      <c r="D126" s="580">
        <v>466701</v>
      </c>
      <c r="E126" s="580">
        <f t="shared" si="22"/>
        <v>163345.34999999998</v>
      </c>
      <c r="F126" s="580">
        <f t="shared" si="29"/>
        <v>93340.200000000012</v>
      </c>
      <c r="G126" s="580">
        <v>7560</v>
      </c>
      <c r="H126" s="580">
        <f t="shared" si="27"/>
        <v>23335.050000000003</v>
      </c>
      <c r="I126" s="1054">
        <f t="shared" si="28"/>
        <v>88250.75</v>
      </c>
      <c r="J126" s="580"/>
      <c r="K126" s="580"/>
      <c r="L126" s="580"/>
      <c r="M126" s="580">
        <v>480000</v>
      </c>
      <c r="N126" s="882"/>
    </row>
    <row r="127" spans="1:14" ht="18" x14ac:dyDescent="0.4">
      <c r="A127" s="1217">
        <v>52</v>
      </c>
      <c r="B127" s="890" t="s">
        <v>2684</v>
      </c>
      <c r="C127" s="204" t="s">
        <v>2592</v>
      </c>
      <c r="D127" s="580">
        <v>466701</v>
      </c>
      <c r="E127" s="580">
        <f t="shared" si="22"/>
        <v>163345.34999999998</v>
      </c>
      <c r="F127" s="580">
        <f t="shared" si="29"/>
        <v>93340.200000000012</v>
      </c>
      <c r="G127" s="580">
        <v>7560</v>
      </c>
      <c r="H127" s="580">
        <f t="shared" si="27"/>
        <v>23335.050000000003</v>
      </c>
      <c r="I127" s="1054">
        <f t="shared" si="28"/>
        <v>88250.75</v>
      </c>
      <c r="J127" s="580"/>
      <c r="K127" s="580"/>
      <c r="L127" s="580"/>
      <c r="M127" s="580">
        <v>480000</v>
      </c>
      <c r="N127" s="882"/>
    </row>
    <row r="128" spans="1:14" ht="18" x14ac:dyDescent="0.4">
      <c r="A128" s="1217">
        <v>53</v>
      </c>
      <c r="B128" s="890" t="s">
        <v>2685</v>
      </c>
      <c r="C128" s="204" t="s">
        <v>2592</v>
      </c>
      <c r="D128" s="580">
        <v>466701</v>
      </c>
      <c r="E128" s="580">
        <f t="shared" si="22"/>
        <v>163345.34999999998</v>
      </c>
      <c r="F128" s="580">
        <f t="shared" si="29"/>
        <v>93340.200000000012</v>
      </c>
      <c r="G128" s="580">
        <v>7560</v>
      </c>
      <c r="H128" s="580">
        <f t="shared" si="27"/>
        <v>23335.050000000003</v>
      </c>
      <c r="I128" s="1054">
        <f t="shared" si="28"/>
        <v>88250.75</v>
      </c>
      <c r="J128" s="580"/>
      <c r="K128" s="580"/>
      <c r="L128" s="580"/>
      <c r="M128" s="580">
        <v>480000</v>
      </c>
      <c r="N128" s="882"/>
    </row>
    <row r="129" spans="1:14" ht="18" x14ac:dyDescent="0.4">
      <c r="A129" s="1217">
        <v>54</v>
      </c>
      <c r="B129" s="890" t="s">
        <v>2686</v>
      </c>
      <c r="C129" s="204" t="s">
        <v>2592</v>
      </c>
      <c r="D129" s="580">
        <v>466701</v>
      </c>
      <c r="E129" s="580">
        <f t="shared" si="22"/>
        <v>163345.34999999998</v>
      </c>
      <c r="F129" s="580">
        <f t="shared" si="29"/>
        <v>93340.200000000012</v>
      </c>
      <c r="G129" s="580">
        <v>7560</v>
      </c>
      <c r="H129" s="580">
        <f t="shared" si="27"/>
        <v>23335.050000000003</v>
      </c>
      <c r="I129" s="1054">
        <f t="shared" si="28"/>
        <v>88250.75</v>
      </c>
      <c r="J129" s="580"/>
      <c r="K129" s="580"/>
      <c r="L129" s="580"/>
      <c r="M129" s="580">
        <v>480000</v>
      </c>
      <c r="N129" s="882"/>
    </row>
    <row r="130" spans="1:14" ht="18" x14ac:dyDescent="0.4">
      <c r="A130" s="1217">
        <v>55</v>
      </c>
      <c r="B130" s="890" t="s">
        <v>2687</v>
      </c>
      <c r="C130" s="204" t="s">
        <v>2592</v>
      </c>
      <c r="D130" s="580">
        <v>466701</v>
      </c>
      <c r="E130" s="580">
        <f t="shared" si="22"/>
        <v>163345.34999999998</v>
      </c>
      <c r="F130" s="580">
        <f t="shared" si="29"/>
        <v>93340.200000000012</v>
      </c>
      <c r="G130" s="580">
        <v>7560</v>
      </c>
      <c r="H130" s="580">
        <f t="shared" si="27"/>
        <v>23335.050000000003</v>
      </c>
      <c r="I130" s="1054">
        <f t="shared" si="28"/>
        <v>88250.75</v>
      </c>
      <c r="J130" s="580"/>
      <c r="K130" s="580"/>
      <c r="L130" s="580"/>
      <c r="M130" s="580">
        <v>480000</v>
      </c>
      <c r="N130" s="882"/>
    </row>
    <row r="131" spans="1:14" ht="18" x14ac:dyDescent="0.4">
      <c r="A131" s="1217">
        <v>56</v>
      </c>
      <c r="B131" s="890" t="s">
        <v>2688</v>
      </c>
      <c r="C131" s="204" t="s">
        <v>2593</v>
      </c>
      <c r="D131" s="580">
        <v>464883</v>
      </c>
      <c r="E131" s="580">
        <f t="shared" si="22"/>
        <v>162709.04999999999</v>
      </c>
      <c r="F131" s="580">
        <f t="shared" si="29"/>
        <v>92976.6</v>
      </c>
      <c r="G131" s="580">
        <v>8640</v>
      </c>
      <c r="H131" s="580">
        <f t="shared" si="27"/>
        <v>23244.15</v>
      </c>
      <c r="I131" s="1054">
        <f t="shared" si="28"/>
        <v>88159.85</v>
      </c>
      <c r="J131" s="580"/>
      <c r="K131" s="580"/>
      <c r="L131" s="580"/>
      <c r="M131" s="580">
        <v>480000</v>
      </c>
      <c r="N131" s="882"/>
    </row>
    <row r="132" spans="1:14" ht="18" x14ac:dyDescent="0.4">
      <c r="A132" s="1217">
        <v>57</v>
      </c>
      <c r="B132" s="890" t="s">
        <v>2689</v>
      </c>
      <c r="C132" s="204" t="s">
        <v>2593</v>
      </c>
      <c r="D132" s="580">
        <v>464883</v>
      </c>
      <c r="E132" s="580">
        <f t="shared" si="22"/>
        <v>162709.04999999999</v>
      </c>
      <c r="F132" s="580">
        <f t="shared" si="29"/>
        <v>92976.6</v>
      </c>
      <c r="G132" s="580">
        <v>8640</v>
      </c>
      <c r="H132" s="580">
        <f t="shared" si="27"/>
        <v>23244.15</v>
      </c>
      <c r="I132" s="1054">
        <f t="shared" si="28"/>
        <v>88159.85</v>
      </c>
      <c r="J132" s="580"/>
      <c r="K132" s="580"/>
      <c r="L132" s="580"/>
      <c r="M132" s="580">
        <v>480000</v>
      </c>
      <c r="N132" s="882"/>
    </row>
    <row r="133" spans="1:14" ht="18" x14ac:dyDescent="0.4">
      <c r="A133" s="1217">
        <v>58</v>
      </c>
      <c r="B133" s="890" t="s">
        <v>2690</v>
      </c>
      <c r="C133" s="204" t="s">
        <v>2593</v>
      </c>
      <c r="D133" s="580">
        <v>464883</v>
      </c>
      <c r="E133" s="580">
        <f t="shared" si="22"/>
        <v>162709.04999999999</v>
      </c>
      <c r="F133" s="580">
        <f t="shared" si="29"/>
        <v>92976.6</v>
      </c>
      <c r="G133" s="580">
        <v>8640</v>
      </c>
      <c r="H133" s="580">
        <f t="shared" si="27"/>
        <v>23244.15</v>
      </c>
      <c r="I133" s="1054">
        <f t="shared" si="28"/>
        <v>88159.85</v>
      </c>
      <c r="J133" s="580"/>
      <c r="K133" s="580"/>
      <c r="L133" s="580"/>
      <c r="M133" s="580">
        <v>480000</v>
      </c>
      <c r="N133" s="882"/>
    </row>
    <row r="134" spans="1:14" ht="18" x14ac:dyDescent="0.4">
      <c r="A134" s="1217">
        <v>59</v>
      </c>
      <c r="B134" s="890" t="s">
        <v>1855</v>
      </c>
      <c r="C134" s="204" t="s">
        <v>2593</v>
      </c>
      <c r="D134" s="580">
        <v>464883</v>
      </c>
      <c r="E134" s="580">
        <f t="shared" si="22"/>
        <v>162709.04999999999</v>
      </c>
      <c r="F134" s="580">
        <f t="shared" si="29"/>
        <v>92976.6</v>
      </c>
      <c r="G134" s="580">
        <v>8640</v>
      </c>
      <c r="H134" s="580">
        <f t="shared" si="27"/>
        <v>23244.15</v>
      </c>
      <c r="I134" s="1054">
        <f t="shared" si="28"/>
        <v>88159.85</v>
      </c>
      <c r="J134" s="580"/>
      <c r="K134" s="580"/>
      <c r="L134" s="580"/>
      <c r="M134" s="580">
        <v>480000</v>
      </c>
      <c r="N134" s="882"/>
    </row>
    <row r="135" spans="1:14" ht="18" x14ac:dyDescent="0.4">
      <c r="A135" s="1217">
        <v>60</v>
      </c>
      <c r="B135" s="890" t="s">
        <v>2594</v>
      </c>
      <c r="C135" s="204" t="s">
        <v>2593</v>
      </c>
      <c r="D135" s="580">
        <v>464883</v>
      </c>
      <c r="E135" s="580">
        <f t="shared" si="22"/>
        <v>162709.04999999999</v>
      </c>
      <c r="F135" s="580">
        <f t="shared" si="29"/>
        <v>92976.6</v>
      </c>
      <c r="G135" s="580">
        <v>8640</v>
      </c>
      <c r="H135" s="580">
        <f t="shared" si="27"/>
        <v>23244.15</v>
      </c>
      <c r="I135" s="1054">
        <f t="shared" si="28"/>
        <v>88159.85</v>
      </c>
      <c r="J135" s="580"/>
      <c r="K135" s="580"/>
      <c r="L135" s="580"/>
      <c r="M135" s="580">
        <v>480000</v>
      </c>
      <c r="N135" s="882"/>
    </row>
    <row r="136" spans="1:14" ht="18" x14ac:dyDescent="0.4">
      <c r="A136" s="1217">
        <v>61</v>
      </c>
      <c r="B136" s="890" t="s">
        <v>1862</v>
      </c>
      <c r="C136" s="204" t="s">
        <v>2593</v>
      </c>
      <c r="D136" s="580">
        <v>464883</v>
      </c>
      <c r="E136" s="580">
        <f t="shared" si="22"/>
        <v>162709.04999999999</v>
      </c>
      <c r="F136" s="580">
        <f t="shared" si="29"/>
        <v>92976.6</v>
      </c>
      <c r="G136" s="580">
        <v>8640</v>
      </c>
      <c r="H136" s="580">
        <f t="shared" si="27"/>
        <v>23244.15</v>
      </c>
      <c r="I136" s="1054">
        <f t="shared" si="28"/>
        <v>88159.85</v>
      </c>
      <c r="J136" s="580"/>
      <c r="K136" s="580"/>
      <c r="L136" s="580"/>
      <c r="M136" s="580">
        <v>480000</v>
      </c>
      <c r="N136" s="882"/>
    </row>
    <row r="137" spans="1:14" ht="18" x14ac:dyDescent="0.4">
      <c r="A137" s="1217">
        <v>62</v>
      </c>
      <c r="B137" s="890" t="s">
        <v>2691</v>
      </c>
      <c r="C137" s="204" t="s">
        <v>2593</v>
      </c>
      <c r="D137" s="580">
        <v>464883</v>
      </c>
      <c r="E137" s="580">
        <f t="shared" si="22"/>
        <v>162709.04999999999</v>
      </c>
      <c r="F137" s="580">
        <f t="shared" si="29"/>
        <v>92976.6</v>
      </c>
      <c r="G137" s="580">
        <v>8640</v>
      </c>
      <c r="H137" s="580">
        <f t="shared" si="27"/>
        <v>23244.15</v>
      </c>
      <c r="I137" s="1054">
        <f t="shared" si="28"/>
        <v>88159.85</v>
      </c>
      <c r="J137" s="580"/>
      <c r="K137" s="580"/>
      <c r="L137" s="580"/>
      <c r="M137" s="580">
        <v>480000</v>
      </c>
      <c r="N137" s="882"/>
    </row>
    <row r="138" spans="1:14" ht="18" x14ac:dyDescent="0.4">
      <c r="A138" s="1217">
        <v>63</v>
      </c>
      <c r="B138" s="890" t="s">
        <v>1857</v>
      </c>
      <c r="C138" s="204" t="s">
        <v>2595</v>
      </c>
      <c r="D138" s="580">
        <v>574608</v>
      </c>
      <c r="E138" s="580">
        <f t="shared" si="22"/>
        <v>201112.8</v>
      </c>
      <c r="F138" s="580">
        <f t="shared" si="29"/>
        <v>114921.60000000001</v>
      </c>
      <c r="G138" s="580">
        <v>8640</v>
      </c>
      <c r="H138" s="580">
        <f t="shared" si="27"/>
        <v>28730.400000000001</v>
      </c>
      <c r="I138" s="1054">
        <f t="shared" si="28"/>
        <v>93646.1</v>
      </c>
      <c r="J138" s="580"/>
      <c r="K138" s="580"/>
      <c r="L138" s="580"/>
      <c r="M138" s="580">
        <v>480000</v>
      </c>
      <c r="N138" s="882"/>
    </row>
    <row r="139" spans="1:14" ht="18" x14ac:dyDescent="0.4">
      <c r="A139" s="1217">
        <v>64</v>
      </c>
      <c r="B139" s="890" t="s">
        <v>2692</v>
      </c>
      <c r="C139" s="204" t="s">
        <v>2595</v>
      </c>
      <c r="D139" s="580">
        <v>574608</v>
      </c>
      <c r="E139" s="580">
        <f t="shared" si="22"/>
        <v>201112.8</v>
      </c>
      <c r="F139" s="580">
        <f t="shared" si="29"/>
        <v>114921.60000000001</v>
      </c>
      <c r="G139" s="580">
        <v>8640</v>
      </c>
      <c r="H139" s="580">
        <f t="shared" si="27"/>
        <v>28730.400000000001</v>
      </c>
      <c r="I139" s="1054">
        <f t="shared" si="28"/>
        <v>93646.1</v>
      </c>
      <c r="J139" s="580"/>
      <c r="K139" s="580"/>
      <c r="L139" s="580"/>
      <c r="M139" s="580">
        <v>480000</v>
      </c>
      <c r="N139" s="882"/>
    </row>
    <row r="140" spans="1:14" ht="18.5" thickBot="1" x14ac:dyDescent="0.45">
      <c r="A140" s="1218">
        <v>65</v>
      </c>
      <c r="B140" s="886" t="s">
        <v>1859</v>
      </c>
      <c r="C140" s="887" t="s">
        <v>2595</v>
      </c>
      <c r="D140" s="883">
        <v>574608</v>
      </c>
      <c r="E140" s="883">
        <f t="shared" ref="E140:E164" si="30">D140*35%</f>
        <v>201112.8</v>
      </c>
      <c r="F140" s="883">
        <f t="shared" si="29"/>
        <v>114921.60000000001</v>
      </c>
      <c r="G140" s="883">
        <v>8640</v>
      </c>
      <c r="H140" s="883">
        <f t="shared" si="27"/>
        <v>28730.400000000001</v>
      </c>
      <c r="I140" s="1209">
        <f t="shared" si="28"/>
        <v>93646.1</v>
      </c>
      <c r="J140" s="883"/>
      <c r="K140" s="883"/>
      <c r="L140" s="883"/>
      <c r="M140" s="883">
        <v>480000</v>
      </c>
      <c r="N140" s="884"/>
    </row>
    <row r="141" spans="1:14" ht="18.5" thickBot="1" x14ac:dyDescent="0.45">
      <c r="A141" s="1093"/>
      <c r="B141" s="1212" t="s">
        <v>1904</v>
      </c>
      <c r="C141" s="1213">
        <v>32</v>
      </c>
      <c r="D141" s="1214">
        <f>SUM(D109:D140)</f>
        <v>13377036</v>
      </c>
      <c r="E141" s="1214">
        <f t="shared" ref="E141:N141" si="31">SUM(E109:E140)</f>
        <v>4681962.5999999987</v>
      </c>
      <c r="F141" s="1214">
        <f t="shared" si="31"/>
        <v>2675407.2000000002</v>
      </c>
      <c r="G141" s="1214">
        <f t="shared" si="31"/>
        <v>252720</v>
      </c>
      <c r="H141" s="1214">
        <f t="shared" si="31"/>
        <v>668851.80000000005</v>
      </c>
      <c r="I141" s="1214">
        <f t="shared" si="31"/>
        <v>2746154.2000000011</v>
      </c>
      <c r="J141" s="1214">
        <f t="shared" si="31"/>
        <v>0</v>
      </c>
      <c r="K141" s="1214">
        <f t="shared" si="31"/>
        <v>0</v>
      </c>
      <c r="L141" s="1214">
        <f t="shared" si="31"/>
        <v>0</v>
      </c>
      <c r="M141" s="1214">
        <f t="shared" si="31"/>
        <v>15360000</v>
      </c>
      <c r="N141" s="1214">
        <f t="shared" si="31"/>
        <v>0</v>
      </c>
    </row>
    <row r="142" spans="1:14" ht="18" x14ac:dyDescent="0.4">
      <c r="A142" s="1219">
        <v>66</v>
      </c>
      <c r="B142" s="1222" t="s">
        <v>1858</v>
      </c>
      <c r="C142" s="544" t="s">
        <v>1907</v>
      </c>
      <c r="D142" s="871">
        <v>613309</v>
      </c>
      <c r="E142" s="871">
        <f t="shared" si="30"/>
        <v>214658.15</v>
      </c>
      <c r="F142" s="871">
        <f>D142*20%</f>
        <v>122661.8</v>
      </c>
      <c r="G142" s="871">
        <v>8640</v>
      </c>
      <c r="H142" s="871">
        <f>D142*5%</f>
        <v>30665.45</v>
      </c>
      <c r="I142" s="871">
        <f>D142*5%+(24000)</f>
        <v>54665.45</v>
      </c>
      <c r="J142" s="871"/>
      <c r="K142" s="871"/>
      <c r="L142" s="871"/>
      <c r="M142" s="871">
        <v>480000</v>
      </c>
      <c r="N142" s="872"/>
    </row>
    <row r="143" spans="1:14" ht="18" x14ac:dyDescent="0.4">
      <c r="A143" s="1050">
        <v>67</v>
      </c>
      <c r="B143" s="1052" t="s">
        <v>1860</v>
      </c>
      <c r="C143" s="204" t="s">
        <v>1907</v>
      </c>
      <c r="D143" s="580">
        <v>613309</v>
      </c>
      <c r="E143" s="580">
        <f t="shared" si="30"/>
        <v>214658.15</v>
      </c>
      <c r="F143" s="580">
        <f t="shared" ref="F143:F164" si="32">D143*20%</f>
        <v>122661.8</v>
      </c>
      <c r="G143" s="580">
        <v>8640</v>
      </c>
      <c r="H143" s="580">
        <f t="shared" ref="H143:H164" si="33">D143*5%</f>
        <v>30665.45</v>
      </c>
      <c r="I143" s="580">
        <f t="shared" ref="I143:I164" si="34">D143*5%+(24000)</f>
        <v>54665.45</v>
      </c>
      <c r="J143" s="580"/>
      <c r="K143" s="580"/>
      <c r="L143" s="580"/>
      <c r="M143" s="580">
        <v>480000</v>
      </c>
      <c r="N143" s="882"/>
    </row>
    <row r="144" spans="1:14" ht="18" x14ac:dyDescent="0.4">
      <c r="A144" s="1050">
        <v>68</v>
      </c>
      <c r="B144" s="1052" t="s">
        <v>1870</v>
      </c>
      <c r="C144" s="204" t="s">
        <v>1907</v>
      </c>
      <c r="D144" s="580">
        <v>613309</v>
      </c>
      <c r="E144" s="580">
        <f t="shared" si="30"/>
        <v>214658.15</v>
      </c>
      <c r="F144" s="580">
        <f t="shared" si="32"/>
        <v>122661.8</v>
      </c>
      <c r="G144" s="580">
        <v>8640</v>
      </c>
      <c r="H144" s="580">
        <f t="shared" si="33"/>
        <v>30665.45</v>
      </c>
      <c r="I144" s="580">
        <f t="shared" si="34"/>
        <v>54665.45</v>
      </c>
      <c r="J144" s="580"/>
      <c r="K144" s="580"/>
      <c r="L144" s="580"/>
      <c r="M144" s="580">
        <v>480000</v>
      </c>
      <c r="N144" s="882"/>
    </row>
    <row r="145" spans="1:14" ht="18" x14ac:dyDescent="0.4">
      <c r="A145" s="1050">
        <v>69</v>
      </c>
      <c r="B145" s="204" t="s">
        <v>1863</v>
      </c>
      <c r="C145" s="204" t="s">
        <v>1808</v>
      </c>
      <c r="D145" s="580">
        <v>672590.99999999965</v>
      </c>
      <c r="E145" s="580">
        <f t="shared" si="30"/>
        <v>235406.84999999986</v>
      </c>
      <c r="F145" s="580">
        <f t="shared" si="32"/>
        <v>134518.19999999992</v>
      </c>
      <c r="G145" s="580">
        <v>8640</v>
      </c>
      <c r="H145" s="580">
        <f t="shared" si="33"/>
        <v>33629.549999999981</v>
      </c>
      <c r="I145" s="580">
        <f t="shared" si="34"/>
        <v>57629.549999999981</v>
      </c>
      <c r="J145" s="580"/>
      <c r="K145" s="580"/>
      <c r="L145" s="580"/>
      <c r="M145" s="580">
        <v>480000</v>
      </c>
      <c r="N145" s="882"/>
    </row>
    <row r="146" spans="1:14" ht="18" x14ac:dyDescent="0.4">
      <c r="A146" s="1050">
        <v>70</v>
      </c>
      <c r="B146" s="204" t="s">
        <v>1864</v>
      </c>
      <c r="C146" s="204" t="s">
        <v>1808</v>
      </c>
      <c r="D146" s="580">
        <v>672590.99999999965</v>
      </c>
      <c r="E146" s="580">
        <f t="shared" si="30"/>
        <v>235406.84999999986</v>
      </c>
      <c r="F146" s="580">
        <f t="shared" si="32"/>
        <v>134518.19999999992</v>
      </c>
      <c r="G146" s="580">
        <v>8640</v>
      </c>
      <c r="H146" s="580">
        <f t="shared" si="33"/>
        <v>33629.549999999981</v>
      </c>
      <c r="I146" s="580">
        <f t="shared" si="34"/>
        <v>57629.549999999981</v>
      </c>
      <c r="J146" s="580"/>
      <c r="K146" s="580"/>
      <c r="L146" s="580"/>
      <c r="M146" s="580">
        <v>480000</v>
      </c>
      <c r="N146" s="882"/>
    </row>
    <row r="147" spans="1:14" ht="18" x14ac:dyDescent="0.4">
      <c r="A147" s="1050">
        <v>71</v>
      </c>
      <c r="B147" s="204" t="s">
        <v>1865</v>
      </c>
      <c r="C147" s="204" t="s">
        <v>1808</v>
      </c>
      <c r="D147" s="580">
        <v>672590.99999999965</v>
      </c>
      <c r="E147" s="580">
        <f t="shared" si="30"/>
        <v>235406.84999999986</v>
      </c>
      <c r="F147" s="580">
        <f t="shared" si="32"/>
        <v>134518.19999999992</v>
      </c>
      <c r="G147" s="580">
        <v>8640</v>
      </c>
      <c r="H147" s="580">
        <f t="shared" si="33"/>
        <v>33629.549999999981</v>
      </c>
      <c r="I147" s="580">
        <f t="shared" si="34"/>
        <v>57629.549999999981</v>
      </c>
      <c r="J147" s="580"/>
      <c r="K147" s="580"/>
      <c r="L147" s="580"/>
      <c r="M147" s="580">
        <v>480000</v>
      </c>
      <c r="N147" s="882"/>
    </row>
    <row r="148" spans="1:14" ht="18" x14ac:dyDescent="0.4">
      <c r="A148" s="1050">
        <v>72</v>
      </c>
      <c r="B148" s="204" t="s">
        <v>1866</v>
      </c>
      <c r="C148" s="204" t="s">
        <v>1808</v>
      </c>
      <c r="D148" s="580">
        <v>672590.99999999965</v>
      </c>
      <c r="E148" s="580">
        <f t="shared" si="30"/>
        <v>235406.84999999986</v>
      </c>
      <c r="F148" s="580">
        <f t="shared" si="32"/>
        <v>134518.19999999992</v>
      </c>
      <c r="G148" s="580">
        <v>8640</v>
      </c>
      <c r="H148" s="580">
        <f t="shared" si="33"/>
        <v>33629.549999999981</v>
      </c>
      <c r="I148" s="580">
        <f t="shared" si="34"/>
        <v>57629.549999999981</v>
      </c>
      <c r="J148" s="580"/>
      <c r="K148" s="580"/>
      <c r="L148" s="580"/>
      <c r="M148" s="580">
        <v>480000</v>
      </c>
      <c r="N148" s="882"/>
    </row>
    <row r="149" spans="1:14" ht="18" x14ac:dyDescent="0.4">
      <c r="A149" s="1050">
        <v>73</v>
      </c>
      <c r="B149" s="204" t="s">
        <v>1867</v>
      </c>
      <c r="C149" s="204" t="s">
        <v>1808</v>
      </c>
      <c r="D149" s="580">
        <v>672590.99999999965</v>
      </c>
      <c r="E149" s="580">
        <f t="shared" si="30"/>
        <v>235406.84999999986</v>
      </c>
      <c r="F149" s="580">
        <f t="shared" si="32"/>
        <v>134518.19999999992</v>
      </c>
      <c r="G149" s="580">
        <v>8640</v>
      </c>
      <c r="H149" s="580">
        <f t="shared" si="33"/>
        <v>33629.549999999981</v>
      </c>
      <c r="I149" s="580">
        <f t="shared" si="34"/>
        <v>57629.549999999981</v>
      </c>
      <c r="J149" s="580"/>
      <c r="K149" s="580"/>
      <c r="L149" s="580"/>
      <c r="M149" s="580">
        <v>480000</v>
      </c>
      <c r="N149" s="882"/>
    </row>
    <row r="150" spans="1:14" ht="18" x14ac:dyDescent="0.4">
      <c r="A150" s="1050">
        <v>74</v>
      </c>
      <c r="B150" s="204" t="s">
        <v>1868</v>
      </c>
      <c r="C150" s="204" t="s">
        <v>1808</v>
      </c>
      <c r="D150" s="580">
        <v>672590.99999999965</v>
      </c>
      <c r="E150" s="580">
        <f t="shared" si="30"/>
        <v>235406.84999999986</v>
      </c>
      <c r="F150" s="580">
        <f t="shared" si="32"/>
        <v>134518.19999999992</v>
      </c>
      <c r="G150" s="580">
        <v>8640</v>
      </c>
      <c r="H150" s="580">
        <f t="shared" si="33"/>
        <v>33629.549999999981</v>
      </c>
      <c r="I150" s="580">
        <f t="shared" si="34"/>
        <v>57629.549999999981</v>
      </c>
      <c r="J150" s="580"/>
      <c r="K150" s="580"/>
      <c r="L150" s="580"/>
      <c r="M150" s="580">
        <v>480000</v>
      </c>
      <c r="N150" s="882"/>
    </row>
    <row r="151" spans="1:14" ht="18" x14ac:dyDescent="0.4">
      <c r="A151" s="1050">
        <v>75</v>
      </c>
      <c r="B151" s="204"/>
      <c r="C151" s="204" t="s">
        <v>1808</v>
      </c>
      <c r="D151" s="580">
        <v>672590.99999999965</v>
      </c>
      <c r="E151" s="580">
        <f t="shared" si="30"/>
        <v>235406.84999999986</v>
      </c>
      <c r="F151" s="580">
        <f t="shared" si="32"/>
        <v>134518.19999999992</v>
      </c>
      <c r="G151" s="580">
        <v>8640</v>
      </c>
      <c r="H151" s="580">
        <f t="shared" si="33"/>
        <v>33629.549999999981</v>
      </c>
      <c r="I151" s="580">
        <f t="shared" si="34"/>
        <v>57629.549999999981</v>
      </c>
      <c r="J151" s="580"/>
      <c r="K151" s="580"/>
      <c r="L151" s="580"/>
      <c r="M151" s="580">
        <v>480000</v>
      </c>
      <c r="N151" s="882"/>
    </row>
    <row r="152" spans="1:14" ht="18" x14ac:dyDescent="0.4">
      <c r="A152" s="1050">
        <v>76</v>
      </c>
      <c r="B152" s="204" t="s">
        <v>1869</v>
      </c>
      <c r="C152" s="204" t="s">
        <v>1808</v>
      </c>
      <c r="D152" s="580">
        <v>672590.99999999965</v>
      </c>
      <c r="E152" s="580">
        <f t="shared" si="30"/>
        <v>235406.84999999986</v>
      </c>
      <c r="F152" s="580">
        <f t="shared" si="32"/>
        <v>134518.19999999992</v>
      </c>
      <c r="G152" s="580">
        <v>8640</v>
      </c>
      <c r="H152" s="580">
        <f t="shared" si="33"/>
        <v>33629.549999999981</v>
      </c>
      <c r="I152" s="580">
        <f t="shared" si="34"/>
        <v>57629.549999999981</v>
      </c>
      <c r="J152" s="580"/>
      <c r="K152" s="580"/>
      <c r="L152" s="580"/>
      <c r="M152" s="580">
        <v>480000</v>
      </c>
      <c r="N152" s="882"/>
    </row>
    <row r="153" spans="1:14" ht="18" x14ac:dyDescent="0.4">
      <c r="A153" s="1050">
        <v>77</v>
      </c>
      <c r="B153" s="204" t="s">
        <v>1871</v>
      </c>
      <c r="C153" s="204" t="s">
        <v>1808</v>
      </c>
      <c r="D153" s="580">
        <v>672590.99999999965</v>
      </c>
      <c r="E153" s="580">
        <f t="shared" si="30"/>
        <v>235406.84999999986</v>
      </c>
      <c r="F153" s="580">
        <f t="shared" si="32"/>
        <v>134518.19999999992</v>
      </c>
      <c r="G153" s="580">
        <v>8640</v>
      </c>
      <c r="H153" s="580">
        <f t="shared" si="33"/>
        <v>33629.549999999981</v>
      </c>
      <c r="I153" s="580">
        <f t="shared" si="34"/>
        <v>57629.549999999981</v>
      </c>
      <c r="J153" s="580"/>
      <c r="K153" s="580"/>
      <c r="L153" s="580"/>
      <c r="M153" s="580">
        <v>480000</v>
      </c>
      <c r="N153" s="882"/>
    </row>
    <row r="154" spans="1:14" ht="18" x14ac:dyDescent="0.4">
      <c r="A154" s="1050">
        <v>78</v>
      </c>
      <c r="B154" s="204" t="s">
        <v>1872</v>
      </c>
      <c r="C154" s="204" t="s">
        <v>1808</v>
      </c>
      <c r="D154" s="580">
        <v>672590.99999999965</v>
      </c>
      <c r="E154" s="580">
        <f t="shared" si="30"/>
        <v>235406.84999999986</v>
      </c>
      <c r="F154" s="580">
        <f t="shared" si="32"/>
        <v>134518.19999999992</v>
      </c>
      <c r="G154" s="580">
        <v>8640</v>
      </c>
      <c r="H154" s="580">
        <f t="shared" si="33"/>
        <v>33629.549999999981</v>
      </c>
      <c r="I154" s="580">
        <f t="shared" si="34"/>
        <v>57629.549999999981</v>
      </c>
      <c r="J154" s="580"/>
      <c r="K154" s="580"/>
      <c r="L154" s="580"/>
      <c r="M154" s="580">
        <v>480000</v>
      </c>
      <c r="N154" s="882"/>
    </row>
    <row r="155" spans="1:14" ht="18" x14ac:dyDescent="0.4">
      <c r="A155" s="1050">
        <v>79</v>
      </c>
      <c r="B155" s="204" t="s">
        <v>1875</v>
      </c>
      <c r="C155" s="204" t="s">
        <v>1808</v>
      </c>
      <c r="D155" s="580">
        <v>672590.99999999965</v>
      </c>
      <c r="E155" s="580">
        <f t="shared" si="30"/>
        <v>235406.84999999986</v>
      </c>
      <c r="F155" s="580">
        <f t="shared" si="32"/>
        <v>134518.19999999992</v>
      </c>
      <c r="G155" s="580">
        <v>8640</v>
      </c>
      <c r="H155" s="580">
        <f t="shared" si="33"/>
        <v>33629.549999999981</v>
      </c>
      <c r="I155" s="580">
        <f t="shared" si="34"/>
        <v>57629.549999999981</v>
      </c>
      <c r="J155" s="580"/>
      <c r="K155" s="580"/>
      <c r="L155" s="580"/>
      <c r="M155" s="580">
        <v>480000</v>
      </c>
      <c r="N155" s="882"/>
    </row>
    <row r="156" spans="1:14" ht="18" x14ac:dyDescent="0.4">
      <c r="A156" s="1050">
        <v>80</v>
      </c>
      <c r="B156" s="204" t="s">
        <v>1861</v>
      </c>
      <c r="C156" s="204" t="s">
        <v>2590</v>
      </c>
      <c r="D156" s="580">
        <v>737853</v>
      </c>
      <c r="E156" s="580">
        <f t="shared" si="30"/>
        <v>258248.55</v>
      </c>
      <c r="F156" s="580">
        <f t="shared" si="32"/>
        <v>147570.6</v>
      </c>
      <c r="G156" s="580">
        <v>8640</v>
      </c>
      <c r="H156" s="580">
        <f t="shared" si="33"/>
        <v>36892.65</v>
      </c>
      <c r="I156" s="580">
        <f t="shared" si="34"/>
        <v>60892.65</v>
      </c>
      <c r="J156" s="580"/>
      <c r="K156" s="580"/>
      <c r="L156" s="580"/>
      <c r="M156" s="580">
        <v>480000</v>
      </c>
      <c r="N156" s="882"/>
    </row>
    <row r="157" spans="1:14" ht="18" x14ac:dyDescent="0.4">
      <c r="A157" s="1050">
        <v>81</v>
      </c>
      <c r="B157" s="204" t="s">
        <v>1873</v>
      </c>
      <c r="C157" s="204" t="s">
        <v>2590</v>
      </c>
      <c r="D157" s="580">
        <v>737853</v>
      </c>
      <c r="E157" s="580">
        <f t="shared" si="30"/>
        <v>258248.55</v>
      </c>
      <c r="F157" s="580">
        <f t="shared" si="32"/>
        <v>147570.6</v>
      </c>
      <c r="G157" s="580">
        <v>8640</v>
      </c>
      <c r="H157" s="580">
        <f t="shared" si="33"/>
        <v>36892.65</v>
      </c>
      <c r="I157" s="580">
        <f t="shared" si="34"/>
        <v>60892.65</v>
      </c>
      <c r="J157" s="580"/>
      <c r="K157" s="580"/>
      <c r="L157" s="580"/>
      <c r="M157" s="580">
        <v>480000</v>
      </c>
      <c r="N157" s="882"/>
    </row>
    <row r="158" spans="1:14" ht="18" x14ac:dyDescent="0.4">
      <c r="A158" s="1050">
        <v>82</v>
      </c>
      <c r="B158" s="204" t="s">
        <v>1874</v>
      </c>
      <c r="C158" s="204" t="s">
        <v>2590</v>
      </c>
      <c r="D158" s="580">
        <v>737853</v>
      </c>
      <c r="E158" s="580">
        <f t="shared" si="30"/>
        <v>258248.55</v>
      </c>
      <c r="F158" s="580">
        <f t="shared" si="32"/>
        <v>147570.6</v>
      </c>
      <c r="G158" s="580">
        <v>8640</v>
      </c>
      <c r="H158" s="580">
        <f t="shared" si="33"/>
        <v>36892.65</v>
      </c>
      <c r="I158" s="580">
        <f t="shared" si="34"/>
        <v>60892.65</v>
      </c>
      <c r="J158" s="580"/>
      <c r="K158" s="580"/>
      <c r="L158" s="580"/>
      <c r="M158" s="580">
        <v>480000</v>
      </c>
      <c r="N158" s="882"/>
    </row>
    <row r="159" spans="1:14" ht="18" x14ac:dyDescent="0.4">
      <c r="A159" s="1050">
        <v>83</v>
      </c>
      <c r="B159" s="204"/>
      <c r="C159" s="204" t="s">
        <v>2590</v>
      </c>
      <c r="D159" s="580">
        <v>737853</v>
      </c>
      <c r="E159" s="580">
        <f t="shared" si="30"/>
        <v>258248.55</v>
      </c>
      <c r="F159" s="580">
        <f t="shared" si="32"/>
        <v>147570.6</v>
      </c>
      <c r="G159" s="580">
        <v>8640</v>
      </c>
      <c r="H159" s="580">
        <f t="shared" si="33"/>
        <v>36892.65</v>
      </c>
      <c r="I159" s="580">
        <f t="shared" si="34"/>
        <v>60892.65</v>
      </c>
      <c r="J159" s="580"/>
      <c r="K159" s="580"/>
      <c r="L159" s="580"/>
      <c r="M159" s="580">
        <v>480000</v>
      </c>
      <c r="N159" s="882"/>
    </row>
    <row r="160" spans="1:14" ht="18" x14ac:dyDescent="0.4">
      <c r="A160" s="1050">
        <v>84</v>
      </c>
      <c r="B160" s="204"/>
      <c r="C160" s="204" t="s">
        <v>1879</v>
      </c>
      <c r="D160" s="580">
        <v>871787</v>
      </c>
      <c r="E160" s="580">
        <f t="shared" si="30"/>
        <v>305125.44999999995</v>
      </c>
      <c r="F160" s="580">
        <f t="shared" si="32"/>
        <v>174357.40000000002</v>
      </c>
      <c r="G160" s="580">
        <v>9720</v>
      </c>
      <c r="H160" s="580">
        <f t="shared" si="33"/>
        <v>43589.350000000006</v>
      </c>
      <c r="I160" s="580">
        <f t="shared" si="34"/>
        <v>67589.350000000006</v>
      </c>
      <c r="J160" s="580">
        <v>7560</v>
      </c>
      <c r="K160" s="580">
        <v>137628</v>
      </c>
      <c r="L160" s="580"/>
      <c r="M160" s="580">
        <v>480000</v>
      </c>
      <c r="N160" s="882"/>
    </row>
    <row r="161" spans="1:14" ht="18" x14ac:dyDescent="0.4">
      <c r="A161" s="1050">
        <v>85</v>
      </c>
      <c r="B161" s="204" t="s">
        <v>1878</v>
      </c>
      <c r="C161" s="204" t="s">
        <v>1879</v>
      </c>
      <c r="D161" s="580">
        <v>871787</v>
      </c>
      <c r="E161" s="580">
        <f t="shared" si="30"/>
        <v>305125.44999999995</v>
      </c>
      <c r="F161" s="580">
        <f t="shared" si="32"/>
        <v>174357.40000000002</v>
      </c>
      <c r="G161" s="580">
        <v>9720</v>
      </c>
      <c r="H161" s="580">
        <f t="shared" si="33"/>
        <v>43589.350000000006</v>
      </c>
      <c r="I161" s="580">
        <f t="shared" si="34"/>
        <v>67589.350000000006</v>
      </c>
      <c r="J161" s="580">
        <v>7560</v>
      </c>
      <c r="K161" s="580">
        <v>137628</v>
      </c>
      <c r="L161" s="580"/>
      <c r="M161" s="580">
        <v>480000</v>
      </c>
      <c r="N161" s="882"/>
    </row>
    <row r="162" spans="1:14" ht="18" x14ac:dyDescent="0.4">
      <c r="A162" s="1050">
        <v>86</v>
      </c>
      <c r="B162" s="204" t="s">
        <v>1877</v>
      </c>
      <c r="C162" s="204" t="s">
        <v>1879</v>
      </c>
      <c r="D162" s="580">
        <v>871787</v>
      </c>
      <c r="E162" s="580">
        <f t="shared" si="30"/>
        <v>305125.44999999995</v>
      </c>
      <c r="F162" s="580">
        <f t="shared" si="32"/>
        <v>174357.40000000002</v>
      </c>
      <c r="G162" s="580">
        <v>9720</v>
      </c>
      <c r="H162" s="580">
        <f t="shared" si="33"/>
        <v>43589.350000000006</v>
      </c>
      <c r="I162" s="580">
        <f t="shared" si="34"/>
        <v>67589.350000000006</v>
      </c>
      <c r="J162" s="580">
        <v>7560</v>
      </c>
      <c r="K162" s="580">
        <v>137628</v>
      </c>
      <c r="L162" s="580"/>
      <c r="M162" s="580">
        <v>480000</v>
      </c>
      <c r="N162" s="882"/>
    </row>
    <row r="163" spans="1:14" ht="18" x14ac:dyDescent="0.4">
      <c r="A163" s="1050">
        <v>87</v>
      </c>
      <c r="B163" s="204" t="s">
        <v>3098</v>
      </c>
      <c r="C163" s="204" t="s">
        <v>2596</v>
      </c>
      <c r="D163" s="580">
        <v>2688888</v>
      </c>
      <c r="E163" s="580">
        <f t="shared" si="30"/>
        <v>941110.79999999993</v>
      </c>
      <c r="F163" s="580">
        <f t="shared" si="32"/>
        <v>537777.6</v>
      </c>
      <c r="G163" s="580">
        <v>9720</v>
      </c>
      <c r="H163" s="580">
        <f t="shared" si="33"/>
        <v>134444.4</v>
      </c>
      <c r="I163" s="580">
        <f t="shared" si="34"/>
        <v>158444.4</v>
      </c>
      <c r="J163" s="580">
        <v>7560</v>
      </c>
      <c r="K163" s="580">
        <v>137628</v>
      </c>
      <c r="L163" s="580"/>
      <c r="M163" s="580">
        <v>480000</v>
      </c>
      <c r="N163" s="882"/>
    </row>
    <row r="164" spans="1:14" ht="18.5" thickBot="1" x14ac:dyDescent="0.45">
      <c r="A164" s="1223">
        <v>88</v>
      </c>
      <c r="B164" s="887" t="s">
        <v>3097</v>
      </c>
      <c r="C164" s="887" t="s">
        <v>2596</v>
      </c>
      <c r="D164" s="883">
        <v>2688888</v>
      </c>
      <c r="E164" s="883">
        <f t="shared" si="30"/>
        <v>941110.79999999993</v>
      </c>
      <c r="F164" s="883">
        <f t="shared" si="32"/>
        <v>537777.6</v>
      </c>
      <c r="G164" s="883">
        <v>9720</v>
      </c>
      <c r="H164" s="883">
        <f t="shared" si="33"/>
        <v>134444.4</v>
      </c>
      <c r="I164" s="883">
        <f t="shared" si="34"/>
        <v>158444.4</v>
      </c>
      <c r="J164" s="883">
        <v>7560</v>
      </c>
      <c r="K164" s="883">
        <v>137628</v>
      </c>
      <c r="L164" s="883"/>
      <c r="M164" s="883">
        <v>480000</v>
      </c>
      <c r="N164" s="884"/>
    </row>
    <row r="165" spans="1:14" ht="18.5" thickBot="1" x14ac:dyDescent="0.45">
      <c r="A165" s="1221"/>
      <c r="B165" s="1076" t="s">
        <v>1880</v>
      </c>
      <c r="C165" s="1211">
        <v>23</v>
      </c>
      <c r="D165" s="1077">
        <f t="shared" ref="D165:N165" si="35">SUM(D146:D164)</f>
        <v>17670458.999999996</v>
      </c>
      <c r="E165" s="1077">
        <f t="shared" si="35"/>
        <v>6184660.6499999976</v>
      </c>
      <c r="F165" s="1077">
        <f t="shared" si="35"/>
        <v>3534091.8</v>
      </c>
      <c r="G165" s="1077">
        <f t="shared" si="35"/>
        <v>169560</v>
      </c>
      <c r="H165" s="1077">
        <f t="shared" si="35"/>
        <v>883522.95</v>
      </c>
      <c r="I165" s="1077">
        <f t="shared" si="35"/>
        <v>1339522.9499999997</v>
      </c>
      <c r="J165" s="1077">
        <f t="shared" si="35"/>
        <v>37800</v>
      </c>
      <c r="K165" s="1077">
        <f t="shared" si="35"/>
        <v>688140</v>
      </c>
      <c r="L165" s="1077">
        <f t="shared" si="35"/>
        <v>0</v>
      </c>
      <c r="M165" s="1077">
        <f t="shared" si="35"/>
        <v>9120000</v>
      </c>
      <c r="N165" s="1077">
        <f t="shared" si="35"/>
        <v>0</v>
      </c>
    </row>
  </sheetData>
  <mergeCells count="19">
    <mergeCell ref="A2:N2"/>
    <mergeCell ref="A3:N3"/>
    <mergeCell ref="A26:N26"/>
    <mergeCell ref="A1:N1"/>
    <mergeCell ref="A27:N27"/>
    <mergeCell ref="A28:N28"/>
    <mergeCell ref="A37:N37"/>
    <mergeCell ref="A38:N38"/>
    <mergeCell ref="A39:N39"/>
    <mergeCell ref="A46:N46"/>
    <mergeCell ref="A47:N47"/>
    <mergeCell ref="A48:N48"/>
    <mergeCell ref="A73:N73"/>
    <mergeCell ref="A52:N52"/>
    <mergeCell ref="A53:N53"/>
    <mergeCell ref="A54:N54"/>
    <mergeCell ref="A70:N70"/>
    <mergeCell ref="A71:N71"/>
    <mergeCell ref="A72:N72"/>
  </mergeCells>
  <pageMargins left="0.2" right="0" top="0.75" bottom="0.75" header="0.3" footer="0.3"/>
  <pageSetup paperSize="9" scale="55" orientation="landscape" r:id="rId1"/>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AD9A-C5A7-4A3C-B1A7-A083B5DE8385}">
  <dimension ref="C6:E12"/>
  <sheetViews>
    <sheetView workbookViewId="0">
      <selection activeCell="D12" sqref="D12"/>
    </sheetView>
  </sheetViews>
  <sheetFormatPr defaultRowHeight="14.5" x14ac:dyDescent="0.35"/>
  <sheetData>
    <row r="6" spans="3:5" x14ac:dyDescent="0.35">
      <c r="C6">
        <v>8</v>
      </c>
      <c r="D6">
        <v>8</v>
      </c>
      <c r="E6">
        <f>VLOOKUP(C6,SCALE!$A$2:$P$18,D6+1,FALSE)</f>
        <v>330513.71999999997</v>
      </c>
    </row>
    <row r="7" spans="3:5" x14ac:dyDescent="0.35">
      <c r="C7">
        <v>7</v>
      </c>
      <c r="D7">
        <v>8</v>
      </c>
      <c r="E7">
        <f>VLOOKUP(C7,SCALE!$A$2:$P$18,D7+1,FALSE)</f>
        <v>259102.19999999998</v>
      </c>
    </row>
    <row r="8" spans="3:5" x14ac:dyDescent="0.35">
      <c r="C8">
        <v>12</v>
      </c>
      <c r="D8">
        <v>3</v>
      </c>
      <c r="E8" t="e">
        <f>VLOOKUP(C8,SCALE!$A$2:$P$18,D8+1,FALSE)</f>
        <v>#N/A</v>
      </c>
    </row>
    <row r="9" spans="3:5" x14ac:dyDescent="0.35">
      <c r="C9">
        <v>10</v>
      </c>
      <c r="D9">
        <v>15</v>
      </c>
      <c r="E9">
        <f>VLOOKUP(C9,SCALE!$A$2:$P$18,D9+1,FALSE)</f>
        <v>537180.60000000009</v>
      </c>
    </row>
    <row r="10" spans="3:5" x14ac:dyDescent="0.35">
      <c r="C10">
        <v>12</v>
      </c>
      <c r="D10">
        <v>11</v>
      </c>
      <c r="E10" t="e">
        <f>VLOOKUP(C10,SCALE!$A$2:$P$18,D10+1,FALSE)</f>
        <v>#N/A</v>
      </c>
    </row>
    <row r="11" spans="3:5" x14ac:dyDescent="0.35">
      <c r="C11">
        <v>4</v>
      </c>
      <c r="D11">
        <v>5</v>
      </c>
      <c r="E11">
        <f>VLOOKUP(C11,SCALE!$A$2:$P$18,D11+1,FALSE)</f>
        <v>110970.95999999999</v>
      </c>
    </row>
    <row r="12" spans="3:5" x14ac:dyDescent="0.35">
      <c r="E12" t="e">
        <f>VLOOKUP(C12,SCALE!$A$2:$P$18,D12+1,FALSE)</f>
        <v>#N/A</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6AF4-DDDB-415C-AAFC-4B419D0DE345}">
  <dimension ref="A18:N31"/>
  <sheetViews>
    <sheetView topLeftCell="A18" workbookViewId="0">
      <selection activeCell="A18" sqref="A1:IV65536"/>
    </sheetView>
  </sheetViews>
  <sheetFormatPr defaultRowHeight="14.5" x14ac:dyDescent="0.35"/>
  <cols>
    <col min="13" max="13" width="9.1796875" customWidth="1"/>
  </cols>
  <sheetData>
    <row r="18" spans="1:14" ht="15" customHeight="1" x14ac:dyDescent="0.35">
      <c r="A18" s="1541" t="s">
        <v>1792</v>
      </c>
      <c r="B18" s="1541"/>
      <c r="C18" s="1541"/>
      <c r="D18" s="1541"/>
      <c r="E18" s="1541"/>
      <c r="F18" s="1541"/>
      <c r="G18" s="1541"/>
      <c r="H18" s="1541"/>
      <c r="I18" s="1541"/>
      <c r="J18" s="1541"/>
      <c r="K18" s="1541"/>
      <c r="L18" s="1541"/>
      <c r="M18" s="1541"/>
      <c r="N18" s="1541"/>
    </row>
    <row r="19" spans="1:14" ht="15" customHeight="1" x14ac:dyDescent="0.35">
      <c r="A19" s="1541"/>
      <c r="B19" s="1541"/>
      <c r="C19" s="1541"/>
      <c r="D19" s="1541"/>
      <c r="E19" s="1541"/>
      <c r="F19" s="1541"/>
      <c r="G19" s="1541"/>
      <c r="H19" s="1541"/>
      <c r="I19" s="1541"/>
      <c r="J19" s="1541"/>
      <c r="K19" s="1541"/>
      <c r="L19" s="1541"/>
      <c r="M19" s="1541"/>
      <c r="N19" s="1541"/>
    </row>
    <row r="20" spans="1:14" ht="15" customHeight="1" x14ac:dyDescent="0.35">
      <c r="A20" s="1541"/>
      <c r="B20" s="1541"/>
      <c r="C20" s="1541"/>
      <c r="D20" s="1541"/>
      <c r="E20" s="1541"/>
      <c r="F20" s="1541"/>
      <c r="G20" s="1541"/>
      <c r="H20" s="1541"/>
      <c r="I20" s="1541"/>
      <c r="J20" s="1541"/>
      <c r="K20" s="1541"/>
      <c r="L20" s="1541"/>
      <c r="M20" s="1541"/>
      <c r="N20" s="1541"/>
    </row>
    <row r="23" spans="1:14" ht="15" customHeight="1" x14ac:dyDescent="0.35">
      <c r="A23" s="1542" t="s">
        <v>2358</v>
      </c>
      <c r="B23" s="1542"/>
      <c r="C23" s="1542"/>
      <c r="D23" s="1542"/>
      <c r="E23" s="1542"/>
      <c r="F23" s="1542"/>
      <c r="G23" s="1542"/>
      <c r="H23" s="1542"/>
      <c r="I23" s="1542"/>
      <c r="J23" s="1542"/>
      <c r="K23" s="1542"/>
      <c r="L23" s="1542"/>
      <c r="M23" s="1542"/>
      <c r="N23" s="1542"/>
    </row>
    <row r="24" spans="1:14" ht="15" customHeight="1" x14ac:dyDescent="0.35">
      <c r="A24" s="1542"/>
      <c r="B24" s="1542"/>
      <c r="C24" s="1542"/>
      <c r="D24" s="1542"/>
      <c r="E24" s="1542"/>
      <c r="F24" s="1542"/>
      <c r="G24" s="1542"/>
      <c r="H24" s="1542"/>
      <c r="I24" s="1542"/>
      <c r="J24" s="1542"/>
      <c r="K24" s="1542"/>
      <c r="L24" s="1542"/>
      <c r="M24" s="1542"/>
      <c r="N24" s="1542"/>
    </row>
    <row r="25" spans="1:14" ht="15" customHeight="1" x14ac:dyDescent="0.35">
      <c r="A25" s="1542"/>
      <c r="B25" s="1542"/>
      <c r="C25" s="1542"/>
      <c r="D25" s="1542"/>
      <c r="E25" s="1542"/>
      <c r="F25" s="1542"/>
      <c r="G25" s="1542"/>
      <c r="H25" s="1542"/>
      <c r="I25" s="1542"/>
      <c r="J25" s="1542"/>
      <c r="K25" s="1542"/>
      <c r="L25" s="1542"/>
      <c r="M25" s="1542"/>
      <c r="N25" s="1542"/>
    </row>
    <row r="27" spans="1:14" ht="43.5" customHeight="1" x14ac:dyDescent="0.35">
      <c r="A27" s="1544" t="s">
        <v>3096</v>
      </c>
      <c r="B27" s="1544"/>
      <c r="C27" s="1544"/>
      <c r="D27" s="1544"/>
      <c r="E27" s="1544"/>
      <c r="F27" s="1544"/>
      <c r="G27" s="1544"/>
      <c r="H27" s="1544"/>
      <c r="I27" s="1544"/>
      <c r="J27" s="1544"/>
      <c r="K27" s="1544"/>
      <c r="L27" s="1544"/>
      <c r="M27" s="1544"/>
      <c r="N27" s="1544"/>
    </row>
    <row r="28" spans="1:14" ht="12" hidden="1" customHeight="1" x14ac:dyDescent="0.35">
      <c r="A28" s="1544"/>
      <c r="B28" s="1544"/>
      <c r="C28" s="1544"/>
      <c r="D28" s="1544"/>
      <c r="E28" s="1544"/>
      <c r="F28" s="1544"/>
      <c r="G28" s="1544"/>
      <c r="H28" s="1544"/>
      <c r="I28" s="1544"/>
      <c r="J28" s="1544"/>
      <c r="K28" s="1544"/>
      <c r="L28" s="1544"/>
      <c r="M28" s="1544"/>
      <c r="N28" s="1544"/>
    </row>
    <row r="29" spans="1:14" ht="15" customHeight="1" x14ac:dyDescent="0.35">
      <c r="A29" s="1543">
        <v>2025</v>
      </c>
      <c r="B29" s="1543"/>
      <c r="C29" s="1543"/>
      <c r="D29" s="1543"/>
      <c r="E29" s="1543"/>
      <c r="F29" s="1543"/>
      <c r="G29" s="1543"/>
      <c r="H29" s="1543"/>
      <c r="I29" s="1543"/>
      <c r="J29" s="1543"/>
      <c r="K29" s="1543"/>
      <c r="L29" s="1543"/>
      <c r="M29" s="1543"/>
      <c r="N29" s="1543"/>
    </row>
    <row r="30" spans="1:14" ht="15" customHeight="1" x14ac:dyDescent="0.35">
      <c r="A30" s="1543"/>
      <c r="B30" s="1543"/>
      <c r="C30" s="1543"/>
      <c r="D30" s="1543"/>
      <c r="E30" s="1543"/>
      <c r="F30" s="1543"/>
      <c r="G30" s="1543"/>
      <c r="H30" s="1543"/>
      <c r="I30" s="1543"/>
      <c r="J30" s="1543"/>
      <c r="K30" s="1543"/>
      <c r="L30" s="1543"/>
      <c r="M30" s="1543"/>
      <c r="N30" s="1543"/>
    </row>
    <row r="31" spans="1:14" ht="46.5" customHeight="1" x14ac:dyDescent="0.35">
      <c r="A31" s="1543"/>
      <c r="B31" s="1543"/>
      <c r="C31" s="1543"/>
      <c r="D31" s="1543"/>
      <c r="E31" s="1543"/>
      <c r="F31" s="1543"/>
      <c r="G31" s="1543"/>
      <c r="H31" s="1543"/>
      <c r="I31" s="1543"/>
      <c r="J31" s="1543"/>
      <c r="K31" s="1543"/>
      <c r="L31" s="1543"/>
      <c r="M31" s="1543"/>
      <c r="N31" s="1543"/>
    </row>
  </sheetData>
  <mergeCells count="4">
    <mergeCell ref="A18:N20"/>
    <mergeCell ref="A23:N25"/>
    <mergeCell ref="A29:N31"/>
    <mergeCell ref="A27:N28"/>
  </mergeCells>
  <pageMargins left="0.7" right="0.7" top="0.75" bottom="0.75" header="0.3" footer="0.3"/>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Summary</vt:lpstr>
      <vt:lpstr>Revenue</vt:lpstr>
      <vt:lpstr>Recurrent</vt:lpstr>
      <vt:lpstr>Capital</vt:lpstr>
      <vt:lpstr>NOMINAL ROLL</vt:lpstr>
      <vt:lpstr>SCALE</vt:lpstr>
      <vt:lpstr>NEW NR</vt:lpstr>
      <vt:lpstr>NP</vt:lpstr>
      <vt:lpstr>COVER</vt:lpstr>
      <vt:lpstr>AMENDMENT</vt:lpstr>
      <vt:lpstr>geo</vt:lpstr>
      <vt:lpstr>Capital!Print_Area</vt:lpstr>
      <vt:lpstr>'NEW NR'!Print_Area</vt:lpstr>
      <vt:lpstr>'NOMINAL ROLL'!Print_Area</vt:lpstr>
      <vt:lpstr>Summary!Print_Area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Hud Adam Ali</cp:lastModifiedBy>
  <cp:lastPrinted>2024-11-18T08:46:36Z</cp:lastPrinted>
  <dcterms:created xsi:type="dcterms:W3CDTF">2015-12-04T09:41:09Z</dcterms:created>
  <dcterms:modified xsi:type="dcterms:W3CDTF">2025-03-31T11:37:44Z</dcterms:modified>
</cp:coreProperties>
</file>